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1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1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520" windowHeight="13740" tabRatio="602"/>
  </bookViews>
  <sheets>
    <sheet name="ERB EOP" sheetId="240" r:id="rId1"/>
    <sheet name="GRB EOP" sheetId="241" r:id="rId2"/>
    <sheet name="ERB AMA" sheetId="6" r:id="rId3"/>
    <sheet name="GRB AMA" sheetId="19" r:id="rId4"/>
    <sheet name="2017 GRC Summary Format" sheetId="389" r:id="rId5"/>
    <sheet name="2017 GRC WC Det Format" sheetId="388" r:id="rId6"/>
    <sheet name="3.04 &amp; 4.04 Lead" sheetId="396" r:id="rId7"/>
    <sheet name="Recons---&gt;" sheetId="432" r:id="rId8"/>
    <sheet name="BS and CWC Recon, p1" sheetId="219" r:id="rId9"/>
    <sheet name="BS and CWC Recon, p2" sheetId="220" r:id="rId10"/>
    <sheet name="PPXLSaveData0" sheetId="191" state="veryHidden" r:id="rId11"/>
    <sheet name="PPXLFunctions" sheetId="164" state="veryHidden" r:id="rId12"/>
    <sheet name="PPXLOpen" sheetId="171" state="veryHidden" r:id="rId13"/>
  </sheets>
  <externalReferences>
    <externalReference r:id="rId14"/>
    <externalReference r:id="rId15"/>
    <externalReference r:id="rId16"/>
    <externalReference r:id="rId17"/>
  </externalReferences>
  <definedNames>
    <definedName name="____Jun09">" BS!$AI$7:$AI$1643"</definedName>
    <definedName name="___Jun09">" BS!$AI$7:$AI$1643"</definedName>
    <definedName name="__123Graph_D" localSheetId="6" hidden="1">#REF!</definedName>
    <definedName name="__123Graph_D" hidden="1">#REF!</definedName>
    <definedName name="__123Graph_ECURRENT" localSheetId="6" hidden="1">[1]ConsolidatingPL!#REF!</definedName>
    <definedName name="__123Graph_ECURRENT" hidden="1">[1]ConsolidatingPL!#REF!</definedName>
    <definedName name="__Jun09">" BS!$AI$7:$AI$1643"</definedName>
    <definedName name="_Fill" localSheetId="6" hidden="1">#REF!</definedName>
    <definedName name="_Fill" hidden="1">#REF!</definedName>
    <definedName name="_xlnm._FilterDatabase" localSheetId="5" hidden="1">'2017 GRC WC Det Format'!$A$8:$AZ$1344</definedName>
    <definedName name="_Jun09">" BS!$AI$7:$AI$1643"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6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6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ELETE01" localSheetId="6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2">'ERB AMA'!$1:$8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G45" i="396" l="1"/>
  <c r="F45" i="396"/>
  <c r="G44" i="396"/>
  <c r="F44" i="396"/>
  <c r="G43" i="396"/>
  <c r="F43" i="396"/>
  <c r="F38" i="396"/>
  <c r="E38" i="396"/>
  <c r="F31" i="396"/>
  <c r="E31" i="396"/>
  <c r="F28" i="396"/>
  <c r="E28" i="396"/>
  <c r="F25" i="396"/>
  <c r="E25" i="396"/>
  <c r="F22" i="396"/>
  <c r="E22" i="396"/>
  <c r="F17" i="396"/>
  <c r="E17" i="396"/>
  <c r="F16" i="396"/>
  <c r="E16" i="396"/>
  <c r="F15" i="396"/>
  <c r="E15" i="396"/>
  <c r="F11" i="396"/>
  <c r="E11" i="396"/>
  <c r="F8" i="396"/>
  <c r="E8" i="396"/>
  <c r="I63" i="6"/>
  <c r="I40" i="6"/>
  <c r="I10" i="6"/>
  <c r="D23" i="219" l="1"/>
  <c r="F23" i="219"/>
  <c r="G23" i="219"/>
  <c r="L23" i="219"/>
  <c r="N23" i="219"/>
  <c r="O23" i="219"/>
  <c r="Z1344" i="388" l="1"/>
  <c r="Q20" i="219" l="1"/>
  <c r="I97" i="6" l="1"/>
  <c r="I96" i="6"/>
  <c r="I94" i="6"/>
  <c r="I95" i="6"/>
  <c r="I93" i="6" l="1"/>
  <c r="I92" i="6"/>
  <c r="I98" i="6" l="1"/>
  <c r="I88" i="6"/>
  <c r="I90" i="6" s="1"/>
  <c r="H86" i="6"/>
  <c r="J86" i="6" s="1"/>
  <c r="E97" i="6"/>
  <c r="E96" i="6"/>
  <c r="E94" i="6"/>
  <c r="F86" i="6" l="1"/>
  <c r="AV413" i="388" l="1"/>
  <c r="AD1053" i="388" l="1"/>
  <c r="F46" i="396"/>
  <c r="A43" i="389" l="1"/>
  <c r="M1168" i="388" l="1"/>
  <c r="L1168" i="388"/>
  <c r="M847" i="388"/>
  <c r="K847" i="388"/>
  <c r="N1168" i="388" l="1"/>
  <c r="Z861" i="388" l="1"/>
  <c r="AY1285" i="388" l="1"/>
  <c r="AO1285" i="388"/>
  <c r="AQ1285" i="388"/>
  <c r="AU1285" i="388" s="1"/>
  <c r="M1285" i="388"/>
  <c r="L1285" i="388"/>
  <c r="AY1168" i="388"/>
  <c r="AO1168" i="388"/>
  <c r="AD1168" i="388"/>
  <c r="AK1168" i="388" s="1"/>
  <c r="K1168" i="388" s="1"/>
  <c r="D1168" i="388" s="1"/>
  <c r="AV1088" i="388"/>
  <c r="AL1088" i="388"/>
  <c r="AD1088" i="388"/>
  <c r="AN1088" i="388" s="1"/>
  <c r="L1088" i="388"/>
  <c r="AY913" i="388"/>
  <c r="AV913" i="388"/>
  <c r="AO913" i="388"/>
  <c r="AL913" i="388"/>
  <c r="AQ913" i="388"/>
  <c r="AR913" i="388" s="1"/>
  <c r="M913" i="388"/>
  <c r="L913" i="388"/>
  <c r="AY903" i="388"/>
  <c r="AV903" i="388"/>
  <c r="AO903" i="388"/>
  <c r="AL903" i="388"/>
  <c r="AD903" i="388"/>
  <c r="AH903" i="388" s="1"/>
  <c r="H903" i="388" s="1"/>
  <c r="D903" i="388" s="1"/>
  <c r="M903" i="388"/>
  <c r="L903" i="388"/>
  <c r="AD847" i="388"/>
  <c r="AM847" i="388" s="1"/>
  <c r="L847" i="388" s="1"/>
  <c r="N847" i="388" s="1"/>
  <c r="D847" i="388" s="1"/>
  <c r="AY413" i="388"/>
  <c r="AO413" i="388"/>
  <c r="AL413" i="388"/>
  <c r="AQ413" i="388"/>
  <c r="M413" i="388"/>
  <c r="L413" i="388"/>
  <c r="AV390" i="388"/>
  <c r="AV389" i="388"/>
  <c r="AL390" i="388"/>
  <c r="AL389" i="388"/>
  <c r="AQ390" i="388"/>
  <c r="AD389" i="388"/>
  <c r="AM389" i="388" s="1"/>
  <c r="M390" i="388"/>
  <c r="M389" i="388"/>
  <c r="AV388" i="388"/>
  <c r="AL388" i="388"/>
  <c r="AQ388" i="388"/>
  <c r="M388" i="388"/>
  <c r="AV351" i="388"/>
  <c r="AV350" i="388"/>
  <c r="AL351" i="388"/>
  <c r="AL350" i="388"/>
  <c r="AQ351" i="388"/>
  <c r="M351" i="388"/>
  <c r="AV331" i="388"/>
  <c r="AL331" i="388"/>
  <c r="AD331" i="388"/>
  <c r="AM331" i="388" s="1"/>
  <c r="M331" i="388"/>
  <c r="AD915" i="388"/>
  <c r="AD655" i="388"/>
  <c r="AD44" i="388"/>
  <c r="AD12" i="388"/>
  <c r="C24" i="241"/>
  <c r="E85" i="240"/>
  <c r="E81" i="240"/>
  <c r="E78" i="240"/>
  <c r="E66" i="240"/>
  <c r="E55" i="240"/>
  <c r="E51" i="240"/>
  <c r="E24" i="240"/>
  <c r="E23" i="240"/>
  <c r="E20" i="240"/>
  <c r="E19" i="240"/>
  <c r="H23" i="6" l="1"/>
  <c r="J23" i="6" s="1"/>
  <c r="H66" i="6"/>
  <c r="J66" i="6" s="1"/>
  <c r="H24" i="6"/>
  <c r="J24" i="6" s="1"/>
  <c r="H78" i="6"/>
  <c r="J78" i="6" s="1"/>
  <c r="H19" i="6"/>
  <c r="J19" i="6" s="1"/>
  <c r="H51" i="6"/>
  <c r="J51" i="6" s="1"/>
  <c r="H81" i="6"/>
  <c r="J81" i="6" s="1"/>
  <c r="H20" i="6"/>
  <c r="J20" i="6" s="1"/>
  <c r="H55" i="6"/>
  <c r="J55" i="6" s="1"/>
  <c r="H85" i="6"/>
  <c r="J85" i="6" s="1"/>
  <c r="AV1285" i="388"/>
  <c r="AB1344" i="388"/>
  <c r="AO847" i="388"/>
  <c r="N413" i="388"/>
  <c r="AD1285" i="388"/>
  <c r="AK1285" i="388" s="1"/>
  <c r="AL1168" i="388"/>
  <c r="AQ1168" i="388"/>
  <c r="AO1088" i="388"/>
  <c r="M1088" i="388"/>
  <c r="N1088" i="388" s="1"/>
  <c r="D1088" i="388" s="1"/>
  <c r="AQ1088" i="388"/>
  <c r="AX1088" i="388" s="1"/>
  <c r="AD913" i="388"/>
  <c r="AH913" i="388" s="1"/>
  <c r="H913" i="388" s="1"/>
  <c r="D913" i="388" s="1"/>
  <c r="AQ903" i="388"/>
  <c r="AR903" i="388" s="1"/>
  <c r="AL847" i="388"/>
  <c r="AD413" i="388"/>
  <c r="AH413" i="388" s="1"/>
  <c r="H413" i="388" s="1"/>
  <c r="AQ847" i="388"/>
  <c r="AR413" i="388"/>
  <c r="AO389" i="388"/>
  <c r="L389" i="388"/>
  <c r="N389" i="388" s="1"/>
  <c r="D389" i="388" s="1"/>
  <c r="AW390" i="388"/>
  <c r="AD390" i="388"/>
  <c r="AM390" i="388" s="1"/>
  <c r="AD388" i="388"/>
  <c r="AM388" i="388" s="1"/>
  <c r="AO388" i="388" s="1"/>
  <c r="AQ389" i="388"/>
  <c r="AW388" i="388"/>
  <c r="AO331" i="388"/>
  <c r="L331" i="388"/>
  <c r="N331" i="388" s="1"/>
  <c r="D331" i="388" s="1"/>
  <c r="AD351" i="388"/>
  <c r="AM351" i="388" s="1"/>
  <c r="L351" i="388" s="1"/>
  <c r="N351" i="388" s="1"/>
  <c r="D351" i="388" s="1"/>
  <c r="AW351" i="388"/>
  <c r="AQ331" i="388"/>
  <c r="AD138" i="388"/>
  <c r="AD266" i="388"/>
  <c r="AD399" i="388"/>
  <c r="AD1056" i="388"/>
  <c r="AD1186" i="388"/>
  <c r="AD1287" i="388"/>
  <c r="AD1315" i="388"/>
  <c r="AD20" i="388"/>
  <c r="AD28" i="388"/>
  <c r="AD36" i="388"/>
  <c r="AD52" i="388"/>
  <c r="AD11" i="388"/>
  <c r="AD15" i="388"/>
  <c r="AD19" i="388"/>
  <c r="AD23" i="388"/>
  <c r="AD27" i="388"/>
  <c r="AD31" i="388"/>
  <c r="AD35" i="388"/>
  <c r="AD39" i="388"/>
  <c r="AD43" i="388"/>
  <c r="AD47" i="388"/>
  <c r="AD51" i="388"/>
  <c r="AD55" i="388"/>
  <c r="AD59" i="388"/>
  <c r="AD63" i="388"/>
  <c r="AD67" i="388"/>
  <c r="AD71" i="388"/>
  <c r="AD75" i="388"/>
  <c r="AD79" i="388"/>
  <c r="AD83" i="388"/>
  <c r="AD87" i="388"/>
  <c r="AD91" i="388"/>
  <c r="AD95" i="388"/>
  <c r="AD99" i="388"/>
  <c r="AD103" i="388"/>
  <c r="AD107" i="388"/>
  <c r="AD111" i="388"/>
  <c r="AD115" i="388"/>
  <c r="AD123" i="388"/>
  <c r="AD127" i="388"/>
  <c r="AD131" i="388"/>
  <c r="AD135" i="388"/>
  <c r="AD139" i="388"/>
  <c r="AD143" i="388"/>
  <c r="AD147" i="388"/>
  <c r="AD151" i="388"/>
  <c r="AD155" i="388"/>
  <c r="AD159" i="388"/>
  <c r="AD163" i="388"/>
  <c r="AD167" i="388"/>
  <c r="AD171" i="388"/>
  <c r="AD175" i="388"/>
  <c r="AD179" i="388"/>
  <c r="AD183" i="388"/>
  <c r="AD187" i="388"/>
  <c r="AD191" i="388"/>
  <c r="AD195" i="388"/>
  <c r="AD199" i="388"/>
  <c r="AD203" i="388"/>
  <c r="AD207" i="388"/>
  <c r="AD211" i="388"/>
  <c r="AD215" i="388"/>
  <c r="AD219" i="388"/>
  <c r="AD223" i="388"/>
  <c r="AD227" i="388"/>
  <c r="AD231" i="388"/>
  <c r="AD235" i="388"/>
  <c r="AD239" i="388"/>
  <c r="AD243" i="388"/>
  <c r="AD247" i="388"/>
  <c r="AD251" i="388"/>
  <c r="AD255" i="388"/>
  <c r="AD259" i="388"/>
  <c r="AD263" i="388"/>
  <c r="AD267" i="388"/>
  <c r="AD271" i="388"/>
  <c r="AD275" i="388"/>
  <c r="AD279" i="388"/>
  <c r="AD283" i="388"/>
  <c r="AD287" i="388"/>
  <c r="AD291" i="388"/>
  <c r="AD295" i="388"/>
  <c r="AD299" i="388"/>
  <c r="AD303" i="388"/>
  <c r="AD307" i="388"/>
  <c r="AD311" i="388"/>
  <c r="AD315" i="388"/>
  <c r="AD319" i="388"/>
  <c r="AD323" i="388"/>
  <c r="AD327" i="388"/>
  <c r="AD332" i="388"/>
  <c r="AD336" i="388"/>
  <c r="AD340" i="388"/>
  <c r="AD344" i="388"/>
  <c r="AD348" i="388"/>
  <c r="AD353" i="388"/>
  <c r="AD357" i="388"/>
  <c r="AD361" i="388"/>
  <c r="AD17" i="388"/>
  <c r="AD25" i="388"/>
  <c r="AD37" i="388"/>
  <c r="AD45" i="388"/>
  <c r="AD57" i="388"/>
  <c r="AD61" i="388"/>
  <c r="AD463" i="388"/>
  <c r="AD527" i="388"/>
  <c r="AD591" i="388"/>
  <c r="AD719" i="388"/>
  <c r="AD783" i="388"/>
  <c r="AD848" i="388"/>
  <c r="AD1229" i="388"/>
  <c r="AA1344" i="388"/>
  <c r="AD9" i="388"/>
  <c r="AD13" i="388"/>
  <c r="AD21" i="388"/>
  <c r="AD29" i="388"/>
  <c r="AD33" i="388"/>
  <c r="AD41" i="388"/>
  <c r="AD49" i="388"/>
  <c r="AD53" i="388"/>
  <c r="AD74" i="388"/>
  <c r="AD106" i="388"/>
  <c r="AD170" i="388"/>
  <c r="AD202" i="388"/>
  <c r="AD234" i="388"/>
  <c r="AD298" i="388"/>
  <c r="AD330" i="388"/>
  <c r="AD364" i="388"/>
  <c r="AD10" i="388"/>
  <c r="AD14" i="388"/>
  <c r="AD18" i="388"/>
  <c r="AD22" i="388"/>
  <c r="AD26" i="388"/>
  <c r="AD30" i="388"/>
  <c r="AD34" i="388"/>
  <c r="AD38" i="388"/>
  <c r="AD42" i="388"/>
  <c r="AD46" i="388"/>
  <c r="AD50" i="388"/>
  <c r="AD54" i="388"/>
  <c r="AD58" i="388"/>
  <c r="AD62" i="388"/>
  <c r="AD66" i="388"/>
  <c r="AD70" i="388"/>
  <c r="AD78" i="388"/>
  <c r="AD82" i="388"/>
  <c r="AD86" i="388"/>
  <c r="AD90" i="388"/>
  <c r="AD94" i="388"/>
  <c r="AD98" i="388"/>
  <c r="AD102" i="388"/>
  <c r="AD110" i="388"/>
  <c r="AD114" i="388"/>
  <c r="AD118" i="388"/>
  <c r="AD122" i="388"/>
  <c r="AD126" i="388"/>
  <c r="AD130" i="388"/>
  <c r="AD134" i="388"/>
  <c r="AD142" i="388"/>
  <c r="AD146" i="388"/>
  <c r="AD150" i="388"/>
  <c r="AD154" i="388"/>
  <c r="AD158" i="388"/>
  <c r="AD162" i="388"/>
  <c r="AD166" i="388"/>
  <c r="AD174" i="388"/>
  <c r="AD178" i="388"/>
  <c r="AD182" i="388"/>
  <c r="AD186" i="388"/>
  <c r="AD190" i="388"/>
  <c r="AD194" i="388"/>
  <c r="AD198" i="388"/>
  <c r="AD206" i="388"/>
  <c r="AD210" i="388"/>
  <c r="AD214" i="388"/>
  <c r="AD218" i="388"/>
  <c r="AD222" i="388"/>
  <c r="AD226" i="388"/>
  <c r="AD230" i="388"/>
  <c r="AD238" i="388"/>
  <c r="AD242" i="388"/>
  <c r="AD246" i="388"/>
  <c r="AD250" i="388"/>
  <c r="AD254" i="388"/>
  <c r="AD258" i="388"/>
  <c r="AD262" i="388"/>
  <c r="AD270" i="388"/>
  <c r="AD274" i="388"/>
  <c r="AD278" i="388"/>
  <c r="AD282" i="388"/>
  <c r="AD286" i="388"/>
  <c r="AD290" i="388"/>
  <c r="AD294" i="388"/>
  <c r="AD302" i="388"/>
  <c r="AD306" i="388"/>
  <c r="AD310" i="388"/>
  <c r="AD314" i="388"/>
  <c r="AD318" i="388"/>
  <c r="AD322" i="388"/>
  <c r="AD326" i="388"/>
  <c r="AD335" i="388"/>
  <c r="AD339" i="388"/>
  <c r="AD343" i="388"/>
  <c r="AD347" i="388"/>
  <c r="AD352" i="388"/>
  <c r="AD356" i="388"/>
  <c r="AD360" i="388"/>
  <c r="AD368" i="388"/>
  <c r="AD372" i="388"/>
  <c r="AD376" i="388"/>
  <c r="AD380" i="388"/>
  <c r="AD384" i="388"/>
  <c r="AD391" i="388"/>
  <c r="AD395" i="388"/>
  <c r="AD403" i="388"/>
  <c r="AD407" i="388"/>
  <c r="AD411" i="388"/>
  <c r="AD416" i="388"/>
  <c r="AD420" i="388"/>
  <c r="AD424" i="388"/>
  <c r="AD428" i="388"/>
  <c r="AD432" i="388"/>
  <c r="AD436" i="388"/>
  <c r="AD440" i="388"/>
  <c r="AD444" i="388"/>
  <c r="AD448" i="388"/>
  <c r="AD452" i="388"/>
  <c r="AD456" i="388"/>
  <c r="AD460" i="388"/>
  <c r="AD464" i="388"/>
  <c r="AD468" i="388"/>
  <c r="AD472" i="388"/>
  <c r="AD476" i="388"/>
  <c r="AD480" i="388"/>
  <c r="AD484" i="388"/>
  <c r="AD488" i="388"/>
  <c r="AD492" i="388"/>
  <c r="AD496" i="388"/>
  <c r="AD500" i="388"/>
  <c r="AD504" i="388"/>
  <c r="AD508" i="388"/>
  <c r="AD512" i="388"/>
  <c r="AD516" i="388"/>
  <c r="AD520" i="388"/>
  <c r="AD524" i="388"/>
  <c r="AD528" i="388"/>
  <c r="AD532" i="388"/>
  <c r="AD536" i="388"/>
  <c r="AD540" i="388"/>
  <c r="AD544" i="388"/>
  <c r="AD548" i="388"/>
  <c r="AD552" i="388"/>
  <c r="AD556" i="388"/>
  <c r="AD560" i="388"/>
  <c r="AD564" i="388"/>
  <c r="AD568" i="388"/>
  <c r="AD572" i="388"/>
  <c r="AD576" i="388"/>
  <c r="AD580" i="388"/>
  <c r="AD584" i="388"/>
  <c r="AD588" i="388"/>
  <c r="AD592" i="388"/>
  <c r="AD596" i="388"/>
  <c r="AD600" i="388"/>
  <c r="AD604" i="388"/>
  <c r="AD365" i="388"/>
  <c r="AD369" i="388"/>
  <c r="AD373" i="388"/>
  <c r="AD377" i="388"/>
  <c r="AD381" i="388"/>
  <c r="AD385" i="388"/>
  <c r="AD392" i="388"/>
  <c r="AD396" i="388"/>
  <c r="AD400" i="388"/>
  <c r="AD404" i="388"/>
  <c r="AD408" i="388"/>
  <c r="AD412" i="388"/>
  <c r="AD417" i="388"/>
  <c r="AD421" i="388"/>
  <c r="AD425" i="388"/>
  <c r="AD429" i="388"/>
  <c r="AD433" i="388"/>
  <c r="AD437" i="388"/>
  <c r="AD441" i="388"/>
  <c r="AD445" i="388"/>
  <c r="AD449" i="388"/>
  <c r="AD453" i="388"/>
  <c r="AD457" i="388"/>
  <c r="AD461" i="388"/>
  <c r="AD465" i="388"/>
  <c r="AD469" i="388"/>
  <c r="AD473" i="388"/>
  <c r="AD477" i="388"/>
  <c r="AD481" i="388"/>
  <c r="AD485" i="388"/>
  <c r="AD489" i="388"/>
  <c r="AD493" i="388"/>
  <c r="AD497" i="388"/>
  <c r="AD501" i="388"/>
  <c r="AD505" i="388"/>
  <c r="AD509" i="388"/>
  <c r="AD513" i="388"/>
  <c r="AD517" i="388"/>
  <c r="AD521" i="388"/>
  <c r="AD525" i="388"/>
  <c r="AD529" i="388"/>
  <c r="AD533" i="388"/>
  <c r="AD537" i="388"/>
  <c r="AD541" i="388"/>
  <c r="AD545" i="388"/>
  <c r="AD549" i="388"/>
  <c r="AD553" i="388"/>
  <c r="AD557" i="388"/>
  <c r="AD561" i="388"/>
  <c r="AD565" i="388"/>
  <c r="AD569" i="388"/>
  <c r="AD573" i="388"/>
  <c r="AD577" i="388"/>
  <c r="AD581" i="388"/>
  <c r="AD585" i="388"/>
  <c r="AD589" i="388"/>
  <c r="AD593" i="388"/>
  <c r="AD597" i="388"/>
  <c r="AD601" i="388"/>
  <c r="AD605" i="388"/>
  <c r="AD609" i="388"/>
  <c r="AD613" i="388"/>
  <c r="AD617" i="388"/>
  <c r="AD621" i="388"/>
  <c r="AD625" i="388"/>
  <c r="AD629" i="388"/>
  <c r="AD633" i="388"/>
  <c r="AD637" i="388"/>
  <c r="AD641" i="388"/>
  <c r="AD645" i="388"/>
  <c r="AD649" i="388"/>
  <c r="AD653" i="388"/>
  <c r="AD657" i="388"/>
  <c r="AD661" i="388"/>
  <c r="AD665" i="388"/>
  <c r="AD669" i="388"/>
  <c r="AD673" i="388"/>
  <c r="AD677" i="388"/>
  <c r="AD16" i="388"/>
  <c r="AD24" i="388"/>
  <c r="AD32" i="388"/>
  <c r="AD40" i="388"/>
  <c r="AD48" i="388"/>
  <c r="AD56" i="388"/>
  <c r="AD60" i="388"/>
  <c r="AD64" i="388"/>
  <c r="AD68" i="388"/>
  <c r="AD72" i="388"/>
  <c r="AD76" i="388"/>
  <c r="AD80" i="388"/>
  <c r="AD84" i="388"/>
  <c r="AD88" i="388"/>
  <c r="AD92" i="388"/>
  <c r="AD96" i="388"/>
  <c r="AD100" i="388"/>
  <c r="AD104" i="388"/>
  <c r="AD108" i="388"/>
  <c r="AD112" i="388"/>
  <c r="AD116" i="388"/>
  <c r="AD120" i="388"/>
  <c r="AD124" i="388"/>
  <c r="AD128" i="388"/>
  <c r="AD132" i="388"/>
  <c r="AD136" i="388"/>
  <c r="AD140" i="388"/>
  <c r="AD144" i="388"/>
  <c r="AD148" i="388"/>
  <c r="AD152" i="388"/>
  <c r="AD156" i="388"/>
  <c r="AD160" i="388"/>
  <c r="AD164" i="388"/>
  <c r="AD168" i="388"/>
  <c r="AD172" i="388"/>
  <c r="AD176" i="388"/>
  <c r="AD180" i="388"/>
  <c r="AD184" i="388"/>
  <c r="AD188" i="388"/>
  <c r="AD192" i="388"/>
  <c r="AD196" i="388"/>
  <c r="AD200" i="388"/>
  <c r="AD204" i="388"/>
  <c r="AD208" i="388"/>
  <c r="AD212" i="388"/>
  <c r="AD216" i="388"/>
  <c r="AD220" i="388"/>
  <c r="AD224" i="388"/>
  <c r="AD228" i="388"/>
  <c r="AD232" i="388"/>
  <c r="AD236" i="388"/>
  <c r="AD240" i="388"/>
  <c r="AD244" i="388"/>
  <c r="AD248" i="388"/>
  <c r="AD252" i="388"/>
  <c r="AD256" i="388"/>
  <c r="AD260" i="388"/>
  <c r="AD264" i="388"/>
  <c r="AD268" i="388"/>
  <c r="AD272" i="388"/>
  <c r="AD276" i="388"/>
  <c r="AD280" i="388"/>
  <c r="AD284" i="388"/>
  <c r="AD288" i="388"/>
  <c r="AD292" i="388"/>
  <c r="AD296" i="388"/>
  <c r="AD300" i="388"/>
  <c r="AD304" i="388"/>
  <c r="AD308" i="388"/>
  <c r="AD312" i="388"/>
  <c r="AD316" i="388"/>
  <c r="AD320" i="388"/>
  <c r="AD324" i="388"/>
  <c r="AD328" i="388"/>
  <c r="AD333" i="388"/>
  <c r="AD337" i="388"/>
  <c r="AD341" i="388"/>
  <c r="AD345" i="388"/>
  <c r="AD349" i="388"/>
  <c r="AD354" i="388"/>
  <c r="AD358" i="388"/>
  <c r="AD362" i="388"/>
  <c r="AD366" i="388"/>
  <c r="AD370" i="388"/>
  <c r="AD374" i="388"/>
  <c r="AD378" i="388"/>
  <c r="AD382" i="388"/>
  <c r="AD386" i="388"/>
  <c r="AD393" i="388"/>
  <c r="AD397" i="388"/>
  <c r="AD401" i="388"/>
  <c r="AD405" i="388"/>
  <c r="AD409" i="388"/>
  <c r="AD414" i="388"/>
  <c r="AD418" i="388"/>
  <c r="AD422" i="388"/>
  <c r="AD426" i="388"/>
  <c r="AD430" i="388"/>
  <c r="AD434" i="388"/>
  <c r="AD438" i="388"/>
  <c r="AD442" i="388"/>
  <c r="AD446" i="388"/>
  <c r="AD450" i="388"/>
  <c r="AD454" i="388"/>
  <c r="AD458" i="388"/>
  <c r="AD462" i="388"/>
  <c r="AD466" i="388"/>
  <c r="AD470" i="388"/>
  <c r="AD474" i="388"/>
  <c r="AD478" i="388"/>
  <c r="AD482" i="388"/>
  <c r="AD486" i="388"/>
  <c r="AD490" i="388"/>
  <c r="AD494" i="388"/>
  <c r="AD498" i="388"/>
  <c r="AD502" i="388"/>
  <c r="AD1014" i="388"/>
  <c r="AD1143" i="388"/>
  <c r="AD1272" i="388"/>
  <c r="AD65" i="388"/>
  <c r="AD69" i="388"/>
  <c r="AD73" i="388"/>
  <c r="AD77" i="388"/>
  <c r="AD81" i="388"/>
  <c r="AD85" i="388"/>
  <c r="AD89" i="388"/>
  <c r="AD93" i="388"/>
  <c r="AD97" i="388"/>
  <c r="AD101" i="388"/>
  <c r="AD105" i="388"/>
  <c r="AD109" i="388"/>
  <c r="AD113" i="388"/>
  <c r="AD117" i="388"/>
  <c r="AD121" i="388"/>
  <c r="AD125" i="388"/>
  <c r="AD129" i="388"/>
  <c r="AD133" i="388"/>
  <c r="AD137" i="388"/>
  <c r="AD141" i="388"/>
  <c r="AD145" i="388"/>
  <c r="AD149" i="388"/>
  <c r="AD153" i="388"/>
  <c r="AD157" i="388"/>
  <c r="AD161" i="388"/>
  <c r="AD165" i="388"/>
  <c r="AD169" i="388"/>
  <c r="AD173" i="388"/>
  <c r="AD177" i="388"/>
  <c r="AD181" i="388"/>
  <c r="AD185" i="388"/>
  <c r="AD189" i="388"/>
  <c r="AD193" i="388"/>
  <c r="AD197" i="388"/>
  <c r="AD201" i="388"/>
  <c r="AD205" i="388"/>
  <c r="AD209" i="388"/>
  <c r="AD213" i="388"/>
  <c r="AD217" i="388"/>
  <c r="AD221" i="388"/>
  <c r="AD225" i="388"/>
  <c r="AD229" i="388"/>
  <c r="AD233" i="388"/>
  <c r="AD237" i="388"/>
  <c r="AD241" i="388"/>
  <c r="AD245" i="388"/>
  <c r="AD249" i="388"/>
  <c r="AD253" i="388"/>
  <c r="AD257" i="388"/>
  <c r="AD261" i="388"/>
  <c r="AD265" i="388"/>
  <c r="AD269" i="388"/>
  <c r="AD273" i="388"/>
  <c r="AD277" i="388"/>
  <c r="AD281" i="388"/>
  <c r="AD285" i="388"/>
  <c r="AD289" i="388"/>
  <c r="AD293" i="388"/>
  <c r="AD297" i="388"/>
  <c r="AD301" i="388"/>
  <c r="AD305" i="388"/>
  <c r="AD309" i="388"/>
  <c r="AD313" i="388"/>
  <c r="AD317" i="388"/>
  <c r="AD321" i="388"/>
  <c r="AD325" i="388"/>
  <c r="AD329" i="388"/>
  <c r="AD334" i="388"/>
  <c r="AD338" i="388"/>
  <c r="AD342" i="388"/>
  <c r="AD346" i="388"/>
  <c r="AD350" i="388"/>
  <c r="AD355" i="388"/>
  <c r="AD359" i="388"/>
  <c r="AD363" i="388"/>
  <c r="AD367" i="388"/>
  <c r="AD371" i="388"/>
  <c r="AD375" i="388"/>
  <c r="AD379" i="388"/>
  <c r="AD383" i="388"/>
  <c r="AD387" i="388"/>
  <c r="AD394" i="388"/>
  <c r="AD398" i="388"/>
  <c r="AD402" i="388"/>
  <c r="AD406" i="388"/>
  <c r="AD410" i="388"/>
  <c r="AD415" i="388"/>
  <c r="AD419" i="388"/>
  <c r="AD423" i="388"/>
  <c r="AD427" i="388"/>
  <c r="AD431" i="388"/>
  <c r="AD435" i="388"/>
  <c r="AD439" i="388"/>
  <c r="AD443" i="388"/>
  <c r="AD447" i="388"/>
  <c r="AD451" i="388"/>
  <c r="AD455" i="388"/>
  <c r="AD459" i="388"/>
  <c r="AD467" i="388"/>
  <c r="AD471" i="388"/>
  <c r="AD475" i="388"/>
  <c r="AD479" i="388"/>
  <c r="AD483" i="388"/>
  <c r="AD487" i="388"/>
  <c r="AD491" i="388"/>
  <c r="AD495" i="388"/>
  <c r="AD499" i="388"/>
  <c r="AD503" i="388"/>
  <c r="AD507" i="388"/>
  <c r="AD511" i="388"/>
  <c r="AD515" i="388"/>
  <c r="AD519" i="388"/>
  <c r="AD523" i="388"/>
  <c r="AD531" i="388"/>
  <c r="AD535" i="388"/>
  <c r="AD539" i="388"/>
  <c r="AD543" i="388"/>
  <c r="AD547" i="388"/>
  <c r="AD551" i="388"/>
  <c r="AD555" i="388"/>
  <c r="AD559" i="388"/>
  <c r="AD563" i="388"/>
  <c r="AD567" i="388"/>
  <c r="AD571" i="388"/>
  <c r="AD575" i="388"/>
  <c r="AD579" i="388"/>
  <c r="AD583" i="388"/>
  <c r="AD587" i="388"/>
  <c r="AD595" i="388"/>
  <c r="AD599" i="388"/>
  <c r="AD603" i="388"/>
  <c r="AD607" i="388"/>
  <c r="AD611" i="388"/>
  <c r="AD615" i="388"/>
  <c r="AD619" i="388"/>
  <c r="AD623" i="388"/>
  <c r="AD627" i="388"/>
  <c r="AD631" i="388"/>
  <c r="AD635" i="388"/>
  <c r="AD639" i="388"/>
  <c r="AD643" i="388"/>
  <c r="AD647" i="388"/>
  <c r="AD651" i="388"/>
  <c r="AD659" i="388"/>
  <c r="AD663" i="388"/>
  <c r="AD667" i="388"/>
  <c r="AD671" i="388"/>
  <c r="AD675" i="388"/>
  <c r="AD679" i="388"/>
  <c r="AD683" i="388"/>
  <c r="AD687" i="388"/>
  <c r="AD691" i="388"/>
  <c r="AD695" i="388"/>
  <c r="AD699" i="388"/>
  <c r="AD703" i="388"/>
  <c r="AD707" i="388"/>
  <c r="AD711" i="388"/>
  <c r="AD715" i="388"/>
  <c r="AD723" i="388"/>
  <c r="AD727" i="388"/>
  <c r="AD731" i="388"/>
  <c r="AD735" i="388"/>
  <c r="AD739" i="388"/>
  <c r="AD743" i="388"/>
  <c r="AD747" i="388"/>
  <c r="AD751" i="388"/>
  <c r="AD755" i="388"/>
  <c r="AD759" i="388"/>
  <c r="AD763" i="388"/>
  <c r="AD767" i="388"/>
  <c r="AD771" i="388"/>
  <c r="AD775" i="388"/>
  <c r="AD779" i="388"/>
  <c r="AD787" i="388"/>
  <c r="AD791" i="388"/>
  <c r="AD795" i="388"/>
  <c r="AD799" i="388"/>
  <c r="AD803" i="388"/>
  <c r="AD807" i="388"/>
  <c r="AD811" i="388"/>
  <c r="AD815" i="388"/>
  <c r="AD819" i="388"/>
  <c r="AD823" i="388"/>
  <c r="AD827" i="388"/>
  <c r="AD831" i="388"/>
  <c r="AD835" i="388"/>
  <c r="AD839" i="388"/>
  <c r="AD843" i="388"/>
  <c r="AD852" i="388"/>
  <c r="AD856" i="388"/>
  <c r="AD860" i="388"/>
  <c r="AD865" i="388"/>
  <c r="AD869" i="388"/>
  <c r="AD873" i="388"/>
  <c r="AD877" i="388"/>
  <c r="AD881" i="388"/>
  <c r="AD885" i="388"/>
  <c r="AD889" i="388"/>
  <c r="AD893" i="388"/>
  <c r="AD897" i="388"/>
  <c r="AD901" i="388"/>
  <c r="AD906" i="388"/>
  <c r="AD910" i="388"/>
  <c r="AD919" i="388"/>
  <c r="AD923" i="388"/>
  <c r="AD927" i="388"/>
  <c r="AD931" i="388"/>
  <c r="AD935" i="388"/>
  <c r="AD939" i="388"/>
  <c r="AD943" i="388"/>
  <c r="AD947" i="388"/>
  <c r="AD951" i="388"/>
  <c r="AD955" i="388"/>
  <c r="AD959" i="388"/>
  <c r="AD963" i="388"/>
  <c r="AD967" i="388"/>
  <c r="AD971" i="388"/>
  <c r="AD975" i="388"/>
  <c r="AD979" i="388"/>
  <c r="AD983" i="388"/>
  <c r="AD987" i="388"/>
  <c r="AD991" i="388"/>
  <c r="AD995" i="388"/>
  <c r="AD999" i="388"/>
  <c r="AD1003" i="388"/>
  <c r="AD1007" i="388"/>
  <c r="AD1011" i="388"/>
  <c r="AD1015" i="388"/>
  <c r="AD1019" i="388"/>
  <c r="AD1023" i="388"/>
  <c r="AD1027" i="388"/>
  <c r="AD1031" i="388"/>
  <c r="AD1035" i="388"/>
  <c r="AD1039" i="388"/>
  <c r="AD1043" i="388"/>
  <c r="AD1047" i="388"/>
  <c r="AD1051" i="388"/>
  <c r="AD1055" i="388"/>
  <c r="AD1059" i="388"/>
  <c r="AD1063" i="388"/>
  <c r="AD1067" i="388"/>
  <c r="AD1071" i="388"/>
  <c r="AD1075" i="388"/>
  <c r="AD1079" i="388"/>
  <c r="AD1083" i="388"/>
  <c r="AD1087" i="388"/>
  <c r="AD1092" i="388"/>
  <c r="AD1096" i="388"/>
  <c r="AD1100" i="388"/>
  <c r="AD1104" i="388"/>
  <c r="AD1108" i="388"/>
  <c r="AD1112" i="388"/>
  <c r="AD1116" i="388"/>
  <c r="AD1120" i="388"/>
  <c r="AD1124" i="388"/>
  <c r="AD1128" i="388"/>
  <c r="AD1132" i="388"/>
  <c r="AD1136" i="388"/>
  <c r="AD1140" i="388"/>
  <c r="AD1144" i="388"/>
  <c r="AD1148" i="388"/>
  <c r="AD1152" i="388"/>
  <c r="AD1156" i="388"/>
  <c r="AD1160" i="388"/>
  <c r="AD1164" i="388"/>
  <c r="AD1169" i="388"/>
  <c r="AD1173" i="388"/>
  <c r="AD1177" i="388"/>
  <c r="AD1181" i="388"/>
  <c r="AD1185" i="388"/>
  <c r="AD1189" i="388"/>
  <c r="AD1193" i="388"/>
  <c r="AD1197" i="388"/>
  <c r="AD1201" i="388"/>
  <c r="AD1205" i="388"/>
  <c r="AD1209" i="388"/>
  <c r="AD1213" i="388"/>
  <c r="AD1217" i="388"/>
  <c r="AD1221" i="388"/>
  <c r="AD1225" i="388"/>
  <c r="AD1233" i="388"/>
  <c r="AD1237" i="388"/>
  <c r="AD1241" i="388"/>
  <c r="AD1245" i="388"/>
  <c r="AD1249" i="388"/>
  <c r="AD1253" i="388"/>
  <c r="AD1257" i="388"/>
  <c r="AD1261" i="388"/>
  <c r="AD1265" i="388"/>
  <c r="AD1269" i="388"/>
  <c r="AD1273" i="388"/>
  <c r="AD1277" i="388"/>
  <c r="AD1281" i="388"/>
  <c r="AD1286" i="388"/>
  <c r="AD1290" i="388"/>
  <c r="AD1294" i="388"/>
  <c r="AD1298" i="388"/>
  <c r="AD1302" i="388"/>
  <c r="AD1306" i="388"/>
  <c r="AD1310" i="388"/>
  <c r="AD1314" i="388"/>
  <c r="AD1318" i="388"/>
  <c r="AD1322" i="388"/>
  <c r="AD1326" i="388"/>
  <c r="AD1330" i="388"/>
  <c r="AD1334" i="388"/>
  <c r="AD1338" i="388"/>
  <c r="AD1342" i="388"/>
  <c r="AD506" i="388"/>
  <c r="AD510" i="388"/>
  <c r="AD514" i="388"/>
  <c r="AD518" i="388"/>
  <c r="AD522" i="388"/>
  <c r="AD526" i="388"/>
  <c r="AD530" i="388"/>
  <c r="AD534" i="388"/>
  <c r="AD538" i="388"/>
  <c r="AD542" i="388"/>
  <c r="AD546" i="388"/>
  <c r="AD550" i="388"/>
  <c r="AD554" i="388"/>
  <c r="AD558" i="388"/>
  <c r="AD562" i="388"/>
  <c r="AD566" i="388"/>
  <c r="AD570" i="388"/>
  <c r="AD574" i="388"/>
  <c r="AD578" i="388"/>
  <c r="AD582" i="388"/>
  <c r="AD586" i="388"/>
  <c r="AD590" i="388"/>
  <c r="AD594" i="388"/>
  <c r="AD598" i="388"/>
  <c r="AD602" i="388"/>
  <c r="AD606" i="388"/>
  <c r="AD610" i="388"/>
  <c r="AD614" i="388"/>
  <c r="AD618" i="388"/>
  <c r="AD622" i="388"/>
  <c r="AD626" i="388"/>
  <c r="AD630" i="388"/>
  <c r="AD634" i="388"/>
  <c r="AD638" i="388"/>
  <c r="AD642" i="388"/>
  <c r="AD646" i="388"/>
  <c r="AD650" i="388"/>
  <c r="AD654" i="388"/>
  <c r="AD658" i="388"/>
  <c r="AD662" i="388"/>
  <c r="AD666" i="388"/>
  <c r="AD670" i="388"/>
  <c r="AD674" i="388"/>
  <c r="AD678" i="388"/>
  <c r="AD682" i="388"/>
  <c r="AD686" i="388"/>
  <c r="AD690" i="388"/>
  <c r="AD694" i="388"/>
  <c r="AD698" i="388"/>
  <c r="AD702" i="388"/>
  <c r="AD706" i="388"/>
  <c r="AD710" i="388"/>
  <c r="AD714" i="388"/>
  <c r="AD718" i="388"/>
  <c r="AD722" i="388"/>
  <c r="AD726" i="388"/>
  <c r="AD730" i="388"/>
  <c r="AD734" i="388"/>
  <c r="AD738" i="388"/>
  <c r="AD742" i="388"/>
  <c r="AD746" i="388"/>
  <c r="AD750" i="388"/>
  <c r="AD754" i="388"/>
  <c r="AD758" i="388"/>
  <c r="AD762" i="388"/>
  <c r="AD766" i="388"/>
  <c r="AD770" i="388"/>
  <c r="AD774" i="388"/>
  <c r="AD778" i="388"/>
  <c r="AD782" i="388"/>
  <c r="AD786" i="388"/>
  <c r="AD790" i="388"/>
  <c r="AD794" i="388"/>
  <c r="AD798" i="388"/>
  <c r="AD802" i="388"/>
  <c r="AD806" i="388"/>
  <c r="AD810" i="388"/>
  <c r="AD814" i="388"/>
  <c r="AD818" i="388"/>
  <c r="AD822" i="388"/>
  <c r="AD826" i="388"/>
  <c r="AD830" i="388"/>
  <c r="AD834" i="388"/>
  <c r="AD838" i="388"/>
  <c r="AD842" i="388"/>
  <c r="AD846" i="388"/>
  <c r="AD851" i="388"/>
  <c r="AD855" i="388"/>
  <c r="AD859" i="388"/>
  <c r="AD864" i="388"/>
  <c r="AD868" i="388"/>
  <c r="AD872" i="388"/>
  <c r="AD876" i="388"/>
  <c r="AD880" i="388"/>
  <c r="AD884" i="388"/>
  <c r="AD888" i="388"/>
  <c r="AD892" i="388"/>
  <c r="AD896" i="388"/>
  <c r="AD900" i="388"/>
  <c r="AD905" i="388"/>
  <c r="AD909" i="388"/>
  <c r="AD914" i="388"/>
  <c r="AD918" i="388"/>
  <c r="AD922" i="388"/>
  <c r="AD926" i="388"/>
  <c r="AD930" i="388"/>
  <c r="AD934" i="388"/>
  <c r="AD938" i="388"/>
  <c r="AD942" i="388"/>
  <c r="AD946" i="388"/>
  <c r="AD950" i="388"/>
  <c r="AD954" i="388"/>
  <c r="AD958" i="388"/>
  <c r="AD962" i="388"/>
  <c r="AD966" i="388"/>
  <c r="AD970" i="388"/>
  <c r="AD974" i="388"/>
  <c r="AD978" i="388"/>
  <c r="AD982" i="388"/>
  <c r="AD986" i="388"/>
  <c r="AD990" i="388"/>
  <c r="AD994" i="388"/>
  <c r="AD998" i="388"/>
  <c r="AD1002" i="388"/>
  <c r="AD1006" i="388"/>
  <c r="AD1010" i="388"/>
  <c r="AD1018" i="388"/>
  <c r="AD1022" i="388"/>
  <c r="AD1026" i="388"/>
  <c r="AD1030" i="388"/>
  <c r="AD1034" i="388"/>
  <c r="AD1038" i="388"/>
  <c r="AD1042" i="388"/>
  <c r="AD1046" i="388"/>
  <c r="AD1050" i="388"/>
  <c r="AD1054" i="388"/>
  <c r="AD1058" i="388"/>
  <c r="AD1062" i="388"/>
  <c r="AD1066" i="388"/>
  <c r="AD1070" i="388"/>
  <c r="AD1074" i="388"/>
  <c r="AD1078" i="388"/>
  <c r="AD1082" i="388"/>
  <c r="AD1086" i="388"/>
  <c r="AD1091" i="388"/>
  <c r="AD1095" i="388"/>
  <c r="AD1099" i="388"/>
  <c r="AD1103" i="388"/>
  <c r="AD1107" i="388"/>
  <c r="AD1111" i="388"/>
  <c r="AD1115" i="388"/>
  <c r="AD1119" i="388"/>
  <c r="AD1123" i="388"/>
  <c r="AD1127" i="388"/>
  <c r="AD1131" i="388"/>
  <c r="AD1135" i="388"/>
  <c r="AD1139" i="388"/>
  <c r="AD1147" i="388"/>
  <c r="AD1151" i="388"/>
  <c r="AD1155" i="388"/>
  <c r="AD1159" i="388"/>
  <c r="AD1163" i="388"/>
  <c r="AD1167" i="388"/>
  <c r="AD1172" i="388"/>
  <c r="AD1176" i="388"/>
  <c r="AD1180" i="388"/>
  <c r="AD1184" i="388"/>
  <c r="AD1188" i="388"/>
  <c r="AD1192" i="388"/>
  <c r="AD1196" i="388"/>
  <c r="AD1200" i="388"/>
  <c r="AD1204" i="388"/>
  <c r="AD1208" i="388"/>
  <c r="AD1212" i="388"/>
  <c r="AD1216" i="388"/>
  <c r="AD1220" i="388"/>
  <c r="AD1224" i="388"/>
  <c r="AD1228" i="388"/>
  <c r="AD1232" i="388"/>
  <c r="AD1236" i="388"/>
  <c r="AD1240" i="388"/>
  <c r="AD1244" i="388"/>
  <c r="AD1248" i="388"/>
  <c r="AD1252" i="388"/>
  <c r="AD1256" i="388"/>
  <c r="AD1260" i="388"/>
  <c r="AD1264" i="388"/>
  <c r="AD1268" i="388"/>
  <c r="AD1276" i="388"/>
  <c r="AD1280" i="388"/>
  <c r="AD1284" i="388"/>
  <c r="AD1289" i="388"/>
  <c r="AD1293" i="388"/>
  <c r="AD1297" i="388"/>
  <c r="AD1301" i="388"/>
  <c r="AD1305" i="388"/>
  <c r="AD1309" i="388"/>
  <c r="AD1313" i="388"/>
  <c r="AD1317" i="388"/>
  <c r="AD1321" i="388"/>
  <c r="AD1325" i="388"/>
  <c r="AD1329" i="388"/>
  <c r="AD1333" i="388"/>
  <c r="AD1337" i="388"/>
  <c r="AD1341" i="388"/>
  <c r="AD608" i="388"/>
  <c r="AD612" i="388"/>
  <c r="AD616" i="388"/>
  <c r="AD620" i="388"/>
  <c r="AD624" i="388"/>
  <c r="AD628" i="388"/>
  <c r="AD632" i="388"/>
  <c r="AD636" i="388"/>
  <c r="AD640" i="388"/>
  <c r="AD644" i="388"/>
  <c r="AD648" i="388"/>
  <c r="AD652" i="388"/>
  <c r="AD656" i="388"/>
  <c r="AD660" i="388"/>
  <c r="AD664" i="388"/>
  <c r="AD668" i="388"/>
  <c r="AD672" i="388"/>
  <c r="AD676" i="388"/>
  <c r="AD680" i="388"/>
  <c r="AD684" i="388"/>
  <c r="AD688" i="388"/>
  <c r="AD692" i="388"/>
  <c r="AD696" i="388"/>
  <c r="AD700" i="388"/>
  <c r="AD704" i="388"/>
  <c r="AD708" i="388"/>
  <c r="AD712" i="388"/>
  <c r="AD716" i="388"/>
  <c r="AD720" i="388"/>
  <c r="AD724" i="388"/>
  <c r="AD728" i="388"/>
  <c r="AD732" i="388"/>
  <c r="AD736" i="388"/>
  <c r="AD740" i="388"/>
  <c r="AD744" i="388"/>
  <c r="AD748" i="388"/>
  <c r="AD752" i="388"/>
  <c r="AD756" i="388"/>
  <c r="AD760" i="388"/>
  <c r="AD764" i="388"/>
  <c r="AD768" i="388"/>
  <c r="AD772" i="388"/>
  <c r="AD776" i="388"/>
  <c r="AD780" i="388"/>
  <c r="AD784" i="388"/>
  <c r="AD788" i="388"/>
  <c r="AD792" i="388"/>
  <c r="AD796" i="388"/>
  <c r="AD800" i="388"/>
  <c r="AD804" i="388"/>
  <c r="AD808" i="388"/>
  <c r="AD812" i="388"/>
  <c r="AD816" i="388"/>
  <c r="AD820" i="388"/>
  <c r="AD824" i="388"/>
  <c r="AD828" i="388"/>
  <c r="AD832" i="388"/>
  <c r="AD836" i="388"/>
  <c r="AD840" i="388"/>
  <c r="AD844" i="388"/>
  <c r="AD849" i="388"/>
  <c r="AD853" i="388"/>
  <c r="AD857" i="388"/>
  <c r="AD862" i="388"/>
  <c r="AD866" i="388"/>
  <c r="AD870" i="388"/>
  <c r="AD874" i="388"/>
  <c r="AD878" i="388"/>
  <c r="AD882" i="388"/>
  <c r="AD886" i="388"/>
  <c r="AD890" i="388"/>
  <c r="AD894" i="388"/>
  <c r="AD898" i="388"/>
  <c r="AD902" i="388"/>
  <c r="AD907" i="388"/>
  <c r="AD911" i="388"/>
  <c r="AD916" i="388"/>
  <c r="AD920" i="388"/>
  <c r="AD924" i="388"/>
  <c r="AD928" i="388"/>
  <c r="AD932" i="388"/>
  <c r="AD936" i="388"/>
  <c r="AD940" i="388"/>
  <c r="AD944" i="388"/>
  <c r="AD948" i="388"/>
  <c r="AD952" i="388"/>
  <c r="AD956" i="388"/>
  <c r="AD960" i="388"/>
  <c r="AD964" i="388"/>
  <c r="AD968" i="388"/>
  <c r="AD972" i="388"/>
  <c r="AD976" i="388"/>
  <c r="AD980" i="388"/>
  <c r="AD984" i="388"/>
  <c r="AD988" i="388"/>
  <c r="AD992" i="388"/>
  <c r="AD996" i="388"/>
  <c r="AD1000" i="388"/>
  <c r="AD1004" i="388"/>
  <c r="AD1008" i="388"/>
  <c r="AD1012" i="388"/>
  <c r="AD1016" i="388"/>
  <c r="AD1020" i="388"/>
  <c r="AD1024" i="388"/>
  <c r="AD1028" i="388"/>
  <c r="AD1032" i="388"/>
  <c r="AD1036" i="388"/>
  <c r="AD1040" i="388"/>
  <c r="AD1044" i="388"/>
  <c r="AD1048" i="388"/>
  <c r="AD1052" i="388"/>
  <c r="AD1060" i="388"/>
  <c r="AD1064" i="388"/>
  <c r="AD1068" i="388"/>
  <c r="AD1072" i="388"/>
  <c r="AD1076" i="388"/>
  <c r="AD1080" i="388"/>
  <c r="AD1084" i="388"/>
  <c r="AD1089" i="388"/>
  <c r="AD1093" i="388"/>
  <c r="AD1097" i="388"/>
  <c r="AD1101" i="388"/>
  <c r="AD1105" i="388"/>
  <c r="AD1109" i="388"/>
  <c r="AD1113" i="388"/>
  <c r="AD1117" i="388"/>
  <c r="AD1121" i="388"/>
  <c r="AD1125" i="388"/>
  <c r="AD1129" i="388"/>
  <c r="AD1133" i="388"/>
  <c r="AD1137" i="388"/>
  <c r="AD1141" i="388"/>
  <c r="AD1145" i="388"/>
  <c r="AD1149" i="388"/>
  <c r="AD1153" i="388"/>
  <c r="AD1157" i="388"/>
  <c r="AD1161" i="388"/>
  <c r="AD1165" i="388"/>
  <c r="AD1170" i="388"/>
  <c r="AD1174" i="388"/>
  <c r="AD1178" i="388"/>
  <c r="AD1222" i="388"/>
  <c r="AD1250" i="388"/>
  <c r="AD681" i="388"/>
  <c r="AD685" i="388"/>
  <c r="AD689" i="388"/>
  <c r="AD693" i="388"/>
  <c r="AD697" i="388"/>
  <c r="AD701" i="388"/>
  <c r="AD705" i="388"/>
  <c r="AD709" i="388"/>
  <c r="AD713" i="388"/>
  <c r="AD717" i="388"/>
  <c r="AD721" i="388"/>
  <c r="AD725" i="388"/>
  <c r="AD729" i="388"/>
  <c r="AD733" i="388"/>
  <c r="AD737" i="388"/>
  <c r="AD741" i="388"/>
  <c r="AD745" i="388"/>
  <c r="AD749" i="388"/>
  <c r="AD753" i="388"/>
  <c r="AD757" i="388"/>
  <c r="AD761" i="388"/>
  <c r="AD765" i="388"/>
  <c r="AD769" i="388"/>
  <c r="AD773" i="388"/>
  <c r="AD777" i="388"/>
  <c r="AD781" i="388"/>
  <c r="AD785" i="388"/>
  <c r="AD789" i="388"/>
  <c r="AD793" i="388"/>
  <c r="AD797" i="388"/>
  <c r="AD801" i="388"/>
  <c r="AD805" i="388"/>
  <c r="AD809" i="388"/>
  <c r="AD813" i="388"/>
  <c r="AD817" i="388"/>
  <c r="AD821" i="388"/>
  <c r="AD825" i="388"/>
  <c r="AD829" i="388"/>
  <c r="AD833" i="388"/>
  <c r="AD837" i="388"/>
  <c r="AD841" i="388"/>
  <c r="AD845" i="388"/>
  <c r="AD850" i="388"/>
  <c r="AD854" i="388"/>
  <c r="AD858" i="388"/>
  <c r="AD863" i="388"/>
  <c r="AD867" i="388"/>
  <c r="AD871" i="388"/>
  <c r="AD875" i="388"/>
  <c r="AD879" i="388"/>
  <c r="AD883" i="388"/>
  <c r="AD887" i="388"/>
  <c r="AD891" i="388"/>
  <c r="AD895" i="388"/>
  <c r="AD899" i="388"/>
  <c r="AD904" i="388"/>
  <c r="AD908" i="388"/>
  <c r="AD912" i="388"/>
  <c r="AD917" i="388"/>
  <c r="AD921" i="388"/>
  <c r="AD925" i="388"/>
  <c r="AD929" i="388"/>
  <c r="AD933" i="388"/>
  <c r="AD937" i="388"/>
  <c r="AD941" i="388"/>
  <c r="AD945" i="388"/>
  <c r="AD949" i="388"/>
  <c r="AD953" i="388"/>
  <c r="AD957" i="388"/>
  <c r="AD961" i="388"/>
  <c r="AD965" i="388"/>
  <c r="AD969" i="388"/>
  <c r="AD973" i="388"/>
  <c r="AD977" i="388"/>
  <c r="AD981" i="388"/>
  <c r="AD985" i="388"/>
  <c r="AD989" i="388"/>
  <c r="AD993" i="388"/>
  <c r="AD997" i="388"/>
  <c r="AD1001" i="388"/>
  <c r="AD1005" i="388"/>
  <c r="AD1009" i="388"/>
  <c r="AD1013" i="388"/>
  <c r="AD1017" i="388"/>
  <c r="AD1021" i="388"/>
  <c r="AD1025" i="388"/>
  <c r="AD1029" i="388"/>
  <c r="AD1033" i="388"/>
  <c r="AD1037" i="388"/>
  <c r="AD1041" i="388"/>
  <c r="AD1045" i="388"/>
  <c r="AD1049" i="388"/>
  <c r="AD1057" i="388"/>
  <c r="AD1061" i="388"/>
  <c r="AD1065" i="388"/>
  <c r="AD1069" i="388"/>
  <c r="AD1073" i="388"/>
  <c r="AD1077" i="388"/>
  <c r="AD1081" i="388"/>
  <c r="AD1085" i="388"/>
  <c r="AD1090" i="388"/>
  <c r="AD1094" i="388"/>
  <c r="AD1098" i="388"/>
  <c r="AD1102" i="388"/>
  <c r="AD1106" i="388"/>
  <c r="AD1110" i="388"/>
  <c r="AD1114" i="388"/>
  <c r="AD1118" i="388"/>
  <c r="AD1122" i="388"/>
  <c r="AD1126" i="388"/>
  <c r="AD1130" i="388"/>
  <c r="AD1134" i="388"/>
  <c r="AD1138" i="388"/>
  <c r="AD1142" i="388"/>
  <c r="AD1146" i="388"/>
  <c r="AD1150" i="388"/>
  <c r="AD1154" i="388"/>
  <c r="AD1158" i="388"/>
  <c r="AD1162" i="388"/>
  <c r="AD1166" i="388"/>
  <c r="AD1171" i="388"/>
  <c r="AD1175" i="388"/>
  <c r="AD1179" i="388"/>
  <c r="AD1183" i="388"/>
  <c r="AD1187" i="388"/>
  <c r="AD1191" i="388"/>
  <c r="AD1195" i="388"/>
  <c r="AD1199" i="388"/>
  <c r="AD1203" i="388"/>
  <c r="AD1207" i="388"/>
  <c r="AD1211" i="388"/>
  <c r="AD1215" i="388"/>
  <c r="AD1219" i="388"/>
  <c r="AD1223" i="388"/>
  <c r="AD1227" i="388"/>
  <c r="AD1231" i="388"/>
  <c r="AD1235" i="388"/>
  <c r="AD1239" i="388"/>
  <c r="AD1243" i="388"/>
  <c r="AD1247" i="388"/>
  <c r="AD1251" i="388"/>
  <c r="AD1255" i="388"/>
  <c r="AD1259" i="388"/>
  <c r="AD1263" i="388"/>
  <c r="AD1267" i="388"/>
  <c r="AD1271" i="388"/>
  <c r="AD1275" i="388"/>
  <c r="AD1279" i="388"/>
  <c r="AD1283" i="388"/>
  <c r="AD1288" i="388"/>
  <c r="AD1292" i="388"/>
  <c r="AD1296" i="388"/>
  <c r="AD1300" i="388"/>
  <c r="AD1304" i="388"/>
  <c r="AD1308" i="388"/>
  <c r="AD1312" i="388"/>
  <c r="AD1316" i="388"/>
  <c r="AD1320" i="388"/>
  <c r="AD1324" i="388"/>
  <c r="AD1328" i="388"/>
  <c r="AD1332" i="388"/>
  <c r="AD1336" i="388"/>
  <c r="AD1340" i="388"/>
  <c r="AD1182" i="388"/>
  <c r="AD1190" i="388"/>
  <c r="AD1194" i="388"/>
  <c r="AD1198" i="388"/>
  <c r="AD1202" i="388"/>
  <c r="AD1206" i="388"/>
  <c r="AD1210" i="388"/>
  <c r="AD1214" i="388"/>
  <c r="AD1218" i="388"/>
  <c r="AD1226" i="388"/>
  <c r="AD1230" i="388"/>
  <c r="AD1234" i="388"/>
  <c r="AD1238" i="388"/>
  <c r="AD1242" i="388"/>
  <c r="AD1246" i="388"/>
  <c r="AD1254" i="388"/>
  <c r="AD1258" i="388"/>
  <c r="AD1262" i="388"/>
  <c r="AD1266" i="388"/>
  <c r="AD1270" i="388"/>
  <c r="AD1274" i="388"/>
  <c r="AD1278" i="388"/>
  <c r="AD1282" i="388"/>
  <c r="AD1291" i="388"/>
  <c r="AD1295" i="388"/>
  <c r="AD1299" i="388"/>
  <c r="AD1303" i="388"/>
  <c r="AD1307" i="388"/>
  <c r="AD1311" i="388"/>
  <c r="AD1319" i="388"/>
  <c r="AD1323" i="388"/>
  <c r="AD1327" i="388"/>
  <c r="AD1331" i="388"/>
  <c r="AD1335" i="388"/>
  <c r="AD1339" i="388"/>
  <c r="AD1343" i="388"/>
  <c r="AY1088" i="388" l="1"/>
  <c r="AY351" i="388"/>
  <c r="AY388" i="388"/>
  <c r="AY390" i="388"/>
  <c r="D413" i="388"/>
  <c r="AD1344" i="388"/>
  <c r="AU1168" i="388"/>
  <c r="AV847" i="388"/>
  <c r="AW847" i="388"/>
  <c r="K1285" i="388"/>
  <c r="D1285" i="388" s="1"/>
  <c r="AL1285" i="388"/>
  <c r="L388" i="388"/>
  <c r="N388" i="388" s="1"/>
  <c r="D388" i="388" s="1"/>
  <c r="AO351" i="388"/>
  <c r="AW389" i="388"/>
  <c r="AO390" i="388"/>
  <c r="L390" i="388"/>
  <c r="N390" i="388" s="1"/>
  <c r="D390" i="388" s="1"/>
  <c r="AW331" i="388"/>
  <c r="AV1168" i="388" l="1"/>
  <c r="AY389" i="388"/>
  <c r="AY331" i="388"/>
  <c r="AY847" i="388"/>
  <c r="M791" i="388" l="1"/>
  <c r="K791" i="388"/>
  <c r="H791" i="388"/>
  <c r="L1309" i="388" l="1"/>
  <c r="C19" i="19" l="1"/>
  <c r="L1322" i="388" l="1"/>
  <c r="AL1322" i="388"/>
  <c r="AL792" i="388" l="1"/>
  <c r="AN1322" i="388" l="1"/>
  <c r="AN1309" i="388"/>
  <c r="AK1283" i="388"/>
  <c r="J1322" i="388"/>
  <c r="H1322" i="388"/>
  <c r="J1309" i="388"/>
  <c r="I1309" i="388"/>
  <c r="H1309" i="388"/>
  <c r="AY1286" i="388"/>
  <c r="AY1284" i="388"/>
  <c r="AY1283" i="388"/>
  <c r="AY1282" i="388"/>
  <c r="AY1281" i="388"/>
  <c r="AO1286" i="388"/>
  <c r="AO1284" i="388"/>
  <c r="AO1283" i="388"/>
  <c r="AO1282" i="388"/>
  <c r="AO1281" i="388"/>
  <c r="AQ1282" i="388"/>
  <c r="AU1282" i="388" s="1"/>
  <c r="M1286" i="388"/>
  <c r="L1286" i="388"/>
  <c r="J1286" i="388"/>
  <c r="I1286" i="388"/>
  <c r="H1286" i="388"/>
  <c r="M1284" i="388"/>
  <c r="L1284" i="388"/>
  <c r="J1284" i="388"/>
  <c r="I1284" i="388"/>
  <c r="H1284" i="388"/>
  <c r="M1283" i="388"/>
  <c r="L1283" i="388"/>
  <c r="J1283" i="388"/>
  <c r="I1283" i="388"/>
  <c r="H1283" i="388"/>
  <c r="M1282" i="388"/>
  <c r="L1282" i="388"/>
  <c r="J1282" i="388"/>
  <c r="I1282" i="388"/>
  <c r="H1282" i="388"/>
  <c r="M1281" i="388"/>
  <c r="L1281" i="388"/>
  <c r="J1281" i="388"/>
  <c r="I1281" i="388"/>
  <c r="H1281" i="388"/>
  <c r="AY1269" i="388"/>
  <c r="AO1269" i="388"/>
  <c r="M1269" i="388"/>
  <c r="L1269" i="388"/>
  <c r="J1269" i="388"/>
  <c r="I1269" i="388"/>
  <c r="H1269" i="388"/>
  <c r="AY1264" i="388"/>
  <c r="AO1264" i="388"/>
  <c r="M1264" i="388"/>
  <c r="L1264" i="388"/>
  <c r="J1264" i="388"/>
  <c r="I1264" i="388"/>
  <c r="H1264" i="388"/>
  <c r="AY1246" i="388"/>
  <c r="AO1246" i="388"/>
  <c r="AQ1246" i="388"/>
  <c r="AU1246" i="388" s="1"/>
  <c r="M1246" i="388"/>
  <c r="L1246" i="388"/>
  <c r="J1246" i="388"/>
  <c r="I1246" i="388"/>
  <c r="H1246" i="388"/>
  <c r="AV1282" i="388" l="1"/>
  <c r="AV1246" i="388"/>
  <c r="M1309" i="388"/>
  <c r="N1309" i="388" s="1"/>
  <c r="D1309" i="388" s="1"/>
  <c r="AO1309" i="388"/>
  <c r="M1322" i="388"/>
  <c r="N1322" i="388" s="1"/>
  <c r="D1322" i="388" s="1"/>
  <c r="AO1322" i="388"/>
  <c r="AQ1322" i="388"/>
  <c r="N1246" i="388"/>
  <c r="N1264" i="388"/>
  <c r="N1284" i="388"/>
  <c r="N1281" i="388"/>
  <c r="AK1264" i="388"/>
  <c r="K1264" i="388" s="1"/>
  <c r="AK1284" i="388"/>
  <c r="AK1269" i="388"/>
  <c r="K1269" i="388" s="1"/>
  <c r="AQ1281" i="388"/>
  <c r="AU1281" i="388" s="1"/>
  <c r="AK1281" i="388"/>
  <c r="AQ1286" i="388"/>
  <c r="AU1286" i="388" s="1"/>
  <c r="AK1286" i="388"/>
  <c r="K1286" i="388" s="1"/>
  <c r="N1282" i="388"/>
  <c r="AL1309" i="388"/>
  <c r="AQ1309" i="388"/>
  <c r="N1269" i="388"/>
  <c r="N1283" i="388"/>
  <c r="AL1283" i="388"/>
  <c r="K1283" i="388"/>
  <c r="N1286" i="388"/>
  <c r="AK1282" i="388"/>
  <c r="AQ1283" i="388"/>
  <c r="AU1283" i="388" s="1"/>
  <c r="AQ1284" i="388"/>
  <c r="AU1284" i="388" s="1"/>
  <c r="AQ1269" i="388"/>
  <c r="AU1269" i="388" s="1"/>
  <c r="AQ1264" i="388"/>
  <c r="AU1264" i="388" s="1"/>
  <c r="AK1246" i="388"/>
  <c r="M1191" i="388"/>
  <c r="L1191" i="388"/>
  <c r="K1191" i="388"/>
  <c r="H1191" i="388"/>
  <c r="AY1192" i="388"/>
  <c r="AO1192" i="388"/>
  <c r="AQ1192" i="388"/>
  <c r="M1192" i="388"/>
  <c r="L1192" i="388"/>
  <c r="K1192" i="388"/>
  <c r="H1192" i="388"/>
  <c r="AV846" i="388"/>
  <c r="AL846" i="388"/>
  <c r="AQ846" i="388"/>
  <c r="M846" i="388"/>
  <c r="K846" i="388"/>
  <c r="J846" i="388"/>
  <c r="I846" i="388"/>
  <c r="H846" i="388"/>
  <c r="L791" i="388"/>
  <c r="AV612" i="388"/>
  <c r="AL612" i="388"/>
  <c r="AM612" i="388"/>
  <c r="M612" i="388"/>
  <c r="AY559" i="388"/>
  <c r="AY558" i="388"/>
  <c r="AO559" i="388"/>
  <c r="AO558" i="388"/>
  <c r="AK559" i="388"/>
  <c r="AK558" i="388"/>
  <c r="M559" i="388"/>
  <c r="L559" i="388"/>
  <c r="M558" i="388"/>
  <c r="L558" i="388"/>
  <c r="AY557" i="388"/>
  <c r="AO557" i="388"/>
  <c r="AQ557" i="388"/>
  <c r="M557" i="388"/>
  <c r="L557" i="388"/>
  <c r="AY529" i="388"/>
  <c r="AO529" i="388"/>
  <c r="AQ529" i="388"/>
  <c r="M529" i="388"/>
  <c r="L529" i="388"/>
  <c r="AV387" i="388"/>
  <c r="AL387" i="388"/>
  <c r="AQ387" i="388"/>
  <c r="M387" i="388"/>
  <c r="AO180" i="388"/>
  <c r="AO179" i="388"/>
  <c r="AO178" i="388"/>
  <c r="AO177" i="388"/>
  <c r="AO176" i="388"/>
  <c r="AQ180" i="388"/>
  <c r="AK179" i="388"/>
  <c r="AK178" i="388"/>
  <c r="AQ177" i="388"/>
  <c r="AQ176" i="388"/>
  <c r="M180" i="388"/>
  <c r="L180" i="388"/>
  <c r="M179" i="388"/>
  <c r="L179" i="388"/>
  <c r="M178" i="388"/>
  <c r="L178" i="388"/>
  <c r="M177" i="388"/>
  <c r="L177" i="388"/>
  <c r="M176" i="388"/>
  <c r="L176" i="388"/>
  <c r="AO175" i="388"/>
  <c r="AQ175" i="388"/>
  <c r="M175" i="388"/>
  <c r="L175" i="388"/>
  <c r="D85" i="6"/>
  <c r="D81" i="6"/>
  <c r="D78" i="6"/>
  <c r="D66" i="6"/>
  <c r="D55" i="6"/>
  <c r="D51" i="6"/>
  <c r="D24" i="6"/>
  <c r="D23" i="6"/>
  <c r="D20" i="6"/>
  <c r="D19" i="6"/>
  <c r="F66" i="6" l="1"/>
  <c r="F78" i="6"/>
  <c r="F51" i="6"/>
  <c r="F81" i="6"/>
  <c r="F23" i="6"/>
  <c r="F24" i="6"/>
  <c r="F19" i="6"/>
  <c r="F20" i="6"/>
  <c r="F55" i="6"/>
  <c r="F85" i="6"/>
  <c r="AV1269" i="388"/>
  <c r="AV1284" i="388"/>
  <c r="AV1286" i="388"/>
  <c r="N791" i="388"/>
  <c r="AV1283" i="388"/>
  <c r="AV1264" i="388"/>
  <c r="AV1281" i="388"/>
  <c r="AV1309" i="388"/>
  <c r="AX1309" i="388"/>
  <c r="AV1322" i="388"/>
  <c r="AX1322" i="388"/>
  <c r="D1264" i="388"/>
  <c r="AU529" i="388"/>
  <c r="AW387" i="388"/>
  <c r="AU557" i="388"/>
  <c r="AW846" i="388"/>
  <c r="N1191" i="388"/>
  <c r="AL1284" i="388"/>
  <c r="K1284" i="388"/>
  <c r="D1284" i="388" s="1"/>
  <c r="D1286" i="388"/>
  <c r="AL1269" i="388"/>
  <c r="AL1286" i="388"/>
  <c r="AL1264" i="388"/>
  <c r="N529" i="388"/>
  <c r="N1192" i="388"/>
  <c r="D1283" i="388"/>
  <c r="D1269" i="388"/>
  <c r="AL1281" i="388"/>
  <c r="K1281" i="388"/>
  <c r="D1281" i="388" s="1"/>
  <c r="AL1282" i="388"/>
  <c r="K1282" i="388"/>
  <c r="D1282" i="388" s="1"/>
  <c r="AL1246" i="388"/>
  <c r="K1246" i="388"/>
  <c r="D1246" i="388" s="1"/>
  <c r="AM846" i="388"/>
  <c r="AQ791" i="388"/>
  <c r="AO791" i="388"/>
  <c r="AO612" i="388"/>
  <c r="L612" i="388"/>
  <c r="N612" i="388" s="1"/>
  <c r="D612" i="388" s="1"/>
  <c r="AQ612" i="388"/>
  <c r="K558" i="388"/>
  <c r="D558" i="388" s="1"/>
  <c r="AL558" i="388"/>
  <c r="AL559" i="388"/>
  <c r="K559" i="388"/>
  <c r="D559" i="388" s="1"/>
  <c r="AQ558" i="388"/>
  <c r="AQ559" i="388"/>
  <c r="AK557" i="388"/>
  <c r="N175" i="388"/>
  <c r="N180" i="388"/>
  <c r="AK529" i="388"/>
  <c r="AK177" i="388"/>
  <c r="AL177" i="388" s="1"/>
  <c r="AM387" i="388"/>
  <c r="N177" i="388"/>
  <c r="AY176" i="388"/>
  <c r="AU176" i="388"/>
  <c r="K179" i="388"/>
  <c r="AL179" i="388"/>
  <c r="AY180" i="388"/>
  <c r="AU180" i="388"/>
  <c r="AU177" i="388"/>
  <c r="AY177" i="388"/>
  <c r="K178" i="388"/>
  <c r="AL178" i="388"/>
  <c r="N178" i="388"/>
  <c r="AK176" i="388"/>
  <c r="AK180" i="388"/>
  <c r="AQ178" i="388"/>
  <c r="N176" i="388"/>
  <c r="N179" i="388"/>
  <c r="AQ179" i="388"/>
  <c r="AU175" i="388"/>
  <c r="AY175" i="388"/>
  <c r="AK175" i="388"/>
  <c r="AV529" i="388" l="1"/>
  <c r="AY1309" i="388"/>
  <c r="AV557" i="388"/>
  <c r="AY1322" i="388"/>
  <c r="AV177" i="388"/>
  <c r="AV175" i="388"/>
  <c r="AV180" i="388"/>
  <c r="AV176" i="388"/>
  <c r="AY387" i="388"/>
  <c r="AY846" i="388"/>
  <c r="AW612" i="388"/>
  <c r="AY791" i="388"/>
  <c r="AU558" i="388"/>
  <c r="AU559" i="388"/>
  <c r="AO846" i="388"/>
  <c r="L846" i="388"/>
  <c r="N846" i="388" s="1"/>
  <c r="D846" i="388" s="1"/>
  <c r="D179" i="388"/>
  <c r="AL557" i="388"/>
  <c r="K557" i="388"/>
  <c r="D557" i="388" s="1"/>
  <c r="AL529" i="388"/>
  <c r="K529" i="388"/>
  <c r="D529" i="388" s="1"/>
  <c r="K177" i="388"/>
  <c r="D177" i="388" s="1"/>
  <c r="D178" i="388"/>
  <c r="AO387" i="388"/>
  <c r="L387" i="388"/>
  <c r="N387" i="388" s="1"/>
  <c r="D387" i="388" s="1"/>
  <c r="AU178" i="388"/>
  <c r="AY178" i="388"/>
  <c r="AL180" i="388"/>
  <c r="K180" i="388"/>
  <c r="D180" i="388" s="1"/>
  <c r="AL176" i="388"/>
  <c r="K176" i="388"/>
  <c r="D176" i="388" s="1"/>
  <c r="AY179" i="388"/>
  <c r="AU179" i="388"/>
  <c r="K175" i="388"/>
  <c r="D175" i="388" s="1"/>
  <c r="AL175" i="388"/>
  <c r="F39" i="396"/>
  <c r="E39" i="396"/>
  <c r="G16" i="396"/>
  <c r="AV178" i="388" l="1"/>
  <c r="AV559" i="388"/>
  <c r="AV179" i="388"/>
  <c r="AV558" i="388"/>
  <c r="AY612" i="388"/>
  <c r="F18" i="396"/>
  <c r="G46" i="396"/>
  <c r="G17" i="396"/>
  <c r="G11" i="396"/>
  <c r="E12" i="396" s="1"/>
  <c r="G28" i="396"/>
  <c r="E29" i="396" s="1"/>
  <c r="E18" i="396"/>
  <c r="G8" i="396"/>
  <c r="F9" i="396" s="1"/>
  <c r="G15" i="396"/>
  <c r="G25" i="396"/>
  <c r="E26" i="396" s="1"/>
  <c r="G38" i="396"/>
  <c r="G39" i="396" s="1"/>
  <c r="F40" i="396" s="1"/>
  <c r="G18" i="396" l="1"/>
  <c r="E19" i="396" s="1"/>
  <c r="E9" i="396"/>
  <c r="G9" i="396" s="1"/>
  <c r="F12" i="396"/>
  <c r="G12" i="396" s="1"/>
  <c r="E40" i="396"/>
  <c r="G40" i="396" s="1"/>
  <c r="F29" i="396"/>
  <c r="G29" i="396" s="1"/>
  <c r="G22" i="396"/>
  <c r="E23" i="396" s="1"/>
  <c r="F26" i="396"/>
  <c r="G26" i="396" s="1"/>
  <c r="F19" i="396" l="1"/>
  <c r="G19" i="396" s="1"/>
  <c r="F23" i="396"/>
  <c r="G23" i="396" s="1"/>
  <c r="AJ848" i="388" l="1"/>
  <c r="C21" i="19" s="1"/>
  <c r="M311" i="388" l="1"/>
  <c r="AQ311" i="388"/>
  <c r="AW311" i="388" l="1"/>
  <c r="AM311" i="388"/>
  <c r="AO311" i="388" s="1"/>
  <c r="L547" i="388"/>
  <c r="M547" i="388"/>
  <c r="AV643" i="388"/>
  <c r="M643" i="388"/>
  <c r="AY547" i="388"/>
  <c r="AO547" i="388"/>
  <c r="AV201" i="388"/>
  <c r="AQ201" i="388"/>
  <c r="H201" i="388"/>
  <c r="I201" i="388"/>
  <c r="J201" i="388"/>
  <c r="K201" i="388"/>
  <c r="M201" i="388"/>
  <c r="AY311" i="388" l="1"/>
  <c r="AW201" i="388"/>
  <c r="L311" i="388"/>
  <c r="N311" i="388" s="1"/>
  <c r="D311" i="388" s="1"/>
  <c r="AK547" i="388"/>
  <c r="AL547" i="388" s="1"/>
  <c r="AM643" i="388"/>
  <c r="AO643" i="388" s="1"/>
  <c r="AQ547" i="388"/>
  <c r="AQ643" i="388"/>
  <c r="AM201" i="388"/>
  <c r="AO201" i="388" s="1"/>
  <c r="AY201" i="388" l="1"/>
  <c r="AW643" i="388"/>
  <c r="AU547" i="388"/>
  <c r="L201" i="388"/>
  <c r="N201" i="388" s="1"/>
  <c r="D201" i="388" s="1"/>
  <c r="K547" i="388"/>
  <c r="D547" i="388" s="1"/>
  <c r="L643" i="388"/>
  <c r="N643" i="388" s="1"/>
  <c r="D643" i="388" s="1"/>
  <c r="AV547" i="388" l="1"/>
  <c r="AY643" i="388"/>
  <c r="M848" i="388"/>
  <c r="L848" i="388"/>
  <c r="K848" i="388"/>
  <c r="H848" i="388"/>
  <c r="N848" i="388" l="1"/>
  <c r="H795" i="388" l="1"/>
  <c r="I795" i="388"/>
  <c r="K795" i="388"/>
  <c r="M795" i="388"/>
  <c r="AM795" i="388" l="1"/>
  <c r="AQ795" i="388" l="1"/>
  <c r="L795" i="388"/>
  <c r="N795" i="388" s="1"/>
  <c r="D795" i="388" s="1"/>
  <c r="AO795" i="388"/>
  <c r="AW795" i="388" l="1"/>
  <c r="AY795" i="388" l="1"/>
  <c r="M628" i="388"/>
  <c r="L628" i="388"/>
  <c r="AY628" i="388"/>
  <c r="AO628" i="388"/>
  <c r="N628" i="388" l="1"/>
  <c r="AY24" i="388"/>
  <c r="M24" i="388"/>
  <c r="L24" i="388"/>
  <c r="K24" i="388"/>
  <c r="I24" i="388"/>
  <c r="H25" i="388"/>
  <c r="K25" i="388"/>
  <c r="L25" i="388"/>
  <c r="M25" i="388"/>
  <c r="AO25" i="388"/>
  <c r="AY25" i="388"/>
  <c r="N25" i="388" l="1"/>
  <c r="N24" i="388"/>
  <c r="K301" i="388" l="1"/>
  <c r="M301" i="388"/>
  <c r="AY989" i="388" l="1"/>
  <c r="AV989" i="388"/>
  <c r="AL989" i="388"/>
  <c r="I989" i="388"/>
  <c r="J989" i="388"/>
  <c r="K989" i="388"/>
  <c r="L989" i="388"/>
  <c r="M989" i="388"/>
  <c r="AY755" i="388"/>
  <c r="AV755" i="388"/>
  <c r="AO755" i="388"/>
  <c r="L755" i="388"/>
  <c r="M755" i="388"/>
  <c r="AM301" i="388" l="1"/>
  <c r="AH755" i="388"/>
  <c r="H755" i="388" s="1"/>
  <c r="AQ24" i="388"/>
  <c r="AQ25" i="388"/>
  <c r="AQ628" i="388"/>
  <c r="N755" i="388"/>
  <c r="N989" i="388"/>
  <c r="AQ989" i="388"/>
  <c r="AR989" i="388" s="1"/>
  <c r="AQ755" i="388"/>
  <c r="AQ301" i="388"/>
  <c r="AT24" i="388" l="1"/>
  <c r="AW301" i="388"/>
  <c r="AU628" i="388"/>
  <c r="AR755" i="388"/>
  <c r="D755" i="388"/>
  <c r="AO301" i="388"/>
  <c r="L301" i="388"/>
  <c r="N301" i="388" s="1"/>
  <c r="D301" i="388" s="1"/>
  <c r="AH989" i="388"/>
  <c r="H989" i="388" s="1"/>
  <c r="D989" i="388" s="1"/>
  <c r="AV628" i="388" l="1"/>
  <c r="AY301" i="388"/>
  <c r="AV24" i="388"/>
  <c r="L1343" i="388"/>
  <c r="K1343" i="388"/>
  <c r="J1343" i="388"/>
  <c r="I1343" i="388"/>
  <c r="H1343" i="388"/>
  <c r="M1342" i="388"/>
  <c r="L1342" i="388"/>
  <c r="J1342" i="388"/>
  <c r="I1342" i="388"/>
  <c r="H1342" i="388"/>
  <c r="M1341" i="388"/>
  <c r="L1341" i="388"/>
  <c r="K1341" i="388"/>
  <c r="J1341" i="388"/>
  <c r="H1341" i="388"/>
  <c r="L1340" i="388"/>
  <c r="K1340" i="388"/>
  <c r="J1340" i="388"/>
  <c r="I1340" i="388"/>
  <c r="H1340" i="388"/>
  <c r="M1339" i="388"/>
  <c r="L1339" i="388"/>
  <c r="J1339" i="388"/>
  <c r="I1339" i="388"/>
  <c r="H1339" i="388"/>
  <c r="L1338" i="388"/>
  <c r="K1338" i="388"/>
  <c r="J1338" i="388"/>
  <c r="I1338" i="388"/>
  <c r="H1338" i="388"/>
  <c r="M1337" i="388"/>
  <c r="L1337" i="388"/>
  <c r="J1337" i="388"/>
  <c r="I1337" i="388"/>
  <c r="H1337" i="388"/>
  <c r="L1336" i="388"/>
  <c r="K1336" i="388"/>
  <c r="J1336" i="388"/>
  <c r="I1336" i="388"/>
  <c r="H1336" i="388"/>
  <c r="L1335" i="388"/>
  <c r="K1335" i="388"/>
  <c r="J1335" i="388"/>
  <c r="I1335" i="388"/>
  <c r="H1335" i="388"/>
  <c r="M1334" i="388"/>
  <c r="L1334" i="388"/>
  <c r="J1334" i="388"/>
  <c r="I1334" i="388"/>
  <c r="H1334" i="388"/>
  <c r="M1333" i="388"/>
  <c r="L1333" i="388"/>
  <c r="J1333" i="388"/>
  <c r="I1333" i="388"/>
  <c r="H1333" i="388"/>
  <c r="M1332" i="388"/>
  <c r="L1332" i="388"/>
  <c r="J1332" i="388"/>
  <c r="I1332" i="388"/>
  <c r="H1332" i="388"/>
  <c r="M1331" i="388"/>
  <c r="L1331" i="388"/>
  <c r="J1331" i="388"/>
  <c r="I1331" i="388"/>
  <c r="H1331" i="388"/>
  <c r="M1330" i="388"/>
  <c r="L1330" i="388"/>
  <c r="J1330" i="388"/>
  <c r="I1330" i="388"/>
  <c r="H1330" i="388"/>
  <c r="M1329" i="388"/>
  <c r="L1329" i="388"/>
  <c r="K1329" i="388"/>
  <c r="J1329" i="388"/>
  <c r="H1329" i="388"/>
  <c r="M1328" i="388"/>
  <c r="L1328" i="388"/>
  <c r="K1328" i="388"/>
  <c r="J1328" i="388"/>
  <c r="H1328" i="388"/>
  <c r="M1327" i="388"/>
  <c r="L1327" i="388"/>
  <c r="K1327" i="388"/>
  <c r="J1327" i="388"/>
  <c r="H1327" i="388"/>
  <c r="M1326" i="388"/>
  <c r="L1326" i="388"/>
  <c r="K1326" i="388"/>
  <c r="J1326" i="388"/>
  <c r="H1326" i="388"/>
  <c r="M1325" i="388"/>
  <c r="L1325" i="388"/>
  <c r="K1325" i="388"/>
  <c r="J1325" i="388"/>
  <c r="H1325" i="388"/>
  <c r="L1324" i="388"/>
  <c r="K1324" i="388"/>
  <c r="J1324" i="388"/>
  <c r="I1324" i="388"/>
  <c r="H1324" i="388"/>
  <c r="M1323" i="388"/>
  <c r="L1323" i="388"/>
  <c r="K1323" i="388"/>
  <c r="J1323" i="388"/>
  <c r="H1323" i="388"/>
  <c r="M1321" i="388"/>
  <c r="L1321" i="388"/>
  <c r="J1321" i="388"/>
  <c r="I1321" i="388"/>
  <c r="H1321" i="388"/>
  <c r="M1320" i="388"/>
  <c r="L1320" i="388"/>
  <c r="K1320" i="388"/>
  <c r="J1320" i="388"/>
  <c r="I1320" i="388"/>
  <c r="M1319" i="388"/>
  <c r="L1319" i="388"/>
  <c r="K1319" i="388"/>
  <c r="H1319" i="388"/>
  <c r="L1318" i="388"/>
  <c r="K1318" i="388"/>
  <c r="J1318" i="388"/>
  <c r="I1318" i="388"/>
  <c r="H1318" i="388"/>
  <c r="M1317" i="388"/>
  <c r="L1317" i="388"/>
  <c r="K1317" i="388"/>
  <c r="J1317" i="388"/>
  <c r="H1317" i="388"/>
  <c r="M1316" i="388"/>
  <c r="L1316" i="388"/>
  <c r="J1316" i="388"/>
  <c r="I1316" i="388"/>
  <c r="H1316" i="388"/>
  <c r="M1315" i="388"/>
  <c r="L1315" i="388"/>
  <c r="J1315" i="388"/>
  <c r="I1315" i="388"/>
  <c r="H1315" i="388"/>
  <c r="L1314" i="388"/>
  <c r="K1314" i="388"/>
  <c r="J1314" i="388"/>
  <c r="I1314" i="388"/>
  <c r="H1314" i="388"/>
  <c r="L1313" i="388"/>
  <c r="K1313" i="388"/>
  <c r="J1313" i="388"/>
  <c r="I1313" i="388"/>
  <c r="H1313" i="388"/>
  <c r="L1312" i="388"/>
  <c r="K1312" i="388"/>
  <c r="J1312" i="388"/>
  <c r="I1312" i="388"/>
  <c r="H1312" i="388"/>
  <c r="M1311" i="388"/>
  <c r="L1311" i="388"/>
  <c r="J1311" i="388"/>
  <c r="I1311" i="388"/>
  <c r="H1311" i="388"/>
  <c r="L1310" i="388"/>
  <c r="K1310" i="388"/>
  <c r="J1310" i="388"/>
  <c r="I1310" i="388"/>
  <c r="H1310" i="388"/>
  <c r="L1308" i="388"/>
  <c r="K1308" i="388"/>
  <c r="J1308" i="388"/>
  <c r="I1308" i="388"/>
  <c r="H1308" i="388"/>
  <c r="M1307" i="388"/>
  <c r="L1307" i="388"/>
  <c r="J1307" i="388"/>
  <c r="I1307" i="388"/>
  <c r="H1307" i="388"/>
  <c r="M1306" i="388"/>
  <c r="L1306" i="388"/>
  <c r="J1306" i="388"/>
  <c r="I1306" i="388"/>
  <c r="H1306" i="388"/>
  <c r="M1305" i="388"/>
  <c r="L1305" i="388"/>
  <c r="K1305" i="388"/>
  <c r="J1305" i="388"/>
  <c r="H1305" i="388"/>
  <c r="M1304" i="388"/>
  <c r="L1304" i="388"/>
  <c r="K1304" i="388"/>
  <c r="J1304" i="388"/>
  <c r="H1304" i="388"/>
  <c r="M1303" i="388"/>
  <c r="L1303" i="388"/>
  <c r="K1303" i="388"/>
  <c r="J1303" i="388"/>
  <c r="H1303" i="388"/>
  <c r="M1302" i="388"/>
  <c r="L1302" i="388"/>
  <c r="K1302" i="388"/>
  <c r="J1302" i="388"/>
  <c r="I1302" i="388"/>
  <c r="M1301" i="388"/>
  <c r="L1301" i="388"/>
  <c r="J1301" i="388"/>
  <c r="I1301" i="388"/>
  <c r="H1301" i="388"/>
  <c r="M1300" i="388"/>
  <c r="L1300" i="388"/>
  <c r="J1300" i="388"/>
  <c r="I1300" i="388"/>
  <c r="H1300" i="388"/>
  <c r="M1299" i="388"/>
  <c r="L1299" i="388"/>
  <c r="J1299" i="388"/>
  <c r="I1299" i="388"/>
  <c r="H1299" i="388"/>
  <c r="M1298" i="388"/>
  <c r="L1298" i="388"/>
  <c r="K1298" i="388"/>
  <c r="J1298" i="388"/>
  <c r="H1298" i="388"/>
  <c r="M1297" i="388"/>
  <c r="L1297" i="388"/>
  <c r="K1297" i="388"/>
  <c r="H1297" i="388"/>
  <c r="M1296" i="388"/>
  <c r="L1296" i="388"/>
  <c r="K1296" i="388"/>
  <c r="I1296" i="388"/>
  <c r="H1296" i="388"/>
  <c r="M1295" i="388"/>
  <c r="L1295" i="388"/>
  <c r="K1295" i="388"/>
  <c r="J1295" i="388"/>
  <c r="I1295" i="388"/>
  <c r="L1294" i="388"/>
  <c r="K1294" i="388"/>
  <c r="J1294" i="388"/>
  <c r="I1294" i="388"/>
  <c r="H1294" i="388"/>
  <c r="L1293" i="388"/>
  <c r="K1293" i="388"/>
  <c r="J1293" i="388"/>
  <c r="I1293" i="388"/>
  <c r="H1293" i="388"/>
  <c r="L1292" i="388"/>
  <c r="K1292" i="388"/>
  <c r="J1292" i="388"/>
  <c r="I1292" i="388"/>
  <c r="H1292" i="388"/>
  <c r="L1291" i="388"/>
  <c r="K1291" i="388"/>
  <c r="J1291" i="388"/>
  <c r="I1291" i="388"/>
  <c r="H1291" i="388"/>
  <c r="L1290" i="388"/>
  <c r="K1290" i="388"/>
  <c r="J1290" i="388"/>
  <c r="I1290" i="388"/>
  <c r="H1290" i="388"/>
  <c r="L1289" i="388"/>
  <c r="K1289" i="388"/>
  <c r="J1289" i="388"/>
  <c r="I1289" i="388"/>
  <c r="H1289" i="388"/>
  <c r="M1288" i="388"/>
  <c r="L1288" i="388"/>
  <c r="K1288" i="388"/>
  <c r="J1288" i="388"/>
  <c r="I1288" i="388"/>
  <c r="M1287" i="388"/>
  <c r="L1287" i="388"/>
  <c r="K1287" i="388"/>
  <c r="J1287" i="388"/>
  <c r="I1287" i="388"/>
  <c r="M1280" i="388"/>
  <c r="L1280" i="388"/>
  <c r="J1280" i="388"/>
  <c r="I1280" i="388"/>
  <c r="H1280" i="388"/>
  <c r="M1279" i="388"/>
  <c r="L1279" i="388"/>
  <c r="J1279" i="388"/>
  <c r="I1279" i="388"/>
  <c r="H1279" i="388"/>
  <c r="M1278" i="388"/>
  <c r="L1278" i="388"/>
  <c r="J1278" i="388"/>
  <c r="I1278" i="388"/>
  <c r="H1278" i="388"/>
  <c r="M1277" i="388"/>
  <c r="L1277" i="388"/>
  <c r="J1277" i="388"/>
  <c r="I1277" i="388"/>
  <c r="H1277" i="388"/>
  <c r="M1276" i="388"/>
  <c r="L1276" i="388"/>
  <c r="J1276" i="388"/>
  <c r="I1276" i="388"/>
  <c r="H1276" i="388"/>
  <c r="M1275" i="388"/>
  <c r="L1275" i="388"/>
  <c r="J1275" i="388"/>
  <c r="I1275" i="388"/>
  <c r="H1275" i="388"/>
  <c r="M1274" i="388"/>
  <c r="L1274" i="388"/>
  <c r="J1274" i="388"/>
  <c r="I1274" i="388"/>
  <c r="H1274" i="388"/>
  <c r="M1273" i="388"/>
  <c r="L1273" i="388"/>
  <c r="J1273" i="388"/>
  <c r="I1273" i="388"/>
  <c r="H1273" i="388"/>
  <c r="M1272" i="388"/>
  <c r="L1272" i="388"/>
  <c r="J1272" i="388"/>
  <c r="I1272" i="388"/>
  <c r="H1272" i="388"/>
  <c r="M1271" i="388"/>
  <c r="L1271" i="388"/>
  <c r="J1271" i="388"/>
  <c r="I1271" i="388"/>
  <c r="H1271" i="388"/>
  <c r="M1270" i="388"/>
  <c r="L1270" i="388"/>
  <c r="J1270" i="388"/>
  <c r="I1270" i="388"/>
  <c r="H1270" i="388"/>
  <c r="M1268" i="388"/>
  <c r="L1268" i="388"/>
  <c r="J1268" i="388"/>
  <c r="I1268" i="388"/>
  <c r="H1268" i="388"/>
  <c r="M1267" i="388"/>
  <c r="L1267" i="388"/>
  <c r="J1267" i="388"/>
  <c r="I1267" i="388"/>
  <c r="H1267" i="388"/>
  <c r="M1266" i="388"/>
  <c r="L1266" i="388"/>
  <c r="J1266" i="388"/>
  <c r="I1266" i="388"/>
  <c r="H1266" i="388"/>
  <c r="M1265" i="388"/>
  <c r="L1265" i="388"/>
  <c r="J1265" i="388"/>
  <c r="I1265" i="388"/>
  <c r="H1265" i="388"/>
  <c r="M1263" i="388"/>
  <c r="L1263" i="388"/>
  <c r="J1263" i="388"/>
  <c r="I1263" i="388"/>
  <c r="H1263" i="388"/>
  <c r="L1262" i="388"/>
  <c r="J1262" i="388"/>
  <c r="I1262" i="388"/>
  <c r="H1262" i="388"/>
  <c r="L1261" i="388"/>
  <c r="J1261" i="388"/>
  <c r="I1261" i="388"/>
  <c r="H1261" i="388"/>
  <c r="M1260" i="388"/>
  <c r="L1260" i="388"/>
  <c r="J1260" i="388"/>
  <c r="I1260" i="388"/>
  <c r="H1260" i="388"/>
  <c r="M1259" i="388"/>
  <c r="L1259" i="388"/>
  <c r="J1259" i="388"/>
  <c r="I1259" i="388"/>
  <c r="H1259" i="388"/>
  <c r="M1258" i="388"/>
  <c r="L1258" i="388"/>
  <c r="K1258" i="388"/>
  <c r="J1258" i="388"/>
  <c r="H1258" i="388"/>
  <c r="M1257" i="388"/>
  <c r="L1257" i="388"/>
  <c r="K1257" i="388"/>
  <c r="J1257" i="388"/>
  <c r="H1257" i="388"/>
  <c r="M1256" i="388"/>
  <c r="L1256" i="388"/>
  <c r="J1256" i="388"/>
  <c r="I1256" i="388"/>
  <c r="H1256" i="388"/>
  <c r="M1255" i="388"/>
  <c r="L1255" i="388"/>
  <c r="J1255" i="388"/>
  <c r="I1255" i="388"/>
  <c r="H1255" i="388"/>
  <c r="M1254" i="388"/>
  <c r="L1254" i="388"/>
  <c r="J1254" i="388"/>
  <c r="I1254" i="388"/>
  <c r="H1254" i="388"/>
  <c r="M1253" i="388"/>
  <c r="L1253" i="388"/>
  <c r="J1253" i="388"/>
  <c r="I1253" i="388"/>
  <c r="H1253" i="388"/>
  <c r="M1252" i="388"/>
  <c r="L1252" i="388"/>
  <c r="J1252" i="388"/>
  <c r="I1252" i="388"/>
  <c r="H1252" i="388"/>
  <c r="M1251" i="388"/>
  <c r="L1251" i="388"/>
  <c r="J1251" i="388"/>
  <c r="I1251" i="388"/>
  <c r="H1251" i="388"/>
  <c r="M1250" i="388"/>
  <c r="L1250" i="388"/>
  <c r="J1250" i="388"/>
  <c r="I1250" i="388"/>
  <c r="H1250" i="388"/>
  <c r="M1249" i="388"/>
  <c r="L1249" i="388"/>
  <c r="J1249" i="388"/>
  <c r="I1249" i="388"/>
  <c r="H1249" i="388"/>
  <c r="M1248" i="388"/>
  <c r="L1248" i="388"/>
  <c r="J1248" i="388"/>
  <c r="I1248" i="388"/>
  <c r="H1248" i="388"/>
  <c r="M1247" i="388"/>
  <c r="L1247" i="388"/>
  <c r="J1247" i="388"/>
  <c r="I1247" i="388"/>
  <c r="H1247" i="388"/>
  <c r="M1245" i="388"/>
  <c r="L1245" i="388"/>
  <c r="J1245" i="388"/>
  <c r="I1245" i="388"/>
  <c r="H1245" i="388"/>
  <c r="M1244" i="388"/>
  <c r="L1244" i="388"/>
  <c r="J1244" i="388"/>
  <c r="I1244" i="388"/>
  <c r="H1244" i="388"/>
  <c r="M1243" i="388"/>
  <c r="L1243" i="388"/>
  <c r="J1243" i="388"/>
  <c r="I1243" i="388"/>
  <c r="H1243" i="388"/>
  <c r="M1242" i="388"/>
  <c r="L1242" i="388"/>
  <c r="J1242" i="388"/>
  <c r="I1242" i="388"/>
  <c r="H1242" i="388"/>
  <c r="M1241" i="388"/>
  <c r="L1241" i="388"/>
  <c r="J1241" i="388"/>
  <c r="I1241" i="388"/>
  <c r="H1241" i="388"/>
  <c r="M1240" i="388"/>
  <c r="L1240" i="388"/>
  <c r="J1240" i="388"/>
  <c r="I1240" i="388"/>
  <c r="H1240" i="388"/>
  <c r="M1239" i="388"/>
  <c r="L1239" i="388"/>
  <c r="J1239" i="388"/>
  <c r="I1239" i="388"/>
  <c r="H1239" i="388"/>
  <c r="M1238" i="388"/>
  <c r="L1238" i="388"/>
  <c r="J1238" i="388"/>
  <c r="I1238" i="388"/>
  <c r="H1238" i="388"/>
  <c r="M1237" i="388"/>
  <c r="L1237" i="388"/>
  <c r="J1237" i="388"/>
  <c r="I1237" i="388"/>
  <c r="H1237" i="388"/>
  <c r="M1236" i="388"/>
  <c r="L1236" i="388"/>
  <c r="J1236" i="388"/>
  <c r="I1236" i="388"/>
  <c r="H1236" i="388"/>
  <c r="M1235" i="388"/>
  <c r="L1235" i="388"/>
  <c r="K1235" i="388"/>
  <c r="J1235" i="388"/>
  <c r="H1235" i="388"/>
  <c r="M1234" i="388"/>
  <c r="L1234" i="388"/>
  <c r="K1234" i="388"/>
  <c r="J1234" i="388"/>
  <c r="H1234" i="388"/>
  <c r="L1233" i="388"/>
  <c r="K1233" i="388"/>
  <c r="J1233" i="388"/>
  <c r="I1233" i="388"/>
  <c r="H1233" i="388"/>
  <c r="L1232" i="388"/>
  <c r="K1232" i="388"/>
  <c r="J1232" i="388"/>
  <c r="I1232" i="388"/>
  <c r="H1232" i="388"/>
  <c r="L1231" i="388"/>
  <c r="K1231" i="388"/>
  <c r="J1231" i="388"/>
  <c r="I1231" i="388"/>
  <c r="H1231" i="388"/>
  <c r="L1230" i="388"/>
  <c r="K1230" i="388"/>
  <c r="J1230" i="388"/>
  <c r="I1230" i="388"/>
  <c r="H1230" i="388"/>
  <c r="M1229" i="388"/>
  <c r="L1229" i="388"/>
  <c r="J1229" i="388"/>
  <c r="I1229" i="388"/>
  <c r="H1229" i="388"/>
  <c r="M1228" i="388"/>
  <c r="L1228" i="388"/>
  <c r="J1228" i="388"/>
  <c r="I1228" i="388"/>
  <c r="H1228" i="388"/>
  <c r="M1227" i="388"/>
  <c r="L1227" i="388"/>
  <c r="J1227" i="388"/>
  <c r="I1227" i="388"/>
  <c r="H1227" i="388"/>
  <c r="M1226" i="388"/>
  <c r="L1226" i="388"/>
  <c r="J1226" i="388"/>
  <c r="I1226" i="388"/>
  <c r="H1226" i="388"/>
  <c r="M1225" i="388"/>
  <c r="L1225" i="388"/>
  <c r="J1225" i="388"/>
  <c r="I1225" i="388"/>
  <c r="H1225" i="388"/>
  <c r="M1224" i="388"/>
  <c r="L1224" i="388"/>
  <c r="J1224" i="388"/>
  <c r="I1224" i="388"/>
  <c r="H1224" i="388"/>
  <c r="M1223" i="388"/>
  <c r="L1223" i="388"/>
  <c r="J1223" i="388"/>
  <c r="I1223" i="388"/>
  <c r="H1223" i="388"/>
  <c r="L1222" i="388"/>
  <c r="K1222" i="388"/>
  <c r="J1222" i="388"/>
  <c r="I1222" i="388"/>
  <c r="H1222" i="388"/>
  <c r="L1221" i="388"/>
  <c r="K1221" i="388"/>
  <c r="J1221" i="388"/>
  <c r="I1221" i="388"/>
  <c r="H1221" i="388"/>
  <c r="M1220" i="388"/>
  <c r="L1220" i="388"/>
  <c r="K1220" i="388"/>
  <c r="H1220" i="388"/>
  <c r="M1219" i="388"/>
  <c r="L1219" i="388"/>
  <c r="K1219" i="388"/>
  <c r="H1219" i="388"/>
  <c r="M1218" i="388"/>
  <c r="L1218" i="388"/>
  <c r="J1218" i="388"/>
  <c r="I1218" i="388"/>
  <c r="H1218" i="388"/>
  <c r="L1217" i="388"/>
  <c r="K1217" i="388"/>
  <c r="J1217" i="388"/>
  <c r="I1217" i="388"/>
  <c r="H1217" i="388"/>
  <c r="L1216" i="388"/>
  <c r="K1216" i="388"/>
  <c r="J1216" i="388"/>
  <c r="I1216" i="388"/>
  <c r="H1216" i="388"/>
  <c r="L1215" i="388"/>
  <c r="K1215" i="388"/>
  <c r="J1215" i="388"/>
  <c r="I1215" i="388"/>
  <c r="H1215" i="388"/>
  <c r="L1214" i="388"/>
  <c r="K1214" i="388"/>
  <c r="J1214" i="388"/>
  <c r="I1214" i="388"/>
  <c r="H1214" i="388"/>
  <c r="L1213" i="388"/>
  <c r="K1213" i="388"/>
  <c r="J1213" i="388"/>
  <c r="I1213" i="388"/>
  <c r="H1213" i="388"/>
  <c r="M1212" i="388"/>
  <c r="L1212" i="388"/>
  <c r="J1212" i="388"/>
  <c r="I1212" i="388"/>
  <c r="H1212" i="388"/>
  <c r="M1211" i="388"/>
  <c r="L1211" i="388"/>
  <c r="J1211" i="388"/>
  <c r="I1211" i="388"/>
  <c r="H1211" i="388"/>
  <c r="L1210" i="388"/>
  <c r="K1210" i="388"/>
  <c r="J1210" i="388"/>
  <c r="I1210" i="388"/>
  <c r="H1210" i="388"/>
  <c r="L1209" i="388"/>
  <c r="K1209" i="388"/>
  <c r="J1209" i="388"/>
  <c r="I1209" i="388"/>
  <c r="H1209" i="388"/>
  <c r="M1208" i="388"/>
  <c r="L1208" i="388"/>
  <c r="K1208" i="388"/>
  <c r="H1208" i="388"/>
  <c r="M1207" i="388"/>
  <c r="L1207" i="388"/>
  <c r="J1207" i="388"/>
  <c r="I1207" i="388"/>
  <c r="H1207" i="388"/>
  <c r="M1206" i="388"/>
  <c r="L1206" i="388"/>
  <c r="J1206" i="388"/>
  <c r="I1206" i="388"/>
  <c r="H1206" i="388"/>
  <c r="M1205" i="388"/>
  <c r="L1205" i="388"/>
  <c r="J1205" i="388"/>
  <c r="I1205" i="388"/>
  <c r="H1205" i="388"/>
  <c r="M1204" i="388"/>
  <c r="L1204" i="388"/>
  <c r="J1204" i="388"/>
  <c r="I1204" i="388"/>
  <c r="H1204" i="388"/>
  <c r="M1203" i="388"/>
  <c r="L1203" i="388"/>
  <c r="J1203" i="388"/>
  <c r="I1203" i="388"/>
  <c r="H1203" i="388"/>
  <c r="L1202" i="388"/>
  <c r="K1202" i="388"/>
  <c r="J1202" i="388"/>
  <c r="I1202" i="388"/>
  <c r="H1202" i="388"/>
  <c r="L1201" i="388"/>
  <c r="K1201" i="388"/>
  <c r="J1201" i="388"/>
  <c r="I1201" i="388"/>
  <c r="H1201" i="388"/>
  <c r="L1200" i="388"/>
  <c r="K1200" i="388"/>
  <c r="J1200" i="388"/>
  <c r="I1200" i="388"/>
  <c r="H1200" i="388"/>
  <c r="L1199" i="388"/>
  <c r="K1199" i="388"/>
  <c r="J1199" i="388"/>
  <c r="I1199" i="388"/>
  <c r="H1199" i="388"/>
  <c r="M1198" i="388"/>
  <c r="L1198" i="388"/>
  <c r="J1198" i="388"/>
  <c r="I1198" i="388"/>
  <c r="H1198" i="388"/>
  <c r="L1197" i="388"/>
  <c r="K1197" i="388"/>
  <c r="J1197" i="388"/>
  <c r="I1197" i="388"/>
  <c r="H1197" i="388"/>
  <c r="L1196" i="388"/>
  <c r="K1196" i="388"/>
  <c r="J1196" i="388"/>
  <c r="I1196" i="388"/>
  <c r="H1196" i="388"/>
  <c r="L1195" i="388"/>
  <c r="K1195" i="388"/>
  <c r="J1195" i="388"/>
  <c r="I1195" i="388"/>
  <c r="H1195" i="388"/>
  <c r="L1194" i="388"/>
  <c r="K1194" i="388"/>
  <c r="J1194" i="388"/>
  <c r="I1194" i="388"/>
  <c r="H1194" i="388"/>
  <c r="L1193" i="388"/>
  <c r="K1193" i="388"/>
  <c r="J1193" i="388"/>
  <c r="I1193" i="388"/>
  <c r="H1193" i="388"/>
  <c r="M1190" i="388"/>
  <c r="L1190" i="388"/>
  <c r="K1190" i="388"/>
  <c r="H1190" i="388"/>
  <c r="L1189" i="388"/>
  <c r="K1189" i="388"/>
  <c r="J1189" i="388"/>
  <c r="I1189" i="388"/>
  <c r="H1189" i="388"/>
  <c r="M1188" i="388"/>
  <c r="L1188" i="388"/>
  <c r="K1188" i="388"/>
  <c r="H1188" i="388"/>
  <c r="M1187" i="388"/>
  <c r="L1187" i="388"/>
  <c r="K1187" i="388"/>
  <c r="H1187" i="388"/>
  <c r="L1186" i="388"/>
  <c r="K1186" i="388"/>
  <c r="J1186" i="388"/>
  <c r="I1186" i="388"/>
  <c r="H1186" i="388"/>
  <c r="L1185" i="388"/>
  <c r="K1185" i="388"/>
  <c r="J1185" i="388"/>
  <c r="I1185" i="388"/>
  <c r="H1185" i="388"/>
  <c r="L1184" i="388"/>
  <c r="K1184" i="388"/>
  <c r="J1184" i="388"/>
  <c r="I1184" i="388"/>
  <c r="H1184" i="388"/>
  <c r="M1183" i="388"/>
  <c r="L1183" i="388"/>
  <c r="J1183" i="388"/>
  <c r="I1183" i="388"/>
  <c r="H1183" i="388"/>
  <c r="M1182" i="388"/>
  <c r="L1182" i="388"/>
  <c r="J1182" i="388"/>
  <c r="I1182" i="388"/>
  <c r="H1182" i="388"/>
  <c r="M1181" i="388"/>
  <c r="L1181" i="388"/>
  <c r="J1181" i="388"/>
  <c r="I1181" i="388"/>
  <c r="H1181" i="388"/>
  <c r="M1180" i="388"/>
  <c r="L1180" i="388"/>
  <c r="K1180" i="388"/>
  <c r="I1180" i="388"/>
  <c r="H1180" i="388"/>
  <c r="M1179" i="388"/>
  <c r="L1179" i="388"/>
  <c r="J1179" i="388"/>
  <c r="I1179" i="388"/>
  <c r="H1179" i="388"/>
  <c r="M1178" i="388"/>
  <c r="L1178" i="388"/>
  <c r="J1178" i="388"/>
  <c r="I1178" i="388"/>
  <c r="H1178" i="388"/>
  <c r="L1177" i="388"/>
  <c r="K1177" i="388"/>
  <c r="J1177" i="388"/>
  <c r="I1177" i="388"/>
  <c r="H1177" i="388"/>
  <c r="L1176" i="388"/>
  <c r="K1176" i="388"/>
  <c r="J1176" i="388"/>
  <c r="I1176" i="388"/>
  <c r="H1176" i="388"/>
  <c r="L1175" i="388"/>
  <c r="K1175" i="388"/>
  <c r="J1175" i="388"/>
  <c r="I1175" i="388"/>
  <c r="H1175" i="388"/>
  <c r="L1174" i="388"/>
  <c r="K1174" i="388"/>
  <c r="J1174" i="388"/>
  <c r="I1174" i="388"/>
  <c r="H1174" i="388"/>
  <c r="M1173" i="388"/>
  <c r="L1173" i="388"/>
  <c r="J1173" i="388"/>
  <c r="I1173" i="388"/>
  <c r="H1173" i="388"/>
  <c r="M1172" i="388"/>
  <c r="L1172" i="388"/>
  <c r="J1172" i="388"/>
  <c r="I1172" i="388"/>
  <c r="H1172" i="388"/>
  <c r="L1171" i="388"/>
  <c r="K1171" i="388"/>
  <c r="J1171" i="388"/>
  <c r="I1171" i="388"/>
  <c r="H1171" i="388"/>
  <c r="M1170" i="388"/>
  <c r="L1170" i="388"/>
  <c r="J1170" i="388"/>
  <c r="I1170" i="388"/>
  <c r="H1170" i="388"/>
  <c r="L1169" i="388"/>
  <c r="K1169" i="388"/>
  <c r="J1169" i="388"/>
  <c r="I1169" i="388"/>
  <c r="H1169" i="388"/>
  <c r="L1167" i="388"/>
  <c r="K1167" i="388"/>
  <c r="J1167" i="388"/>
  <c r="I1167" i="388"/>
  <c r="H1167" i="388"/>
  <c r="L1166" i="388"/>
  <c r="K1166" i="388"/>
  <c r="J1166" i="388"/>
  <c r="I1166" i="388"/>
  <c r="H1166" i="388"/>
  <c r="M1165" i="388"/>
  <c r="L1165" i="388"/>
  <c r="K1165" i="388"/>
  <c r="I1165" i="388"/>
  <c r="H1165" i="388"/>
  <c r="M1164" i="388"/>
  <c r="L1164" i="388"/>
  <c r="K1164" i="388"/>
  <c r="I1164" i="388"/>
  <c r="H1164" i="388"/>
  <c r="M1163" i="388"/>
  <c r="L1163" i="388"/>
  <c r="K1163" i="388"/>
  <c r="I1163" i="388"/>
  <c r="H1163" i="388"/>
  <c r="M1162" i="388"/>
  <c r="L1162" i="388"/>
  <c r="K1162" i="388"/>
  <c r="J1162" i="388"/>
  <c r="H1162" i="388"/>
  <c r="M1161" i="388"/>
  <c r="L1161" i="388"/>
  <c r="K1161" i="388"/>
  <c r="J1161" i="388"/>
  <c r="H1161" i="388"/>
  <c r="M1160" i="388"/>
  <c r="L1160" i="388"/>
  <c r="K1160" i="388"/>
  <c r="J1160" i="388"/>
  <c r="H1160" i="388"/>
  <c r="M1159" i="388"/>
  <c r="L1159" i="388"/>
  <c r="K1159" i="388"/>
  <c r="I1159" i="388"/>
  <c r="H1159" i="388"/>
  <c r="M1158" i="388"/>
  <c r="L1158" i="388"/>
  <c r="K1158" i="388"/>
  <c r="J1158" i="388"/>
  <c r="H1158" i="388"/>
  <c r="M1157" i="388"/>
  <c r="L1157" i="388"/>
  <c r="J1157" i="388"/>
  <c r="I1157" i="388"/>
  <c r="H1157" i="388"/>
  <c r="M1156" i="388"/>
  <c r="L1156" i="388"/>
  <c r="J1156" i="388"/>
  <c r="I1156" i="388"/>
  <c r="H1156" i="388"/>
  <c r="M1155" i="388"/>
  <c r="L1155" i="388"/>
  <c r="J1155" i="388"/>
  <c r="I1155" i="388"/>
  <c r="H1155" i="388"/>
  <c r="M1154" i="388"/>
  <c r="L1154" i="388"/>
  <c r="J1154" i="388"/>
  <c r="I1154" i="388"/>
  <c r="H1154" i="388"/>
  <c r="M1153" i="388"/>
  <c r="L1153" i="388"/>
  <c r="J1153" i="388"/>
  <c r="I1153" i="388"/>
  <c r="H1153" i="388"/>
  <c r="M1152" i="388"/>
  <c r="L1152" i="388"/>
  <c r="J1152" i="388"/>
  <c r="I1152" i="388"/>
  <c r="H1152" i="388"/>
  <c r="M1151" i="388"/>
  <c r="L1151" i="388"/>
  <c r="J1151" i="388"/>
  <c r="I1151" i="388"/>
  <c r="H1151" i="388"/>
  <c r="M1150" i="388"/>
  <c r="L1150" i="388"/>
  <c r="J1150" i="388"/>
  <c r="I1150" i="388"/>
  <c r="H1150" i="388"/>
  <c r="M1149" i="388"/>
  <c r="L1149" i="388"/>
  <c r="J1149" i="388"/>
  <c r="I1149" i="388"/>
  <c r="H1149" i="388"/>
  <c r="M1148" i="388"/>
  <c r="L1148" i="388"/>
  <c r="J1148" i="388"/>
  <c r="I1148" i="388"/>
  <c r="H1148" i="388"/>
  <c r="M1147" i="388"/>
  <c r="L1147" i="388"/>
  <c r="J1147" i="388"/>
  <c r="I1147" i="388"/>
  <c r="H1147" i="388"/>
  <c r="M1146" i="388"/>
  <c r="L1146" i="388"/>
  <c r="J1146" i="388"/>
  <c r="I1146" i="388"/>
  <c r="H1146" i="388"/>
  <c r="M1145" i="388"/>
  <c r="L1145" i="388"/>
  <c r="J1145" i="388"/>
  <c r="I1145" i="388"/>
  <c r="H1145" i="388"/>
  <c r="M1144" i="388"/>
  <c r="L1144" i="388"/>
  <c r="J1144" i="388"/>
  <c r="I1144" i="388"/>
  <c r="H1144" i="388"/>
  <c r="M1143" i="388"/>
  <c r="L1143" i="388"/>
  <c r="J1143" i="388"/>
  <c r="I1143" i="388"/>
  <c r="H1143" i="388"/>
  <c r="M1142" i="388"/>
  <c r="L1142" i="388"/>
  <c r="J1142" i="388"/>
  <c r="I1142" i="388"/>
  <c r="H1142" i="388"/>
  <c r="M1141" i="388"/>
  <c r="L1141" i="388"/>
  <c r="J1141" i="388"/>
  <c r="I1141" i="388"/>
  <c r="H1141" i="388"/>
  <c r="M1140" i="388"/>
  <c r="L1140" i="388"/>
  <c r="J1140" i="388"/>
  <c r="I1140" i="388"/>
  <c r="H1140" i="388"/>
  <c r="M1139" i="388"/>
  <c r="L1139" i="388"/>
  <c r="J1139" i="388"/>
  <c r="I1139" i="388"/>
  <c r="H1139" i="388"/>
  <c r="M1138" i="388"/>
  <c r="L1138" i="388"/>
  <c r="J1138" i="388"/>
  <c r="I1138" i="388"/>
  <c r="H1138" i="388"/>
  <c r="M1137" i="388"/>
  <c r="L1137" i="388"/>
  <c r="J1137" i="388"/>
  <c r="I1137" i="388"/>
  <c r="H1137" i="388"/>
  <c r="M1136" i="388"/>
  <c r="L1136" i="388"/>
  <c r="J1136" i="388"/>
  <c r="I1136" i="388"/>
  <c r="H1136" i="388"/>
  <c r="M1135" i="388"/>
  <c r="L1135" i="388"/>
  <c r="J1135" i="388"/>
  <c r="I1135" i="388"/>
  <c r="H1135" i="388"/>
  <c r="M1134" i="388"/>
  <c r="L1134" i="388"/>
  <c r="J1134" i="388"/>
  <c r="I1134" i="388"/>
  <c r="H1134" i="388"/>
  <c r="M1133" i="388"/>
  <c r="L1133" i="388"/>
  <c r="J1133" i="388"/>
  <c r="I1133" i="388"/>
  <c r="H1133" i="388"/>
  <c r="M1132" i="388"/>
  <c r="L1132" i="388"/>
  <c r="J1132" i="388"/>
  <c r="I1132" i="388"/>
  <c r="H1132" i="388"/>
  <c r="L1131" i="388"/>
  <c r="K1131" i="388"/>
  <c r="J1131" i="388"/>
  <c r="I1131" i="388"/>
  <c r="H1131" i="388"/>
  <c r="L1130" i="388"/>
  <c r="K1130" i="388"/>
  <c r="J1130" i="388"/>
  <c r="I1130" i="388"/>
  <c r="H1130" i="388"/>
  <c r="L1129" i="388"/>
  <c r="K1129" i="388"/>
  <c r="J1129" i="388"/>
  <c r="I1129" i="388"/>
  <c r="H1129" i="388"/>
  <c r="L1128" i="388"/>
  <c r="K1128" i="388"/>
  <c r="J1128" i="388"/>
  <c r="I1128" i="388"/>
  <c r="H1128" i="388"/>
  <c r="L1127" i="388"/>
  <c r="K1127" i="388"/>
  <c r="J1127" i="388"/>
  <c r="I1127" i="388"/>
  <c r="H1127" i="388"/>
  <c r="L1126" i="388"/>
  <c r="K1126" i="388"/>
  <c r="J1126" i="388"/>
  <c r="I1126" i="388"/>
  <c r="H1126" i="388"/>
  <c r="L1125" i="388"/>
  <c r="K1125" i="388"/>
  <c r="J1125" i="388"/>
  <c r="I1125" i="388"/>
  <c r="H1125" i="388"/>
  <c r="M1124" i="388"/>
  <c r="L1124" i="388"/>
  <c r="J1124" i="388"/>
  <c r="I1124" i="388"/>
  <c r="H1124" i="388"/>
  <c r="L1123" i="388"/>
  <c r="K1123" i="388"/>
  <c r="J1123" i="388"/>
  <c r="I1123" i="388"/>
  <c r="H1123" i="388"/>
  <c r="M1122" i="388"/>
  <c r="L1122" i="388"/>
  <c r="J1122" i="388"/>
  <c r="I1122" i="388"/>
  <c r="H1122" i="388"/>
  <c r="L1121" i="388"/>
  <c r="K1121" i="388"/>
  <c r="J1121" i="388"/>
  <c r="I1121" i="388"/>
  <c r="H1121" i="388"/>
  <c r="L1120" i="388"/>
  <c r="K1120" i="388"/>
  <c r="J1120" i="388"/>
  <c r="I1120" i="388"/>
  <c r="H1120" i="388"/>
  <c r="L1119" i="388"/>
  <c r="K1119" i="388"/>
  <c r="J1119" i="388"/>
  <c r="I1119" i="388"/>
  <c r="H1119" i="388"/>
  <c r="L1118" i="388"/>
  <c r="K1118" i="388"/>
  <c r="J1118" i="388"/>
  <c r="I1118" i="388"/>
  <c r="H1118" i="388"/>
  <c r="L1117" i="388"/>
  <c r="K1117" i="388"/>
  <c r="J1117" i="388"/>
  <c r="I1117" i="388"/>
  <c r="H1117" i="388"/>
  <c r="L1116" i="388"/>
  <c r="K1116" i="388"/>
  <c r="J1116" i="388"/>
  <c r="I1116" i="388"/>
  <c r="H1116" i="388"/>
  <c r="L1115" i="388"/>
  <c r="K1115" i="388"/>
  <c r="J1115" i="388"/>
  <c r="I1115" i="388"/>
  <c r="H1115" i="388"/>
  <c r="L1114" i="388"/>
  <c r="K1114" i="388"/>
  <c r="J1114" i="388"/>
  <c r="I1114" i="388"/>
  <c r="H1114" i="388"/>
  <c r="L1113" i="388"/>
  <c r="K1113" i="388"/>
  <c r="J1113" i="388"/>
  <c r="I1113" i="388"/>
  <c r="H1113" i="388"/>
  <c r="M1112" i="388"/>
  <c r="L1112" i="388"/>
  <c r="J1112" i="388"/>
  <c r="I1112" i="388"/>
  <c r="H1112" i="388"/>
  <c r="M1111" i="388"/>
  <c r="L1111" i="388"/>
  <c r="J1111" i="388"/>
  <c r="I1111" i="388"/>
  <c r="H1111" i="388"/>
  <c r="L1110" i="388"/>
  <c r="K1110" i="388"/>
  <c r="J1110" i="388"/>
  <c r="I1110" i="388"/>
  <c r="H1110" i="388"/>
  <c r="M1109" i="388"/>
  <c r="L1109" i="388"/>
  <c r="J1109" i="388"/>
  <c r="I1109" i="388"/>
  <c r="H1109" i="388"/>
  <c r="L1108" i="388"/>
  <c r="K1108" i="388"/>
  <c r="J1108" i="388"/>
  <c r="I1108" i="388"/>
  <c r="H1108" i="388"/>
  <c r="L1107" i="388"/>
  <c r="K1107" i="388"/>
  <c r="J1107" i="388"/>
  <c r="I1107" i="388"/>
  <c r="H1107" i="388"/>
  <c r="M1106" i="388"/>
  <c r="L1106" i="388"/>
  <c r="J1106" i="388"/>
  <c r="I1106" i="388"/>
  <c r="H1106" i="388"/>
  <c r="M1105" i="388"/>
  <c r="L1105" i="388"/>
  <c r="J1105" i="388"/>
  <c r="I1105" i="388"/>
  <c r="H1105" i="388"/>
  <c r="L1104" i="388"/>
  <c r="K1104" i="388"/>
  <c r="J1104" i="388"/>
  <c r="I1104" i="388"/>
  <c r="H1104" i="388"/>
  <c r="L1103" i="388"/>
  <c r="K1103" i="388"/>
  <c r="J1103" i="388"/>
  <c r="I1103" i="388"/>
  <c r="H1103" i="388"/>
  <c r="L1102" i="388"/>
  <c r="K1102" i="388"/>
  <c r="J1102" i="388"/>
  <c r="I1102" i="388"/>
  <c r="H1102" i="388"/>
  <c r="L1101" i="388"/>
  <c r="K1101" i="388"/>
  <c r="J1101" i="388"/>
  <c r="I1101" i="388"/>
  <c r="H1101" i="388"/>
  <c r="L1100" i="388"/>
  <c r="K1100" i="388"/>
  <c r="J1100" i="388"/>
  <c r="I1100" i="388"/>
  <c r="H1100" i="388"/>
  <c r="L1099" i="388"/>
  <c r="K1099" i="388"/>
  <c r="J1099" i="388"/>
  <c r="I1099" i="388"/>
  <c r="H1099" i="388"/>
  <c r="L1098" i="388"/>
  <c r="K1098" i="388"/>
  <c r="J1098" i="388"/>
  <c r="I1098" i="388"/>
  <c r="H1098" i="388"/>
  <c r="L1097" i="388"/>
  <c r="K1097" i="388"/>
  <c r="J1097" i="388"/>
  <c r="I1097" i="388"/>
  <c r="H1097" i="388"/>
  <c r="L1096" i="388"/>
  <c r="K1096" i="388"/>
  <c r="J1096" i="388"/>
  <c r="I1096" i="388"/>
  <c r="H1096" i="388"/>
  <c r="L1095" i="388"/>
  <c r="K1095" i="388"/>
  <c r="J1095" i="388"/>
  <c r="I1095" i="388"/>
  <c r="H1095" i="388"/>
  <c r="L1094" i="388"/>
  <c r="K1094" i="388"/>
  <c r="J1094" i="388"/>
  <c r="I1094" i="388"/>
  <c r="H1094" i="388"/>
  <c r="L1093" i="388"/>
  <c r="K1093" i="388"/>
  <c r="J1093" i="388"/>
  <c r="I1093" i="388"/>
  <c r="H1093" i="388"/>
  <c r="L1092" i="388"/>
  <c r="K1092" i="388"/>
  <c r="J1092" i="388"/>
  <c r="I1092" i="388"/>
  <c r="H1092" i="388"/>
  <c r="L1091" i="388"/>
  <c r="K1091" i="388"/>
  <c r="J1091" i="388"/>
  <c r="I1091" i="388"/>
  <c r="H1091" i="388"/>
  <c r="L1090" i="388"/>
  <c r="K1090" i="388"/>
  <c r="J1090" i="388"/>
  <c r="I1090" i="388"/>
  <c r="H1090" i="388"/>
  <c r="L1089" i="388"/>
  <c r="K1089" i="388"/>
  <c r="J1089" i="388"/>
  <c r="I1089" i="388"/>
  <c r="H1089" i="388"/>
  <c r="L1087" i="388"/>
  <c r="K1087" i="388"/>
  <c r="J1087" i="388"/>
  <c r="I1087" i="388"/>
  <c r="H1087" i="388"/>
  <c r="L1086" i="388"/>
  <c r="K1086" i="388"/>
  <c r="J1086" i="388"/>
  <c r="I1086" i="388"/>
  <c r="H1086" i="388"/>
  <c r="L1085" i="388"/>
  <c r="K1085" i="388"/>
  <c r="J1085" i="388"/>
  <c r="I1085" i="388"/>
  <c r="H1085" i="388"/>
  <c r="L1084" i="388"/>
  <c r="K1084" i="388"/>
  <c r="J1084" i="388"/>
  <c r="I1084" i="388"/>
  <c r="H1084" i="388"/>
  <c r="L1083" i="388"/>
  <c r="K1083" i="388"/>
  <c r="J1083" i="388"/>
  <c r="I1083" i="388"/>
  <c r="H1083" i="388"/>
  <c r="L1082" i="388"/>
  <c r="K1082" i="388"/>
  <c r="J1082" i="388"/>
  <c r="I1082" i="388"/>
  <c r="H1082" i="388"/>
  <c r="L1081" i="388"/>
  <c r="K1081" i="388"/>
  <c r="J1081" i="388"/>
  <c r="I1081" i="388"/>
  <c r="H1081" i="388"/>
  <c r="L1080" i="388"/>
  <c r="K1080" i="388"/>
  <c r="J1080" i="388"/>
  <c r="I1080" i="388"/>
  <c r="H1080" i="388"/>
  <c r="L1079" i="388"/>
  <c r="K1079" i="388"/>
  <c r="J1079" i="388"/>
  <c r="I1079" i="388"/>
  <c r="H1079" i="388"/>
  <c r="L1078" i="388"/>
  <c r="K1078" i="388"/>
  <c r="J1078" i="388"/>
  <c r="I1078" i="388"/>
  <c r="H1078" i="388"/>
  <c r="L1077" i="388"/>
  <c r="K1077" i="388"/>
  <c r="J1077" i="388"/>
  <c r="I1077" i="388"/>
  <c r="H1077" i="388"/>
  <c r="L1076" i="388"/>
  <c r="K1076" i="388"/>
  <c r="J1076" i="388"/>
  <c r="I1076" i="388"/>
  <c r="H1076" i="388"/>
  <c r="L1075" i="388"/>
  <c r="K1075" i="388"/>
  <c r="J1075" i="388"/>
  <c r="I1075" i="388"/>
  <c r="H1075" i="388"/>
  <c r="L1074" i="388"/>
  <c r="K1074" i="388"/>
  <c r="J1074" i="388"/>
  <c r="I1074" i="388"/>
  <c r="H1074" i="388"/>
  <c r="L1073" i="388"/>
  <c r="K1073" i="388"/>
  <c r="J1073" i="388"/>
  <c r="I1073" i="388"/>
  <c r="H1073" i="388"/>
  <c r="L1072" i="388"/>
  <c r="K1072" i="388"/>
  <c r="J1072" i="388"/>
  <c r="I1072" i="388"/>
  <c r="H1072" i="388"/>
  <c r="L1071" i="388"/>
  <c r="K1071" i="388"/>
  <c r="J1071" i="388"/>
  <c r="I1071" i="388"/>
  <c r="H1071" i="388"/>
  <c r="L1070" i="388"/>
  <c r="K1070" i="388"/>
  <c r="J1070" i="388"/>
  <c r="I1070" i="388"/>
  <c r="H1070" i="388"/>
  <c r="L1069" i="388"/>
  <c r="K1069" i="388"/>
  <c r="J1069" i="388"/>
  <c r="I1069" i="388"/>
  <c r="H1069" i="388"/>
  <c r="L1068" i="388"/>
  <c r="K1068" i="388"/>
  <c r="J1068" i="388"/>
  <c r="I1068" i="388"/>
  <c r="H1068" i="388"/>
  <c r="L1067" i="388"/>
  <c r="K1067" i="388"/>
  <c r="J1067" i="388"/>
  <c r="I1067" i="388"/>
  <c r="H1067" i="388"/>
  <c r="L1066" i="388"/>
  <c r="K1066" i="388"/>
  <c r="J1066" i="388"/>
  <c r="I1066" i="388"/>
  <c r="H1066" i="388"/>
  <c r="L1065" i="388"/>
  <c r="K1065" i="388"/>
  <c r="J1065" i="388"/>
  <c r="I1065" i="388"/>
  <c r="H1065" i="388"/>
  <c r="L1064" i="388"/>
  <c r="K1064" i="388"/>
  <c r="J1064" i="388"/>
  <c r="I1064" i="388"/>
  <c r="H1064" i="388"/>
  <c r="L1063" i="388"/>
  <c r="K1063" i="388"/>
  <c r="J1063" i="388"/>
  <c r="I1063" i="388"/>
  <c r="H1063" i="388"/>
  <c r="L1062" i="388"/>
  <c r="K1062" i="388"/>
  <c r="J1062" i="388"/>
  <c r="I1062" i="388"/>
  <c r="H1062" i="388"/>
  <c r="L1061" i="388"/>
  <c r="K1061" i="388"/>
  <c r="J1061" i="388"/>
  <c r="I1061" i="388"/>
  <c r="H1061" i="388"/>
  <c r="L1060" i="388"/>
  <c r="K1060" i="388"/>
  <c r="J1060" i="388"/>
  <c r="I1060" i="388"/>
  <c r="H1060" i="388"/>
  <c r="L1059" i="388"/>
  <c r="K1059" i="388"/>
  <c r="J1059" i="388"/>
  <c r="I1059" i="388"/>
  <c r="H1059" i="388"/>
  <c r="L1058" i="388"/>
  <c r="K1058" i="388"/>
  <c r="J1058" i="388"/>
  <c r="I1058" i="388"/>
  <c r="H1058" i="388"/>
  <c r="L1057" i="388"/>
  <c r="K1057" i="388"/>
  <c r="J1057" i="388"/>
  <c r="I1057" i="388"/>
  <c r="H1057" i="388"/>
  <c r="L1056" i="388"/>
  <c r="K1056" i="388"/>
  <c r="J1056" i="388"/>
  <c r="I1056" i="388"/>
  <c r="H1056" i="388"/>
  <c r="L1055" i="388"/>
  <c r="K1055" i="388"/>
  <c r="J1055" i="388"/>
  <c r="I1055" i="388"/>
  <c r="H1055" i="388"/>
  <c r="L1054" i="388"/>
  <c r="K1054" i="388"/>
  <c r="J1054" i="388"/>
  <c r="I1054" i="388"/>
  <c r="H1054" i="388"/>
  <c r="L1053" i="388"/>
  <c r="K1053" i="388"/>
  <c r="J1053" i="388"/>
  <c r="I1053" i="388"/>
  <c r="H1053" i="388"/>
  <c r="L1052" i="388"/>
  <c r="K1052" i="388"/>
  <c r="J1052" i="388"/>
  <c r="I1052" i="388"/>
  <c r="H1052" i="388"/>
  <c r="L1051" i="388"/>
  <c r="K1051" i="388"/>
  <c r="J1051" i="388"/>
  <c r="I1051" i="388"/>
  <c r="H1051" i="388"/>
  <c r="M1050" i="388"/>
  <c r="L1050" i="388"/>
  <c r="K1050" i="388"/>
  <c r="J1050" i="388"/>
  <c r="H1050" i="388"/>
  <c r="M1049" i="388"/>
  <c r="L1049" i="388"/>
  <c r="K1049" i="388"/>
  <c r="H1049" i="388"/>
  <c r="L1048" i="388"/>
  <c r="K1048" i="388"/>
  <c r="J1048" i="388"/>
  <c r="I1048" i="388"/>
  <c r="H1048" i="388"/>
  <c r="L1047" i="388"/>
  <c r="K1047" i="388"/>
  <c r="J1047" i="388"/>
  <c r="I1047" i="388"/>
  <c r="H1047" i="388"/>
  <c r="L1046" i="388"/>
  <c r="K1046" i="388"/>
  <c r="J1046" i="388"/>
  <c r="I1046" i="388"/>
  <c r="H1046" i="388"/>
  <c r="L1045" i="388"/>
  <c r="K1045" i="388"/>
  <c r="J1045" i="388"/>
  <c r="I1045" i="388"/>
  <c r="H1045" i="388"/>
  <c r="L1044" i="388"/>
  <c r="K1044" i="388"/>
  <c r="J1044" i="388"/>
  <c r="I1044" i="388"/>
  <c r="H1044" i="388"/>
  <c r="L1043" i="388"/>
  <c r="K1043" i="388"/>
  <c r="J1043" i="388"/>
  <c r="I1043" i="388"/>
  <c r="H1043" i="388"/>
  <c r="L1042" i="388"/>
  <c r="K1042" i="388"/>
  <c r="J1042" i="388"/>
  <c r="I1042" i="388"/>
  <c r="H1042" i="388"/>
  <c r="L1041" i="388"/>
  <c r="K1041" i="388"/>
  <c r="J1041" i="388"/>
  <c r="I1041" i="388"/>
  <c r="H1041" i="388"/>
  <c r="L1040" i="388"/>
  <c r="K1040" i="388"/>
  <c r="J1040" i="388"/>
  <c r="I1040" i="388"/>
  <c r="H1040" i="388"/>
  <c r="L1039" i="388"/>
  <c r="K1039" i="388"/>
  <c r="J1039" i="388"/>
  <c r="I1039" i="388"/>
  <c r="H1039" i="388"/>
  <c r="L1038" i="388"/>
  <c r="K1038" i="388"/>
  <c r="J1038" i="388"/>
  <c r="I1038" i="388"/>
  <c r="H1038" i="388"/>
  <c r="L1037" i="388"/>
  <c r="K1037" i="388"/>
  <c r="J1037" i="388"/>
  <c r="I1037" i="388"/>
  <c r="H1037" i="388"/>
  <c r="L1036" i="388"/>
  <c r="K1036" i="388"/>
  <c r="J1036" i="388"/>
  <c r="I1036" i="388"/>
  <c r="H1036" i="388"/>
  <c r="L1035" i="388"/>
  <c r="K1035" i="388"/>
  <c r="J1035" i="388"/>
  <c r="I1035" i="388"/>
  <c r="H1035" i="388"/>
  <c r="L1034" i="388"/>
  <c r="K1034" i="388"/>
  <c r="J1034" i="388"/>
  <c r="I1034" i="388"/>
  <c r="H1034" i="388"/>
  <c r="L1033" i="388"/>
  <c r="K1033" i="388"/>
  <c r="J1033" i="388"/>
  <c r="I1033" i="388"/>
  <c r="H1033" i="388"/>
  <c r="L1032" i="388"/>
  <c r="K1032" i="388"/>
  <c r="J1032" i="388"/>
  <c r="I1032" i="388"/>
  <c r="H1032" i="388"/>
  <c r="L1031" i="388"/>
  <c r="K1031" i="388"/>
  <c r="J1031" i="388"/>
  <c r="I1031" i="388"/>
  <c r="H1031" i="388"/>
  <c r="L1030" i="388"/>
  <c r="K1030" i="388"/>
  <c r="J1030" i="388"/>
  <c r="I1030" i="388"/>
  <c r="H1030" i="388"/>
  <c r="L1029" i="388"/>
  <c r="K1029" i="388"/>
  <c r="J1029" i="388"/>
  <c r="I1029" i="388"/>
  <c r="H1029" i="388"/>
  <c r="L1028" i="388"/>
  <c r="K1028" i="388"/>
  <c r="J1028" i="388"/>
  <c r="I1028" i="388"/>
  <c r="H1028" i="388"/>
  <c r="L1027" i="388"/>
  <c r="K1027" i="388"/>
  <c r="J1027" i="388"/>
  <c r="I1027" i="388"/>
  <c r="H1027" i="388"/>
  <c r="M1026" i="388"/>
  <c r="L1026" i="388"/>
  <c r="J1026" i="388"/>
  <c r="I1026" i="388"/>
  <c r="H1026" i="388"/>
  <c r="L1025" i="388"/>
  <c r="K1025" i="388"/>
  <c r="J1025" i="388"/>
  <c r="I1025" i="388"/>
  <c r="H1025" i="388"/>
  <c r="L1024" i="388"/>
  <c r="K1024" i="388"/>
  <c r="J1024" i="388"/>
  <c r="I1024" i="388"/>
  <c r="H1024" i="388"/>
  <c r="L1023" i="388"/>
  <c r="K1023" i="388"/>
  <c r="J1023" i="388"/>
  <c r="I1023" i="388"/>
  <c r="H1023" i="388"/>
  <c r="L1022" i="388"/>
  <c r="K1022" i="388"/>
  <c r="J1022" i="388"/>
  <c r="I1022" i="388"/>
  <c r="H1022" i="388"/>
  <c r="L1021" i="388"/>
  <c r="K1021" i="388"/>
  <c r="J1021" i="388"/>
  <c r="I1021" i="388"/>
  <c r="H1021" i="388"/>
  <c r="L1020" i="388"/>
  <c r="K1020" i="388"/>
  <c r="J1020" i="388"/>
  <c r="I1020" i="388"/>
  <c r="H1020" i="388"/>
  <c r="L1019" i="388"/>
  <c r="K1019" i="388"/>
  <c r="J1019" i="388"/>
  <c r="I1019" i="388"/>
  <c r="H1019" i="388"/>
  <c r="L1018" i="388"/>
  <c r="K1018" i="388"/>
  <c r="J1018" i="388"/>
  <c r="I1018" i="388"/>
  <c r="H1018" i="388"/>
  <c r="L1017" i="388"/>
  <c r="K1017" i="388"/>
  <c r="J1017" i="388"/>
  <c r="I1017" i="388"/>
  <c r="H1017" i="388"/>
  <c r="L1016" i="388"/>
  <c r="K1016" i="388"/>
  <c r="J1016" i="388"/>
  <c r="I1016" i="388"/>
  <c r="H1016" i="388"/>
  <c r="L1015" i="388"/>
  <c r="K1015" i="388"/>
  <c r="J1015" i="388"/>
  <c r="I1015" i="388"/>
  <c r="H1015" i="388"/>
  <c r="L1014" i="388"/>
  <c r="K1014" i="388"/>
  <c r="J1014" i="388"/>
  <c r="I1014" i="388"/>
  <c r="H1014" i="388"/>
  <c r="L1013" i="388"/>
  <c r="K1013" i="388"/>
  <c r="J1013" i="388"/>
  <c r="I1013" i="388"/>
  <c r="H1013" i="388"/>
  <c r="L1012" i="388"/>
  <c r="K1012" i="388"/>
  <c r="J1012" i="388"/>
  <c r="I1012" i="388"/>
  <c r="H1012" i="388"/>
  <c r="L1011" i="388"/>
  <c r="K1011" i="388"/>
  <c r="J1011" i="388"/>
  <c r="I1011" i="388"/>
  <c r="H1011" i="388"/>
  <c r="M1010" i="388"/>
  <c r="L1010" i="388"/>
  <c r="J1010" i="388"/>
  <c r="I1010" i="388"/>
  <c r="H1010" i="388"/>
  <c r="L1009" i="388"/>
  <c r="K1009" i="388"/>
  <c r="J1009" i="388"/>
  <c r="I1009" i="388"/>
  <c r="H1009" i="388"/>
  <c r="L1008" i="388"/>
  <c r="K1008" i="388"/>
  <c r="J1008" i="388"/>
  <c r="I1008" i="388"/>
  <c r="H1008" i="388"/>
  <c r="L1007" i="388"/>
  <c r="K1007" i="388"/>
  <c r="J1007" i="388"/>
  <c r="I1007" i="388"/>
  <c r="H1007" i="388"/>
  <c r="L1006" i="388"/>
  <c r="K1006" i="388"/>
  <c r="J1006" i="388"/>
  <c r="I1006" i="388"/>
  <c r="H1006" i="388"/>
  <c r="L1005" i="388"/>
  <c r="K1005" i="388"/>
  <c r="J1005" i="388"/>
  <c r="I1005" i="388"/>
  <c r="H1005" i="388"/>
  <c r="L1004" i="388"/>
  <c r="K1004" i="388"/>
  <c r="J1004" i="388"/>
  <c r="I1004" i="388"/>
  <c r="H1004" i="388"/>
  <c r="L1003" i="388"/>
  <c r="K1003" i="388"/>
  <c r="J1003" i="388"/>
  <c r="I1003" i="388"/>
  <c r="H1003" i="388"/>
  <c r="L1002" i="388"/>
  <c r="K1002" i="388"/>
  <c r="J1002" i="388"/>
  <c r="I1002" i="388"/>
  <c r="H1002" i="388"/>
  <c r="L1001" i="388"/>
  <c r="K1001" i="388"/>
  <c r="J1001" i="388"/>
  <c r="I1001" i="388"/>
  <c r="H1001" i="388"/>
  <c r="L1000" i="388"/>
  <c r="K1000" i="388"/>
  <c r="J1000" i="388"/>
  <c r="I1000" i="388"/>
  <c r="H1000" i="388"/>
  <c r="L999" i="388"/>
  <c r="K999" i="388"/>
  <c r="J999" i="388"/>
  <c r="I999" i="388"/>
  <c r="H999" i="388"/>
  <c r="L998" i="388"/>
  <c r="K998" i="388"/>
  <c r="J998" i="388"/>
  <c r="I998" i="388"/>
  <c r="H998" i="388"/>
  <c r="L997" i="388"/>
  <c r="K997" i="388"/>
  <c r="J997" i="388"/>
  <c r="I997" i="388"/>
  <c r="H997" i="388"/>
  <c r="L996" i="388"/>
  <c r="K996" i="388"/>
  <c r="J996" i="388"/>
  <c r="I996" i="388"/>
  <c r="H996" i="388"/>
  <c r="L995" i="388"/>
  <c r="K995" i="388"/>
  <c r="J995" i="388"/>
  <c r="I995" i="388"/>
  <c r="H995" i="388"/>
  <c r="L994" i="388"/>
  <c r="K994" i="388"/>
  <c r="J994" i="388"/>
  <c r="I994" i="388"/>
  <c r="H994" i="388"/>
  <c r="L993" i="388"/>
  <c r="K993" i="388"/>
  <c r="J993" i="388"/>
  <c r="I993" i="388"/>
  <c r="H993" i="388"/>
  <c r="L992" i="388"/>
  <c r="K992" i="388"/>
  <c r="J992" i="388"/>
  <c r="I992" i="388"/>
  <c r="H992" i="388"/>
  <c r="L991" i="388"/>
  <c r="K991" i="388"/>
  <c r="J991" i="388"/>
  <c r="I991" i="388"/>
  <c r="H991" i="388"/>
  <c r="L990" i="388"/>
  <c r="K990" i="388"/>
  <c r="J990" i="388"/>
  <c r="I990" i="388"/>
  <c r="H990" i="388"/>
  <c r="M988" i="388"/>
  <c r="L988" i="388"/>
  <c r="K988" i="388"/>
  <c r="J988" i="388"/>
  <c r="I988" i="388"/>
  <c r="M987" i="388"/>
  <c r="L987" i="388"/>
  <c r="K987" i="388"/>
  <c r="J987" i="388"/>
  <c r="I987" i="388"/>
  <c r="M986" i="388"/>
  <c r="L986" i="388"/>
  <c r="K986" i="388"/>
  <c r="J986" i="388"/>
  <c r="I986" i="388"/>
  <c r="M985" i="388"/>
  <c r="L985" i="388"/>
  <c r="K985" i="388"/>
  <c r="J985" i="388"/>
  <c r="H985" i="388"/>
  <c r="M984" i="388"/>
  <c r="L984" i="388"/>
  <c r="K984" i="388"/>
  <c r="J984" i="388"/>
  <c r="H984" i="388"/>
  <c r="M983" i="388"/>
  <c r="L983" i="388"/>
  <c r="K983" i="388"/>
  <c r="I983" i="388"/>
  <c r="H983" i="388"/>
  <c r="M982" i="388"/>
  <c r="L982" i="388"/>
  <c r="K982" i="388"/>
  <c r="J982" i="388"/>
  <c r="H982" i="388"/>
  <c r="M981" i="388"/>
  <c r="L981" i="388"/>
  <c r="K981" i="388"/>
  <c r="I981" i="388"/>
  <c r="H981" i="388"/>
  <c r="M980" i="388"/>
  <c r="L980" i="388"/>
  <c r="K980" i="388"/>
  <c r="J980" i="388"/>
  <c r="H980" i="388"/>
  <c r="M979" i="388"/>
  <c r="L979" i="388"/>
  <c r="K979" i="388"/>
  <c r="J979" i="388"/>
  <c r="H979" i="388"/>
  <c r="M978" i="388"/>
  <c r="L978" i="388"/>
  <c r="K978" i="388"/>
  <c r="J978" i="388"/>
  <c r="H978" i="388"/>
  <c r="M977" i="388"/>
  <c r="L977" i="388"/>
  <c r="K977" i="388"/>
  <c r="J977" i="388"/>
  <c r="H977" i="388"/>
  <c r="M976" i="388"/>
  <c r="L976" i="388"/>
  <c r="K976" i="388"/>
  <c r="J976" i="388"/>
  <c r="H976" i="388"/>
  <c r="M975" i="388"/>
  <c r="L975" i="388"/>
  <c r="K975" i="388"/>
  <c r="J975" i="388"/>
  <c r="H975" i="388"/>
  <c r="M974" i="388"/>
  <c r="L974" i="388"/>
  <c r="K974" i="388"/>
  <c r="J974" i="388"/>
  <c r="H974" i="388"/>
  <c r="M973" i="388"/>
  <c r="L973" i="388"/>
  <c r="K973" i="388"/>
  <c r="J973" i="388"/>
  <c r="H973" i="388"/>
  <c r="M972" i="388"/>
  <c r="L972" i="388"/>
  <c r="K972" i="388"/>
  <c r="I972" i="388"/>
  <c r="H972" i="388"/>
  <c r="M971" i="388"/>
  <c r="L971" i="388"/>
  <c r="K971" i="388"/>
  <c r="I971" i="388"/>
  <c r="H971" i="388"/>
  <c r="M970" i="388"/>
  <c r="L970" i="388"/>
  <c r="K970" i="388"/>
  <c r="J970" i="388"/>
  <c r="H970" i="388"/>
  <c r="M969" i="388"/>
  <c r="L969" i="388"/>
  <c r="K969" i="388"/>
  <c r="J969" i="388"/>
  <c r="H969" i="388"/>
  <c r="M968" i="388"/>
  <c r="L968" i="388"/>
  <c r="K968" i="388"/>
  <c r="H968" i="388"/>
  <c r="M967" i="388"/>
  <c r="L967" i="388"/>
  <c r="K967" i="388"/>
  <c r="J967" i="388"/>
  <c r="H967" i="388"/>
  <c r="M966" i="388"/>
  <c r="L966" i="388"/>
  <c r="K966" i="388"/>
  <c r="J966" i="388"/>
  <c r="H966" i="388"/>
  <c r="M965" i="388"/>
  <c r="L965" i="388"/>
  <c r="K965" i="388"/>
  <c r="J965" i="388"/>
  <c r="H965" i="388"/>
  <c r="L964" i="388"/>
  <c r="J964" i="388"/>
  <c r="I964" i="388"/>
  <c r="H964" i="388"/>
  <c r="L963" i="388"/>
  <c r="J963" i="388"/>
  <c r="I963" i="388"/>
  <c r="H963" i="388"/>
  <c r="L962" i="388"/>
  <c r="K962" i="388"/>
  <c r="J962" i="388"/>
  <c r="I962" i="388"/>
  <c r="H962" i="388"/>
  <c r="M961" i="388"/>
  <c r="L961" i="388"/>
  <c r="J961" i="388"/>
  <c r="I961" i="388"/>
  <c r="H961" i="388"/>
  <c r="M960" i="388"/>
  <c r="L960" i="388"/>
  <c r="J960" i="388"/>
  <c r="I960" i="388"/>
  <c r="H960" i="388"/>
  <c r="M959" i="388"/>
  <c r="L959" i="388"/>
  <c r="J959" i="388"/>
  <c r="I959" i="388"/>
  <c r="H959" i="388"/>
  <c r="M958" i="388"/>
  <c r="L958" i="388"/>
  <c r="K958" i="388"/>
  <c r="J958" i="388"/>
  <c r="H958" i="388"/>
  <c r="M957" i="388"/>
  <c r="L957" i="388"/>
  <c r="J957" i="388"/>
  <c r="I957" i="388"/>
  <c r="H957" i="388"/>
  <c r="M956" i="388"/>
  <c r="L956" i="388"/>
  <c r="K956" i="388"/>
  <c r="J956" i="388"/>
  <c r="H956" i="388"/>
  <c r="M955" i="388"/>
  <c r="L955" i="388"/>
  <c r="J955" i="388"/>
  <c r="I955" i="388"/>
  <c r="H955" i="388"/>
  <c r="M954" i="388"/>
  <c r="L954" i="388"/>
  <c r="J954" i="388"/>
  <c r="I954" i="388"/>
  <c r="H954" i="388"/>
  <c r="M953" i="388"/>
  <c r="L953" i="388"/>
  <c r="J953" i="388"/>
  <c r="I953" i="388"/>
  <c r="H953" i="388"/>
  <c r="M952" i="388"/>
  <c r="L952" i="388"/>
  <c r="J952" i="388"/>
  <c r="I952" i="388"/>
  <c r="H952" i="388"/>
  <c r="M951" i="388"/>
  <c r="L951" i="388"/>
  <c r="J951" i="388"/>
  <c r="I951" i="388"/>
  <c r="H951" i="388"/>
  <c r="M950" i="388"/>
  <c r="L950" i="388"/>
  <c r="J950" i="388"/>
  <c r="I950" i="388"/>
  <c r="H950" i="388"/>
  <c r="M949" i="388"/>
  <c r="L949" i="388"/>
  <c r="J949" i="388"/>
  <c r="I949" i="388"/>
  <c r="H949" i="388"/>
  <c r="M948" i="388"/>
  <c r="L948" i="388"/>
  <c r="J948" i="388"/>
  <c r="I948" i="388"/>
  <c r="H948" i="388"/>
  <c r="M947" i="388"/>
  <c r="L947" i="388"/>
  <c r="J947" i="388"/>
  <c r="I947" i="388"/>
  <c r="H947" i="388"/>
  <c r="L946" i="388"/>
  <c r="K946" i="388"/>
  <c r="J946" i="388"/>
  <c r="I946" i="388"/>
  <c r="H946" i="388"/>
  <c r="M945" i="388"/>
  <c r="L945" i="388"/>
  <c r="J945" i="388"/>
  <c r="I945" i="388"/>
  <c r="H945" i="388"/>
  <c r="M944" i="388"/>
  <c r="L944" i="388"/>
  <c r="J944" i="388"/>
  <c r="I944" i="388"/>
  <c r="H944" i="388"/>
  <c r="M943" i="388"/>
  <c r="L943" i="388"/>
  <c r="J943" i="388"/>
  <c r="I943" i="388"/>
  <c r="H943" i="388"/>
  <c r="M942" i="388"/>
  <c r="L942" i="388"/>
  <c r="J942" i="388"/>
  <c r="I942" i="388"/>
  <c r="H942" i="388"/>
  <c r="M941" i="388"/>
  <c r="L941" i="388"/>
  <c r="J941" i="388"/>
  <c r="I941" i="388"/>
  <c r="H941" i="388"/>
  <c r="M940" i="388"/>
  <c r="L940" i="388"/>
  <c r="J940" i="388"/>
  <c r="I940" i="388"/>
  <c r="H940" i="388"/>
  <c r="L939" i="388"/>
  <c r="K939" i="388"/>
  <c r="J939" i="388"/>
  <c r="I939" i="388"/>
  <c r="H939" i="388"/>
  <c r="M938" i="388"/>
  <c r="L938" i="388"/>
  <c r="J938" i="388"/>
  <c r="I938" i="388"/>
  <c r="H938" i="388"/>
  <c r="M937" i="388"/>
  <c r="L937" i="388"/>
  <c r="J937" i="388"/>
  <c r="I937" i="388"/>
  <c r="H937" i="388"/>
  <c r="M936" i="388"/>
  <c r="L936" i="388"/>
  <c r="J936" i="388"/>
  <c r="I936" i="388"/>
  <c r="H936" i="388"/>
  <c r="L935" i="388"/>
  <c r="K935" i="388"/>
  <c r="J935" i="388"/>
  <c r="I935" i="388"/>
  <c r="H935" i="388"/>
  <c r="M934" i="388"/>
  <c r="L934" i="388"/>
  <c r="J934" i="388"/>
  <c r="I934" i="388"/>
  <c r="H934" i="388"/>
  <c r="M933" i="388"/>
  <c r="L933" i="388"/>
  <c r="J933" i="388"/>
  <c r="I933" i="388"/>
  <c r="H933" i="388"/>
  <c r="M932" i="388"/>
  <c r="L932" i="388"/>
  <c r="J932" i="388"/>
  <c r="I932" i="388"/>
  <c r="H932" i="388"/>
  <c r="M931" i="388"/>
  <c r="L931" i="388"/>
  <c r="J931" i="388"/>
  <c r="I931" i="388"/>
  <c r="H931" i="388"/>
  <c r="L930" i="388"/>
  <c r="K930" i="388"/>
  <c r="J930" i="388"/>
  <c r="I930" i="388"/>
  <c r="H930" i="388"/>
  <c r="M929" i="388"/>
  <c r="L929" i="388"/>
  <c r="J929" i="388"/>
  <c r="I929" i="388"/>
  <c r="H929" i="388"/>
  <c r="M928" i="388"/>
  <c r="L928" i="388"/>
  <c r="J928" i="388"/>
  <c r="I928" i="388"/>
  <c r="H928" i="388"/>
  <c r="M927" i="388"/>
  <c r="L927" i="388"/>
  <c r="J927" i="388"/>
  <c r="I927" i="388"/>
  <c r="H927" i="388"/>
  <c r="L926" i="388"/>
  <c r="K926" i="388"/>
  <c r="J926" i="388"/>
  <c r="I926" i="388"/>
  <c r="H926" i="388"/>
  <c r="L925" i="388"/>
  <c r="K925" i="388"/>
  <c r="J925" i="388"/>
  <c r="I925" i="388"/>
  <c r="H925" i="388"/>
  <c r="L924" i="388"/>
  <c r="K924" i="388"/>
  <c r="J924" i="388"/>
  <c r="I924" i="388"/>
  <c r="H924" i="388"/>
  <c r="L923" i="388"/>
  <c r="K923" i="388"/>
  <c r="J923" i="388"/>
  <c r="I923" i="388"/>
  <c r="H923" i="388"/>
  <c r="L922" i="388"/>
  <c r="K922" i="388"/>
  <c r="J922" i="388"/>
  <c r="I922" i="388"/>
  <c r="H922" i="388"/>
  <c r="M921" i="388"/>
  <c r="L921" i="388"/>
  <c r="J921" i="388"/>
  <c r="I921" i="388"/>
  <c r="H921" i="388"/>
  <c r="M920" i="388"/>
  <c r="L920" i="388"/>
  <c r="J920" i="388"/>
  <c r="I920" i="388"/>
  <c r="H920" i="388"/>
  <c r="M919" i="388"/>
  <c r="L919" i="388"/>
  <c r="J919" i="388"/>
  <c r="I919" i="388"/>
  <c r="H919" i="388"/>
  <c r="L918" i="388"/>
  <c r="K918" i="388"/>
  <c r="J918" i="388"/>
  <c r="I918" i="388"/>
  <c r="H918" i="388"/>
  <c r="L917" i="388"/>
  <c r="K917" i="388"/>
  <c r="J917" i="388"/>
  <c r="I917" i="388"/>
  <c r="H917" i="388"/>
  <c r="M916" i="388"/>
  <c r="L916" i="388"/>
  <c r="J916" i="388"/>
  <c r="I916" i="388"/>
  <c r="H916" i="388"/>
  <c r="M915" i="388"/>
  <c r="L915" i="388"/>
  <c r="K915" i="388"/>
  <c r="J915" i="388"/>
  <c r="I915" i="388"/>
  <c r="M914" i="388"/>
  <c r="L914" i="388"/>
  <c r="K914" i="388"/>
  <c r="J914" i="388"/>
  <c r="I914" i="388"/>
  <c r="M912" i="388"/>
  <c r="L912" i="388"/>
  <c r="K912" i="388"/>
  <c r="J912" i="388"/>
  <c r="I912" i="388"/>
  <c r="M911" i="388"/>
  <c r="L911" i="388"/>
  <c r="K911" i="388"/>
  <c r="J911" i="388"/>
  <c r="I911" i="388"/>
  <c r="M910" i="388"/>
  <c r="L910" i="388"/>
  <c r="K910" i="388"/>
  <c r="J910" i="388"/>
  <c r="I910" i="388"/>
  <c r="M909" i="388"/>
  <c r="L909" i="388"/>
  <c r="K909" i="388"/>
  <c r="J909" i="388"/>
  <c r="I909" i="388"/>
  <c r="M908" i="388"/>
  <c r="L908" i="388"/>
  <c r="K908" i="388"/>
  <c r="J908" i="388"/>
  <c r="I908" i="388"/>
  <c r="M907" i="388"/>
  <c r="L907" i="388"/>
  <c r="K907" i="388"/>
  <c r="J907" i="388"/>
  <c r="I907" i="388"/>
  <c r="M906" i="388"/>
  <c r="L906" i="388"/>
  <c r="K906" i="388"/>
  <c r="J906" i="388"/>
  <c r="I906" i="388"/>
  <c r="M905" i="388"/>
  <c r="L905" i="388"/>
  <c r="K905" i="388"/>
  <c r="J905" i="388"/>
  <c r="I905" i="388"/>
  <c r="M904" i="388"/>
  <c r="L904" i="388"/>
  <c r="K904" i="388"/>
  <c r="J904" i="388"/>
  <c r="I904" i="388"/>
  <c r="M902" i="388"/>
  <c r="L902" i="388"/>
  <c r="K902" i="388"/>
  <c r="J902" i="388"/>
  <c r="I902" i="388"/>
  <c r="M901" i="388"/>
  <c r="L901" i="388"/>
  <c r="K901" i="388"/>
  <c r="J901" i="388"/>
  <c r="I901" i="388"/>
  <c r="M900" i="388"/>
  <c r="L900" i="388"/>
  <c r="K900" i="388"/>
  <c r="J900" i="388"/>
  <c r="I900" i="388"/>
  <c r="M899" i="388"/>
  <c r="L899" i="388"/>
  <c r="K899" i="388"/>
  <c r="J899" i="388"/>
  <c r="I899" i="388"/>
  <c r="M898" i="388"/>
  <c r="L898" i="388"/>
  <c r="K898" i="388"/>
  <c r="J898" i="388"/>
  <c r="I898" i="388"/>
  <c r="M897" i="388"/>
  <c r="L897" i="388"/>
  <c r="K897" i="388"/>
  <c r="J897" i="388"/>
  <c r="I897" i="388"/>
  <c r="M896" i="388"/>
  <c r="L896" i="388"/>
  <c r="K896" i="388"/>
  <c r="J896" i="388"/>
  <c r="I896" i="388"/>
  <c r="M895" i="388"/>
  <c r="L895" i="388"/>
  <c r="K895" i="388"/>
  <c r="J895" i="388"/>
  <c r="I895" i="388"/>
  <c r="M894" i="388"/>
  <c r="L894" i="388"/>
  <c r="K894" i="388"/>
  <c r="J894" i="388"/>
  <c r="I894" i="388"/>
  <c r="M893" i="388"/>
  <c r="L893" i="388"/>
  <c r="K893" i="388"/>
  <c r="J893" i="388"/>
  <c r="I893" i="388"/>
  <c r="M892" i="388"/>
  <c r="L892" i="388"/>
  <c r="K892" i="388"/>
  <c r="J892" i="388"/>
  <c r="I892" i="388"/>
  <c r="M891" i="388"/>
  <c r="L891" i="388"/>
  <c r="K891" i="388"/>
  <c r="J891" i="388"/>
  <c r="I891" i="388"/>
  <c r="M890" i="388"/>
  <c r="L890" i="388"/>
  <c r="J890" i="388"/>
  <c r="I890" i="388"/>
  <c r="H890" i="388"/>
  <c r="M889" i="388"/>
  <c r="L889" i="388"/>
  <c r="J889" i="388"/>
  <c r="I889" i="388"/>
  <c r="H889" i="388"/>
  <c r="M888" i="388"/>
  <c r="L888" i="388"/>
  <c r="J888" i="388"/>
  <c r="I888" i="388"/>
  <c r="H888" i="388"/>
  <c r="M887" i="388"/>
  <c r="L887" i="388"/>
  <c r="J887" i="388"/>
  <c r="I887" i="388"/>
  <c r="H887" i="388"/>
  <c r="M886" i="388"/>
  <c r="L886" i="388"/>
  <c r="J886" i="388"/>
  <c r="I886" i="388"/>
  <c r="H886" i="388"/>
  <c r="M885" i="388"/>
  <c r="L885" i="388"/>
  <c r="J885" i="388"/>
  <c r="I885" i="388"/>
  <c r="H885" i="388"/>
  <c r="M884" i="388"/>
  <c r="L884" i="388"/>
  <c r="K884" i="388"/>
  <c r="J884" i="388"/>
  <c r="I884" i="388"/>
  <c r="M883" i="388"/>
  <c r="L883" i="388"/>
  <c r="K883" i="388"/>
  <c r="J883" i="388"/>
  <c r="I883" i="388"/>
  <c r="M882" i="388"/>
  <c r="L882" i="388"/>
  <c r="K882" i="388"/>
  <c r="J882" i="388"/>
  <c r="I882" i="388"/>
  <c r="M881" i="388"/>
  <c r="L881" i="388"/>
  <c r="K881" i="388"/>
  <c r="J881" i="388"/>
  <c r="I881" i="388"/>
  <c r="M880" i="388"/>
  <c r="L880" i="388"/>
  <c r="K880" i="388"/>
  <c r="J880" i="388"/>
  <c r="I880" i="388"/>
  <c r="M879" i="388"/>
  <c r="L879" i="388"/>
  <c r="K879" i="388"/>
  <c r="J879" i="388"/>
  <c r="I879" i="388"/>
  <c r="M878" i="388"/>
  <c r="L878" i="388"/>
  <c r="K878" i="388"/>
  <c r="J878" i="388"/>
  <c r="I878" i="388"/>
  <c r="M877" i="388"/>
  <c r="L877" i="388"/>
  <c r="K877" i="388"/>
  <c r="J877" i="388"/>
  <c r="I877" i="388"/>
  <c r="M876" i="388"/>
  <c r="L876" i="388"/>
  <c r="J876" i="388"/>
  <c r="I876" i="388"/>
  <c r="H876" i="388"/>
  <c r="M875" i="388"/>
  <c r="L875" i="388"/>
  <c r="J875" i="388"/>
  <c r="I875" i="388"/>
  <c r="H875" i="388"/>
  <c r="M874" i="388"/>
  <c r="L874" i="388"/>
  <c r="K874" i="388"/>
  <c r="J874" i="388"/>
  <c r="I874" i="388"/>
  <c r="M873" i="388"/>
  <c r="L873" i="388"/>
  <c r="K873" i="388"/>
  <c r="J873" i="388"/>
  <c r="I873" i="388"/>
  <c r="M872" i="388"/>
  <c r="L872" i="388"/>
  <c r="K872" i="388"/>
  <c r="J872" i="388"/>
  <c r="I872" i="388"/>
  <c r="M871" i="388"/>
  <c r="L871" i="388"/>
  <c r="K871" i="388"/>
  <c r="J871" i="388"/>
  <c r="I871" i="388"/>
  <c r="M870" i="388"/>
  <c r="L870" i="388"/>
  <c r="K870" i="388"/>
  <c r="J870" i="388"/>
  <c r="I870" i="388"/>
  <c r="M869" i="388"/>
  <c r="L869" i="388"/>
  <c r="K869" i="388"/>
  <c r="J869" i="388"/>
  <c r="I869" i="388"/>
  <c r="M868" i="388"/>
  <c r="L868" i="388"/>
  <c r="K868" i="388"/>
  <c r="J868" i="388"/>
  <c r="I868" i="388"/>
  <c r="M867" i="388"/>
  <c r="L867" i="388"/>
  <c r="J867" i="388"/>
  <c r="I867" i="388"/>
  <c r="H867" i="388"/>
  <c r="M866" i="388"/>
  <c r="L866" i="388"/>
  <c r="K866" i="388"/>
  <c r="J866" i="388"/>
  <c r="I866" i="388"/>
  <c r="M865" i="388"/>
  <c r="L865" i="388"/>
  <c r="K865" i="388"/>
  <c r="J865" i="388"/>
  <c r="I865" i="388"/>
  <c r="M864" i="388"/>
  <c r="L864" i="388"/>
  <c r="K864" i="388"/>
  <c r="J864" i="388"/>
  <c r="I864" i="388"/>
  <c r="M863" i="388"/>
  <c r="L863" i="388"/>
  <c r="K863" i="388"/>
  <c r="J863" i="388"/>
  <c r="I863" i="388"/>
  <c r="M862" i="388"/>
  <c r="L862" i="388"/>
  <c r="K862" i="388"/>
  <c r="J862" i="388"/>
  <c r="I862" i="388"/>
  <c r="N861" i="388"/>
  <c r="M860" i="388"/>
  <c r="L860" i="388"/>
  <c r="J860" i="388"/>
  <c r="I860" i="388"/>
  <c r="H860" i="388"/>
  <c r="M859" i="388"/>
  <c r="L859" i="388"/>
  <c r="J859" i="388"/>
  <c r="I859" i="388"/>
  <c r="H859" i="388"/>
  <c r="M858" i="388"/>
  <c r="L858" i="388"/>
  <c r="J858" i="388"/>
  <c r="I858" i="388"/>
  <c r="H858" i="388"/>
  <c r="M857" i="388"/>
  <c r="L857" i="388"/>
  <c r="J857" i="388"/>
  <c r="I857" i="388"/>
  <c r="H857" i="388"/>
  <c r="M856" i="388"/>
  <c r="L856" i="388"/>
  <c r="J856" i="388"/>
  <c r="I856" i="388"/>
  <c r="H856" i="388"/>
  <c r="M855" i="388"/>
  <c r="L855" i="388"/>
  <c r="J855" i="388"/>
  <c r="I855" i="388"/>
  <c r="H855" i="388"/>
  <c r="M854" i="388"/>
  <c r="L854" i="388"/>
  <c r="J854" i="388"/>
  <c r="I854" i="388"/>
  <c r="H854" i="388"/>
  <c r="M853" i="388"/>
  <c r="L853" i="388"/>
  <c r="J853" i="388"/>
  <c r="I853" i="388"/>
  <c r="H853" i="388"/>
  <c r="M852" i="388"/>
  <c r="L852" i="388"/>
  <c r="J852" i="388"/>
  <c r="I852" i="388"/>
  <c r="H852" i="388"/>
  <c r="M851" i="388"/>
  <c r="L851" i="388"/>
  <c r="J851" i="388"/>
  <c r="I851" i="388"/>
  <c r="H851" i="388"/>
  <c r="M850" i="388"/>
  <c r="L850" i="388"/>
  <c r="K850" i="388"/>
  <c r="J850" i="388"/>
  <c r="H850" i="388"/>
  <c r="M849" i="388"/>
  <c r="L849" i="388"/>
  <c r="K849" i="388"/>
  <c r="J849" i="388"/>
  <c r="H849" i="388"/>
  <c r="M845" i="388"/>
  <c r="L845" i="388"/>
  <c r="J845" i="388"/>
  <c r="I845" i="388"/>
  <c r="H845" i="388"/>
  <c r="M844" i="388"/>
  <c r="L844" i="388"/>
  <c r="J844" i="388"/>
  <c r="I844" i="388"/>
  <c r="H844" i="388"/>
  <c r="M843" i="388"/>
  <c r="L843" i="388"/>
  <c r="J843" i="388"/>
  <c r="I843" i="388"/>
  <c r="H843" i="388"/>
  <c r="M842" i="388"/>
  <c r="L842" i="388"/>
  <c r="J842" i="388"/>
  <c r="I842" i="388"/>
  <c r="H842" i="388"/>
  <c r="M841" i="388"/>
  <c r="L841" i="388"/>
  <c r="J841" i="388"/>
  <c r="I841" i="388"/>
  <c r="H841" i="388"/>
  <c r="M840" i="388"/>
  <c r="L840" i="388"/>
  <c r="J840" i="388"/>
  <c r="I840" i="388"/>
  <c r="H840" i="388"/>
  <c r="M839" i="388"/>
  <c r="L839" i="388"/>
  <c r="J839" i="388"/>
  <c r="I839" i="388"/>
  <c r="H839" i="388"/>
  <c r="M838" i="388"/>
  <c r="L838" i="388"/>
  <c r="J838" i="388"/>
  <c r="I838" i="388"/>
  <c r="H838" i="388"/>
  <c r="M837" i="388"/>
  <c r="L837" i="388"/>
  <c r="J837" i="388"/>
  <c r="I837" i="388"/>
  <c r="H837" i="388"/>
  <c r="M836" i="388"/>
  <c r="L836" i="388"/>
  <c r="J836" i="388"/>
  <c r="I836" i="388"/>
  <c r="H836" i="388"/>
  <c r="M835" i="388"/>
  <c r="L835" i="388"/>
  <c r="J835" i="388"/>
  <c r="I835" i="388"/>
  <c r="H835" i="388"/>
  <c r="M834" i="388"/>
  <c r="L834" i="388"/>
  <c r="J834" i="388"/>
  <c r="I834" i="388"/>
  <c r="H834" i="388"/>
  <c r="M833" i="388"/>
  <c r="K833" i="388"/>
  <c r="J833" i="388"/>
  <c r="I833" i="388"/>
  <c r="H833" i="388"/>
  <c r="M832" i="388"/>
  <c r="K832" i="388"/>
  <c r="J832" i="388"/>
  <c r="I832" i="388"/>
  <c r="H832" i="388"/>
  <c r="M831" i="388"/>
  <c r="K831" i="388"/>
  <c r="J831" i="388"/>
  <c r="I831" i="388"/>
  <c r="H831" i="388"/>
  <c r="M830" i="388"/>
  <c r="K830" i="388"/>
  <c r="J830" i="388"/>
  <c r="I830" i="388"/>
  <c r="H830" i="388"/>
  <c r="M829" i="388"/>
  <c r="L829" i="388"/>
  <c r="J829" i="388"/>
  <c r="I829" i="388"/>
  <c r="H829" i="388"/>
  <c r="M828" i="388"/>
  <c r="L828" i="388"/>
  <c r="J828" i="388"/>
  <c r="I828" i="388"/>
  <c r="H828" i="388"/>
  <c r="M827" i="388"/>
  <c r="K827" i="388"/>
  <c r="J827" i="388"/>
  <c r="I827" i="388"/>
  <c r="H827" i="388"/>
  <c r="M826" i="388"/>
  <c r="L826" i="388"/>
  <c r="K826" i="388"/>
  <c r="J826" i="388"/>
  <c r="H826" i="388"/>
  <c r="M825" i="388"/>
  <c r="K825" i="388"/>
  <c r="J825" i="388"/>
  <c r="I825" i="388"/>
  <c r="H825" i="388"/>
  <c r="M824" i="388"/>
  <c r="K824" i="388"/>
  <c r="J824" i="388"/>
  <c r="I824" i="388"/>
  <c r="H824" i="388"/>
  <c r="M823" i="388"/>
  <c r="L823" i="388"/>
  <c r="J823" i="388"/>
  <c r="I823" i="388"/>
  <c r="H823" i="388"/>
  <c r="M822" i="388"/>
  <c r="L822" i="388"/>
  <c r="J822" i="388"/>
  <c r="I822" i="388"/>
  <c r="H822" i="388"/>
  <c r="M821" i="388"/>
  <c r="L821" i="388"/>
  <c r="J821" i="388"/>
  <c r="I821" i="388"/>
  <c r="H821" i="388"/>
  <c r="M820" i="388"/>
  <c r="L820" i="388"/>
  <c r="J820" i="388"/>
  <c r="I820" i="388"/>
  <c r="H820" i="388"/>
  <c r="M819" i="388"/>
  <c r="L819" i="388"/>
  <c r="K819" i="388"/>
  <c r="I819" i="388"/>
  <c r="H819" i="388"/>
  <c r="M818" i="388"/>
  <c r="L818" i="388"/>
  <c r="J818" i="388"/>
  <c r="I818" i="388"/>
  <c r="H818" i="388"/>
  <c r="M817" i="388"/>
  <c r="L817" i="388"/>
  <c r="K817" i="388"/>
  <c r="H817" i="388"/>
  <c r="M816" i="388"/>
  <c r="K816" i="388"/>
  <c r="J816" i="388"/>
  <c r="I816" i="388"/>
  <c r="H816" i="388"/>
  <c r="M815" i="388"/>
  <c r="L815" i="388"/>
  <c r="K815" i="388"/>
  <c r="J815" i="388"/>
  <c r="I815" i="388"/>
  <c r="H815" i="388"/>
  <c r="M814" i="388"/>
  <c r="K814" i="388"/>
  <c r="J814" i="388"/>
  <c r="I814" i="388"/>
  <c r="H814" i="388"/>
  <c r="M813" i="388"/>
  <c r="L813" i="388"/>
  <c r="K813" i="388"/>
  <c r="H813" i="388"/>
  <c r="M812" i="388"/>
  <c r="K812" i="388"/>
  <c r="J812" i="388"/>
  <c r="I812" i="388"/>
  <c r="H812" i="388"/>
  <c r="M811" i="388"/>
  <c r="L811" i="388"/>
  <c r="J811" i="388"/>
  <c r="I811" i="388"/>
  <c r="H811" i="388"/>
  <c r="M810" i="388"/>
  <c r="L810" i="388"/>
  <c r="J810" i="388"/>
  <c r="I810" i="388"/>
  <c r="H810" i="388"/>
  <c r="M809" i="388"/>
  <c r="K809" i="388"/>
  <c r="J809" i="388"/>
  <c r="I809" i="388"/>
  <c r="H809" i="388"/>
  <c r="M808" i="388"/>
  <c r="K808" i="388"/>
  <c r="J808" i="388"/>
  <c r="I808" i="388"/>
  <c r="H808" i="388"/>
  <c r="M807" i="388"/>
  <c r="L807" i="388"/>
  <c r="J807" i="388"/>
  <c r="I807" i="388"/>
  <c r="H807" i="388"/>
  <c r="M806" i="388"/>
  <c r="L806" i="388"/>
  <c r="J806" i="388"/>
  <c r="I806" i="388"/>
  <c r="H806" i="388"/>
  <c r="M805" i="388"/>
  <c r="L805" i="388"/>
  <c r="J805" i="388"/>
  <c r="I805" i="388"/>
  <c r="H805" i="388"/>
  <c r="M804" i="388"/>
  <c r="L804" i="388"/>
  <c r="K804" i="388"/>
  <c r="J804" i="388"/>
  <c r="H804" i="388"/>
  <c r="M803" i="388"/>
  <c r="L803" i="388"/>
  <c r="K803" i="388"/>
  <c r="J803" i="388"/>
  <c r="I803" i="388"/>
  <c r="M802" i="388"/>
  <c r="K802" i="388"/>
  <c r="J802" i="388"/>
  <c r="I802" i="388"/>
  <c r="H802" i="388"/>
  <c r="M801" i="388"/>
  <c r="K801" i="388"/>
  <c r="J801" i="388"/>
  <c r="I801" i="388"/>
  <c r="H801" i="388"/>
  <c r="M800" i="388"/>
  <c r="L800" i="388"/>
  <c r="I800" i="388"/>
  <c r="H800" i="388"/>
  <c r="M799" i="388"/>
  <c r="K799" i="388"/>
  <c r="J799" i="388"/>
  <c r="I799" i="388"/>
  <c r="H799" i="388"/>
  <c r="M798" i="388"/>
  <c r="L798" i="388"/>
  <c r="I798" i="388"/>
  <c r="H798" i="388"/>
  <c r="M797" i="388"/>
  <c r="K797" i="388"/>
  <c r="I797" i="388"/>
  <c r="H797" i="388"/>
  <c r="M796" i="388"/>
  <c r="L796" i="388"/>
  <c r="K796" i="388"/>
  <c r="J796" i="388"/>
  <c r="H796" i="388"/>
  <c r="M794" i="388"/>
  <c r="L794" i="388"/>
  <c r="I794" i="388"/>
  <c r="H794" i="388"/>
  <c r="M793" i="388"/>
  <c r="L793" i="388"/>
  <c r="J793" i="388"/>
  <c r="I793" i="388"/>
  <c r="H793" i="388"/>
  <c r="M792" i="388"/>
  <c r="K792" i="388"/>
  <c r="J792" i="388"/>
  <c r="I792" i="388"/>
  <c r="H792" i="388"/>
  <c r="M790" i="388"/>
  <c r="L790" i="388"/>
  <c r="K790" i="388"/>
  <c r="I790" i="388"/>
  <c r="H790" i="388"/>
  <c r="M789" i="388"/>
  <c r="K789" i="388"/>
  <c r="J789" i="388"/>
  <c r="I789" i="388"/>
  <c r="H789" i="388"/>
  <c r="M788" i="388"/>
  <c r="K788" i="388"/>
  <c r="J788" i="388"/>
  <c r="I788" i="388"/>
  <c r="H788" i="388"/>
  <c r="M787" i="388"/>
  <c r="K787" i="388"/>
  <c r="J787" i="388"/>
  <c r="I787" i="388"/>
  <c r="H787" i="388"/>
  <c r="M786" i="388"/>
  <c r="L786" i="388"/>
  <c r="J786" i="388"/>
  <c r="I786" i="388"/>
  <c r="H786" i="388"/>
  <c r="M785" i="388"/>
  <c r="L785" i="388"/>
  <c r="J785" i="388"/>
  <c r="I785" i="388"/>
  <c r="H785" i="388"/>
  <c r="M784" i="388"/>
  <c r="L784" i="388"/>
  <c r="J784" i="388"/>
  <c r="I784" i="388"/>
  <c r="H784" i="388"/>
  <c r="M783" i="388"/>
  <c r="L783" i="388"/>
  <c r="K783" i="388"/>
  <c r="J783" i="388"/>
  <c r="I783" i="388"/>
  <c r="M782" i="388"/>
  <c r="L782" i="388"/>
  <c r="J782" i="388"/>
  <c r="I782" i="388"/>
  <c r="H782" i="388"/>
  <c r="M781" i="388"/>
  <c r="L781" i="388"/>
  <c r="J781" i="388"/>
  <c r="I781" i="388"/>
  <c r="H781" i="388"/>
  <c r="M780" i="388"/>
  <c r="L780" i="388"/>
  <c r="J780" i="388"/>
  <c r="I780" i="388"/>
  <c r="H780" i="388"/>
  <c r="M779" i="388"/>
  <c r="K779" i="388"/>
  <c r="J779" i="388"/>
  <c r="I779" i="388"/>
  <c r="H779" i="388"/>
  <c r="M778" i="388"/>
  <c r="L778" i="388"/>
  <c r="J778" i="388"/>
  <c r="I778" i="388"/>
  <c r="H778" i="388"/>
  <c r="M777" i="388"/>
  <c r="L777" i="388"/>
  <c r="K777" i="388"/>
  <c r="J777" i="388"/>
  <c r="I777" i="388"/>
  <c r="M776" i="388"/>
  <c r="L776" i="388"/>
  <c r="K776" i="388"/>
  <c r="J776" i="388"/>
  <c r="I776" i="388"/>
  <c r="M775" i="388"/>
  <c r="L775" i="388"/>
  <c r="K775" i="388"/>
  <c r="J775" i="388"/>
  <c r="I775" i="388"/>
  <c r="M774" i="388"/>
  <c r="L774" i="388"/>
  <c r="K774" i="388"/>
  <c r="J774" i="388"/>
  <c r="I774" i="388"/>
  <c r="M773" i="388"/>
  <c r="L773" i="388"/>
  <c r="K773" i="388"/>
  <c r="J773" i="388"/>
  <c r="I773" i="388"/>
  <c r="M772" i="388"/>
  <c r="L772" i="388"/>
  <c r="K772" i="388"/>
  <c r="J772" i="388"/>
  <c r="I772" i="388"/>
  <c r="M771" i="388"/>
  <c r="L771" i="388"/>
  <c r="K771" i="388"/>
  <c r="J771" i="388"/>
  <c r="I771" i="388"/>
  <c r="M770" i="388"/>
  <c r="L770" i="388"/>
  <c r="K770" i="388"/>
  <c r="J770" i="388"/>
  <c r="I770" i="388"/>
  <c r="M769" i="388"/>
  <c r="L769" i="388"/>
  <c r="K769" i="388"/>
  <c r="J769" i="388"/>
  <c r="I769" i="388"/>
  <c r="M768" i="388"/>
  <c r="L768" i="388"/>
  <c r="K768" i="388"/>
  <c r="J768" i="388"/>
  <c r="I768" i="388"/>
  <c r="M767" i="388"/>
  <c r="L767" i="388"/>
  <c r="K767" i="388"/>
  <c r="J767" i="388"/>
  <c r="I767" i="388"/>
  <c r="M766" i="388"/>
  <c r="L766" i="388"/>
  <c r="K766" i="388"/>
  <c r="J766" i="388"/>
  <c r="I766" i="388"/>
  <c r="M765" i="388"/>
  <c r="L765" i="388"/>
  <c r="K765" i="388"/>
  <c r="J765" i="388"/>
  <c r="I765" i="388"/>
  <c r="M764" i="388"/>
  <c r="L764" i="388"/>
  <c r="K764" i="388"/>
  <c r="J764" i="388"/>
  <c r="I764" i="388"/>
  <c r="M763" i="388"/>
  <c r="L763" i="388"/>
  <c r="K763" i="388"/>
  <c r="J763" i="388"/>
  <c r="I763" i="388"/>
  <c r="M762" i="388"/>
  <c r="L762" i="388"/>
  <c r="K762" i="388"/>
  <c r="J762" i="388"/>
  <c r="I762" i="388"/>
  <c r="M761" i="388"/>
  <c r="L761" i="388"/>
  <c r="K761" i="388"/>
  <c r="J761" i="388"/>
  <c r="I761" i="388"/>
  <c r="M760" i="388"/>
  <c r="L760" i="388"/>
  <c r="K760" i="388"/>
  <c r="J760" i="388"/>
  <c r="I760" i="388"/>
  <c r="M759" i="388"/>
  <c r="L759" i="388"/>
  <c r="K759" i="388"/>
  <c r="J759" i="388"/>
  <c r="I759" i="388"/>
  <c r="M758" i="388"/>
  <c r="L758" i="388"/>
  <c r="K758" i="388"/>
  <c r="J758" i="388"/>
  <c r="I758" i="388"/>
  <c r="M757" i="388"/>
  <c r="L757" i="388"/>
  <c r="K757" i="388"/>
  <c r="J757" i="388"/>
  <c r="I757" i="388"/>
  <c r="M756" i="388"/>
  <c r="L756" i="388"/>
  <c r="K756" i="388"/>
  <c r="J756" i="388"/>
  <c r="I756" i="388"/>
  <c r="M754" i="388"/>
  <c r="L754" i="388"/>
  <c r="K754" i="388"/>
  <c r="J754" i="388"/>
  <c r="I754" i="388"/>
  <c r="M753" i="388"/>
  <c r="L753" i="388"/>
  <c r="K753" i="388"/>
  <c r="J753" i="388"/>
  <c r="I753" i="388"/>
  <c r="M752" i="388"/>
  <c r="L752" i="388"/>
  <c r="K752" i="388"/>
  <c r="J752" i="388"/>
  <c r="I752" i="388"/>
  <c r="M751" i="388"/>
  <c r="L751" i="388"/>
  <c r="K751" i="388"/>
  <c r="J751" i="388"/>
  <c r="I751" i="388"/>
  <c r="M750" i="388"/>
  <c r="L750" i="388"/>
  <c r="K750" i="388"/>
  <c r="J750" i="388"/>
  <c r="I750" i="388"/>
  <c r="M749" i="388"/>
  <c r="L749" i="388"/>
  <c r="K749" i="388"/>
  <c r="J749" i="388"/>
  <c r="I749" i="388"/>
  <c r="M748" i="388"/>
  <c r="K748" i="388"/>
  <c r="J748" i="388"/>
  <c r="I748" i="388"/>
  <c r="H748" i="388"/>
  <c r="M747" i="388"/>
  <c r="K747" i="388"/>
  <c r="J747" i="388"/>
  <c r="I747" i="388"/>
  <c r="H747" i="388"/>
  <c r="M746" i="388"/>
  <c r="K746" i="388"/>
  <c r="J746" i="388"/>
  <c r="I746" i="388"/>
  <c r="H746" i="388"/>
  <c r="M745" i="388"/>
  <c r="K745" i="388"/>
  <c r="J745" i="388"/>
  <c r="I745" i="388"/>
  <c r="H745" i="388"/>
  <c r="M744" i="388"/>
  <c r="K744" i="388"/>
  <c r="J744" i="388"/>
  <c r="I744" i="388"/>
  <c r="H744" i="388"/>
  <c r="M743" i="388"/>
  <c r="K743" i="388"/>
  <c r="J743" i="388"/>
  <c r="I743" i="388"/>
  <c r="H743" i="388"/>
  <c r="M742" i="388"/>
  <c r="K742" i="388"/>
  <c r="J742" i="388"/>
  <c r="I742" i="388"/>
  <c r="H742" i="388"/>
  <c r="M741" i="388"/>
  <c r="L741" i="388"/>
  <c r="J741" i="388"/>
  <c r="I741" i="388"/>
  <c r="H741" i="388"/>
  <c r="M740" i="388"/>
  <c r="L740" i="388"/>
  <c r="J740" i="388"/>
  <c r="I740" i="388"/>
  <c r="H740" i="388"/>
  <c r="M739" i="388"/>
  <c r="L739" i="388"/>
  <c r="J739" i="388"/>
  <c r="I739" i="388"/>
  <c r="H739" i="388"/>
  <c r="M738" i="388"/>
  <c r="L738" i="388"/>
  <c r="J738" i="388"/>
  <c r="I738" i="388"/>
  <c r="H738" i="388"/>
  <c r="M737" i="388"/>
  <c r="L737" i="388"/>
  <c r="J737" i="388"/>
  <c r="I737" i="388"/>
  <c r="H737" i="388"/>
  <c r="M736" i="388"/>
  <c r="L736" i="388"/>
  <c r="J736" i="388"/>
  <c r="I736" i="388"/>
  <c r="H736" i="388"/>
  <c r="M735" i="388"/>
  <c r="L735" i="388"/>
  <c r="J735" i="388"/>
  <c r="I735" i="388"/>
  <c r="H735" i="388"/>
  <c r="M734" i="388"/>
  <c r="L734" i="388"/>
  <c r="J734" i="388"/>
  <c r="I734" i="388"/>
  <c r="H734" i="388"/>
  <c r="M733" i="388"/>
  <c r="L733" i="388"/>
  <c r="J733" i="388"/>
  <c r="I733" i="388"/>
  <c r="H733" i="388"/>
  <c r="M732" i="388"/>
  <c r="L732" i="388"/>
  <c r="J732" i="388"/>
  <c r="I732" i="388"/>
  <c r="H732" i="388"/>
  <c r="M731" i="388"/>
  <c r="L731" i="388"/>
  <c r="J731" i="388"/>
  <c r="I731" i="388"/>
  <c r="H731" i="388"/>
  <c r="M730" i="388"/>
  <c r="L730" i="388"/>
  <c r="J730" i="388"/>
  <c r="I730" i="388"/>
  <c r="H730" i="388"/>
  <c r="M729" i="388"/>
  <c r="L729" i="388"/>
  <c r="J729" i="388"/>
  <c r="I729" i="388"/>
  <c r="H729" i="388"/>
  <c r="M728" i="388"/>
  <c r="L728" i="388"/>
  <c r="J728" i="388"/>
  <c r="I728" i="388"/>
  <c r="H728" i="388"/>
  <c r="M727" i="388"/>
  <c r="L727" i="388"/>
  <c r="J727" i="388"/>
  <c r="I727" i="388"/>
  <c r="H727" i="388"/>
  <c r="M726" i="388"/>
  <c r="L726" i="388"/>
  <c r="J726" i="388"/>
  <c r="I726" i="388"/>
  <c r="H726" i="388"/>
  <c r="M725" i="388"/>
  <c r="L725" i="388"/>
  <c r="J725" i="388"/>
  <c r="I725" i="388"/>
  <c r="H725" i="388"/>
  <c r="M724" i="388"/>
  <c r="L724" i="388"/>
  <c r="J724" i="388"/>
  <c r="I724" i="388"/>
  <c r="H724" i="388"/>
  <c r="M723" i="388"/>
  <c r="K723" i="388"/>
  <c r="J723" i="388"/>
  <c r="I723" i="388"/>
  <c r="H723" i="388"/>
  <c r="M722" i="388"/>
  <c r="K722" i="388"/>
  <c r="J722" i="388"/>
  <c r="I722" i="388"/>
  <c r="H722" i="388"/>
  <c r="M721" i="388"/>
  <c r="K721" i="388"/>
  <c r="J721" i="388"/>
  <c r="I721" i="388"/>
  <c r="H721" i="388"/>
  <c r="M720" i="388"/>
  <c r="K720" i="388"/>
  <c r="J720" i="388"/>
  <c r="I720" i="388"/>
  <c r="H720" i="388"/>
  <c r="M719" i="388"/>
  <c r="L719" i="388"/>
  <c r="J719" i="388"/>
  <c r="I719" i="388"/>
  <c r="H719" i="388"/>
  <c r="M718" i="388"/>
  <c r="K718" i="388"/>
  <c r="J718" i="388"/>
  <c r="I718" i="388"/>
  <c r="H718" i="388"/>
  <c r="M717" i="388"/>
  <c r="K717" i="388"/>
  <c r="J717" i="388"/>
  <c r="I717" i="388"/>
  <c r="H717" i="388"/>
  <c r="M716" i="388"/>
  <c r="K716" i="388"/>
  <c r="J716" i="388"/>
  <c r="I716" i="388"/>
  <c r="H716" i="388"/>
  <c r="M715" i="388"/>
  <c r="K715" i="388"/>
  <c r="J715" i="388"/>
  <c r="I715" i="388"/>
  <c r="H715" i="388"/>
  <c r="M714" i="388"/>
  <c r="K714" i="388"/>
  <c r="J714" i="388"/>
  <c r="I714" i="388"/>
  <c r="H714" i="388"/>
  <c r="M713" i="388"/>
  <c r="K713" i="388"/>
  <c r="J713" i="388"/>
  <c r="I713" i="388"/>
  <c r="H713" i="388"/>
  <c r="M712" i="388"/>
  <c r="K712" i="388"/>
  <c r="J712" i="388"/>
  <c r="I712" i="388"/>
  <c r="H712" i="388"/>
  <c r="M711" i="388"/>
  <c r="K711" i="388"/>
  <c r="J711" i="388"/>
  <c r="I711" i="388"/>
  <c r="H711" i="388"/>
  <c r="M710" i="388"/>
  <c r="K710" i="388"/>
  <c r="J710" i="388"/>
  <c r="I710" i="388"/>
  <c r="H710" i="388"/>
  <c r="M709" i="388"/>
  <c r="L709" i="388"/>
  <c r="J709" i="388"/>
  <c r="I709" i="388"/>
  <c r="H709" i="388"/>
  <c r="M708" i="388"/>
  <c r="K708" i="388"/>
  <c r="J708" i="388"/>
  <c r="I708" i="388"/>
  <c r="H708" i="388"/>
  <c r="M707" i="388"/>
  <c r="K707" i="388"/>
  <c r="J707" i="388"/>
  <c r="I707" i="388"/>
  <c r="H707" i="388"/>
  <c r="M706" i="388"/>
  <c r="K706" i="388"/>
  <c r="J706" i="388"/>
  <c r="I706" i="388"/>
  <c r="H706" i="388"/>
  <c r="M705" i="388"/>
  <c r="K705" i="388"/>
  <c r="J705" i="388"/>
  <c r="I705" i="388"/>
  <c r="H705" i="388"/>
  <c r="M704" i="388"/>
  <c r="L704" i="388"/>
  <c r="J704" i="388"/>
  <c r="I704" i="388"/>
  <c r="H704" i="388"/>
  <c r="M703" i="388"/>
  <c r="K703" i="388"/>
  <c r="J703" i="388"/>
  <c r="I703" i="388"/>
  <c r="H703" i="388"/>
  <c r="M702" i="388"/>
  <c r="K702" i="388"/>
  <c r="J702" i="388"/>
  <c r="I702" i="388"/>
  <c r="H702" i="388"/>
  <c r="M701" i="388"/>
  <c r="K701" i="388"/>
  <c r="J701" i="388"/>
  <c r="I701" i="388"/>
  <c r="H701" i="388"/>
  <c r="M700" i="388"/>
  <c r="L700" i="388"/>
  <c r="J700" i="388"/>
  <c r="I700" i="388"/>
  <c r="H700" i="388"/>
  <c r="M699" i="388"/>
  <c r="K699" i="388"/>
  <c r="J699" i="388"/>
  <c r="I699" i="388"/>
  <c r="H699" i="388"/>
  <c r="M698" i="388"/>
  <c r="L698" i="388"/>
  <c r="J698" i="388"/>
  <c r="I698" i="388"/>
  <c r="H698" i="388"/>
  <c r="M697" i="388"/>
  <c r="K697" i="388"/>
  <c r="J697" i="388"/>
  <c r="I697" i="388"/>
  <c r="H697" i="388"/>
  <c r="M696" i="388"/>
  <c r="K696" i="388"/>
  <c r="J696" i="388"/>
  <c r="I696" i="388"/>
  <c r="H696" i="388"/>
  <c r="M695" i="388"/>
  <c r="K695" i="388"/>
  <c r="J695" i="388"/>
  <c r="I695" i="388"/>
  <c r="H695" i="388"/>
  <c r="M694" i="388"/>
  <c r="L694" i="388"/>
  <c r="J694" i="388"/>
  <c r="I694" i="388"/>
  <c r="H694" i="388"/>
  <c r="M693" i="388"/>
  <c r="K693" i="388"/>
  <c r="J693" i="388"/>
  <c r="I693" i="388"/>
  <c r="H693" i="388"/>
  <c r="M692" i="388"/>
  <c r="L692" i="388"/>
  <c r="J692" i="388"/>
  <c r="I692" i="388"/>
  <c r="H692" i="388"/>
  <c r="M691" i="388"/>
  <c r="K691" i="388"/>
  <c r="J691" i="388"/>
  <c r="I691" i="388"/>
  <c r="H691" i="388"/>
  <c r="M690" i="388"/>
  <c r="L690" i="388"/>
  <c r="J690" i="388"/>
  <c r="I690" i="388"/>
  <c r="H690" i="388"/>
  <c r="M689" i="388"/>
  <c r="K689" i="388"/>
  <c r="J689" i="388"/>
  <c r="I689" i="388"/>
  <c r="H689" i="388"/>
  <c r="M688" i="388"/>
  <c r="K688" i="388"/>
  <c r="J688" i="388"/>
  <c r="I688" i="388"/>
  <c r="H688" i="388"/>
  <c r="M687" i="388"/>
  <c r="K687" i="388"/>
  <c r="J687" i="388"/>
  <c r="I687" i="388"/>
  <c r="H687" i="388"/>
  <c r="M686" i="388"/>
  <c r="L686" i="388"/>
  <c r="J686" i="388"/>
  <c r="I686" i="388"/>
  <c r="H686" i="388"/>
  <c r="M685" i="388"/>
  <c r="K685" i="388"/>
  <c r="J685" i="388"/>
  <c r="I685" i="388"/>
  <c r="H685" i="388"/>
  <c r="M684" i="388"/>
  <c r="K684" i="388"/>
  <c r="J684" i="388"/>
  <c r="I684" i="388"/>
  <c r="H684" i="388"/>
  <c r="M683" i="388"/>
  <c r="K683" i="388"/>
  <c r="J683" i="388"/>
  <c r="I683" i="388"/>
  <c r="H683" i="388"/>
  <c r="M682" i="388"/>
  <c r="L682" i="388"/>
  <c r="J682" i="388"/>
  <c r="I682" i="388"/>
  <c r="H682" i="388"/>
  <c r="M681" i="388"/>
  <c r="L681" i="388"/>
  <c r="J681" i="388"/>
  <c r="I681" i="388"/>
  <c r="H681" i="388"/>
  <c r="M680" i="388"/>
  <c r="K680" i="388"/>
  <c r="J680" i="388"/>
  <c r="I680" i="388"/>
  <c r="H680" i="388"/>
  <c r="M679" i="388"/>
  <c r="K679" i="388"/>
  <c r="J679" i="388"/>
  <c r="I679" i="388"/>
  <c r="H679" i="388"/>
  <c r="M678" i="388"/>
  <c r="L678" i="388"/>
  <c r="J678" i="388"/>
  <c r="I678" i="388"/>
  <c r="H678" i="388"/>
  <c r="M677" i="388"/>
  <c r="K677" i="388"/>
  <c r="J677" i="388"/>
  <c r="I677" i="388"/>
  <c r="H677" i="388"/>
  <c r="M676" i="388"/>
  <c r="K676" i="388"/>
  <c r="J676" i="388"/>
  <c r="I676" i="388"/>
  <c r="H676" i="388"/>
  <c r="M675" i="388"/>
  <c r="K675" i="388"/>
  <c r="J675" i="388"/>
  <c r="I675" i="388"/>
  <c r="H675" i="388"/>
  <c r="M674" i="388"/>
  <c r="K674" i="388"/>
  <c r="J674" i="388"/>
  <c r="I674" i="388"/>
  <c r="H674" i="388"/>
  <c r="M673" i="388"/>
  <c r="K673" i="388"/>
  <c r="J673" i="388"/>
  <c r="I673" i="388"/>
  <c r="H673" i="388"/>
  <c r="M672" i="388"/>
  <c r="K672" i="388"/>
  <c r="J672" i="388"/>
  <c r="I672" i="388"/>
  <c r="H672" i="388"/>
  <c r="M671" i="388"/>
  <c r="K671" i="388"/>
  <c r="J671" i="388"/>
  <c r="I671" i="388"/>
  <c r="H671" i="388"/>
  <c r="M670" i="388"/>
  <c r="K670" i="388"/>
  <c r="J670" i="388"/>
  <c r="I670" i="388"/>
  <c r="H670" i="388"/>
  <c r="M669" i="388"/>
  <c r="K669" i="388"/>
  <c r="J669" i="388"/>
  <c r="I669" i="388"/>
  <c r="H669" i="388"/>
  <c r="M668" i="388"/>
  <c r="K668" i="388"/>
  <c r="J668" i="388"/>
  <c r="I668" i="388"/>
  <c r="H668" i="388"/>
  <c r="M667" i="388"/>
  <c r="K667" i="388"/>
  <c r="J667" i="388"/>
  <c r="I667" i="388"/>
  <c r="H667" i="388"/>
  <c r="M666" i="388"/>
  <c r="K666" i="388"/>
  <c r="J666" i="388"/>
  <c r="I666" i="388"/>
  <c r="H666" i="388"/>
  <c r="M665" i="388"/>
  <c r="K665" i="388"/>
  <c r="J665" i="388"/>
  <c r="I665" i="388"/>
  <c r="H665" i="388"/>
  <c r="M664" i="388"/>
  <c r="K664" i="388"/>
  <c r="J664" i="388"/>
  <c r="I664" i="388"/>
  <c r="H664" i="388"/>
  <c r="M663" i="388"/>
  <c r="K663" i="388"/>
  <c r="J663" i="388"/>
  <c r="I663" i="388"/>
  <c r="H663" i="388"/>
  <c r="M662" i="388"/>
  <c r="L662" i="388"/>
  <c r="J662" i="388"/>
  <c r="I662" i="388"/>
  <c r="H662" i="388"/>
  <c r="M661" i="388"/>
  <c r="K661" i="388"/>
  <c r="J661" i="388"/>
  <c r="I661" i="388"/>
  <c r="H661" i="388"/>
  <c r="M660" i="388"/>
  <c r="K660" i="388"/>
  <c r="J660" i="388"/>
  <c r="I660" i="388"/>
  <c r="H660" i="388"/>
  <c r="M659" i="388"/>
  <c r="K659" i="388"/>
  <c r="J659" i="388"/>
  <c r="I659" i="388"/>
  <c r="H659" i="388"/>
  <c r="M658" i="388"/>
  <c r="K658" i="388"/>
  <c r="J658" i="388"/>
  <c r="I658" i="388"/>
  <c r="H658" i="388"/>
  <c r="M657" i="388"/>
  <c r="K657" i="388"/>
  <c r="J657" i="388"/>
  <c r="I657" i="388"/>
  <c r="H657" i="388"/>
  <c r="M656" i="388"/>
  <c r="L656" i="388"/>
  <c r="K656" i="388"/>
  <c r="J656" i="388"/>
  <c r="I656" i="388"/>
  <c r="M655" i="388"/>
  <c r="K655" i="388"/>
  <c r="J655" i="388"/>
  <c r="I655" i="388"/>
  <c r="H655" i="388"/>
  <c r="M654" i="388"/>
  <c r="K654" i="388"/>
  <c r="J654" i="388"/>
  <c r="I654" i="388"/>
  <c r="H654" i="388"/>
  <c r="M653" i="388"/>
  <c r="K653" i="388"/>
  <c r="J653" i="388"/>
  <c r="I653" i="388"/>
  <c r="H653" i="388"/>
  <c r="M652" i="388"/>
  <c r="L652" i="388"/>
  <c r="J652" i="388"/>
  <c r="I652" i="388"/>
  <c r="H652" i="388"/>
  <c r="M651" i="388"/>
  <c r="K651" i="388"/>
  <c r="J651" i="388"/>
  <c r="I651" i="388"/>
  <c r="H651" i="388"/>
  <c r="M650" i="388"/>
  <c r="L650" i="388"/>
  <c r="K650" i="388"/>
  <c r="J650" i="388"/>
  <c r="I650" i="388"/>
  <c r="M649" i="388"/>
  <c r="L649" i="388"/>
  <c r="K649" i="388"/>
  <c r="J649" i="388"/>
  <c r="I649" i="388"/>
  <c r="M648" i="388"/>
  <c r="K648" i="388"/>
  <c r="J648" i="388"/>
  <c r="I648" i="388"/>
  <c r="H648" i="388"/>
  <c r="M647" i="388"/>
  <c r="K647" i="388"/>
  <c r="J647" i="388"/>
  <c r="I647" i="388"/>
  <c r="H647" i="388"/>
  <c r="M646" i="388"/>
  <c r="K646" i="388"/>
  <c r="J646" i="388"/>
  <c r="I646" i="388"/>
  <c r="H646" i="388"/>
  <c r="M645" i="388"/>
  <c r="K645" i="388"/>
  <c r="J645" i="388"/>
  <c r="I645" i="388"/>
  <c r="H645" i="388"/>
  <c r="M644" i="388"/>
  <c r="L644" i="388"/>
  <c r="K644" i="388"/>
  <c r="J644" i="388"/>
  <c r="I644" i="388"/>
  <c r="M642" i="388"/>
  <c r="K642" i="388"/>
  <c r="J642" i="388"/>
  <c r="I642" i="388"/>
  <c r="H642" i="388"/>
  <c r="M641" i="388"/>
  <c r="K641" i="388"/>
  <c r="J641" i="388"/>
  <c r="I641" i="388"/>
  <c r="H641" i="388"/>
  <c r="M640" i="388"/>
  <c r="K640" i="388"/>
  <c r="J640" i="388"/>
  <c r="I640" i="388"/>
  <c r="H640" i="388"/>
  <c r="M639" i="388"/>
  <c r="K639" i="388"/>
  <c r="J639" i="388"/>
  <c r="I639" i="388"/>
  <c r="H639" i="388"/>
  <c r="M638" i="388"/>
  <c r="K638" i="388"/>
  <c r="J638" i="388"/>
  <c r="I638" i="388"/>
  <c r="H638" i="388"/>
  <c r="M637" i="388"/>
  <c r="L637" i="388"/>
  <c r="J637" i="388"/>
  <c r="I637" i="388"/>
  <c r="H637" i="388"/>
  <c r="M636" i="388"/>
  <c r="L636" i="388"/>
  <c r="J636" i="388"/>
  <c r="I636" i="388"/>
  <c r="H636" i="388"/>
  <c r="M635" i="388"/>
  <c r="L635" i="388"/>
  <c r="J635" i="388"/>
  <c r="I635" i="388"/>
  <c r="H635" i="388"/>
  <c r="M634" i="388"/>
  <c r="K634" i="388"/>
  <c r="J634" i="388"/>
  <c r="I634" i="388"/>
  <c r="H634" i="388"/>
  <c r="M633" i="388"/>
  <c r="L633" i="388"/>
  <c r="J633" i="388"/>
  <c r="I633" i="388"/>
  <c r="H633" i="388"/>
  <c r="M632" i="388"/>
  <c r="L632" i="388"/>
  <c r="K632" i="388"/>
  <c r="J632" i="388"/>
  <c r="I632" i="388"/>
  <c r="M631" i="388"/>
  <c r="K631" i="388"/>
  <c r="J631" i="388"/>
  <c r="I631" i="388"/>
  <c r="H631" i="388"/>
  <c r="M630" i="388"/>
  <c r="L630" i="388"/>
  <c r="K630" i="388"/>
  <c r="J630" i="388"/>
  <c r="I630" i="388"/>
  <c r="M629" i="388"/>
  <c r="L629" i="388"/>
  <c r="K629" i="388"/>
  <c r="J629" i="388"/>
  <c r="I629" i="388"/>
  <c r="M627" i="388"/>
  <c r="K627" i="388"/>
  <c r="J627" i="388"/>
  <c r="I627" i="388"/>
  <c r="H627" i="388"/>
  <c r="M626" i="388"/>
  <c r="K626" i="388"/>
  <c r="J626" i="388"/>
  <c r="I626" i="388"/>
  <c r="H626" i="388"/>
  <c r="M625" i="388"/>
  <c r="K625" i="388"/>
  <c r="J625" i="388"/>
  <c r="I625" i="388"/>
  <c r="H625" i="388"/>
  <c r="M624" i="388"/>
  <c r="L624" i="388"/>
  <c r="J624" i="388"/>
  <c r="I624" i="388"/>
  <c r="H624" i="388"/>
  <c r="M623" i="388"/>
  <c r="K623" i="388"/>
  <c r="J623" i="388"/>
  <c r="I623" i="388"/>
  <c r="H623" i="388"/>
  <c r="M622" i="388"/>
  <c r="K622" i="388"/>
  <c r="J622" i="388"/>
  <c r="I622" i="388"/>
  <c r="H622" i="388"/>
  <c r="M621" i="388"/>
  <c r="K621" i="388"/>
  <c r="J621" i="388"/>
  <c r="I621" i="388"/>
  <c r="H621" i="388"/>
  <c r="M620" i="388"/>
  <c r="K620" i="388"/>
  <c r="J620" i="388"/>
  <c r="I620" i="388"/>
  <c r="H620" i="388"/>
  <c r="M619" i="388"/>
  <c r="L619" i="388"/>
  <c r="J619" i="388"/>
  <c r="I619" i="388"/>
  <c r="H619" i="388"/>
  <c r="M618" i="388"/>
  <c r="L618" i="388"/>
  <c r="J618" i="388"/>
  <c r="I618" i="388"/>
  <c r="H618" i="388"/>
  <c r="M617" i="388"/>
  <c r="L617" i="388"/>
  <c r="J617" i="388"/>
  <c r="I617" i="388"/>
  <c r="H617" i="388"/>
  <c r="M616" i="388"/>
  <c r="K616" i="388"/>
  <c r="J616" i="388"/>
  <c r="I616" i="388"/>
  <c r="H616" i="388"/>
  <c r="M615" i="388"/>
  <c r="K615" i="388"/>
  <c r="J615" i="388"/>
  <c r="I615" i="388"/>
  <c r="H615" i="388"/>
  <c r="M614" i="388"/>
  <c r="K614" i="388"/>
  <c r="J614" i="388"/>
  <c r="I614" i="388"/>
  <c r="H614" i="388"/>
  <c r="M613" i="388"/>
  <c r="K613" i="388"/>
  <c r="J613" i="388"/>
  <c r="I613" i="388"/>
  <c r="H613" i="388"/>
  <c r="M611" i="388"/>
  <c r="K611" i="388"/>
  <c r="J611" i="388"/>
  <c r="I611" i="388"/>
  <c r="H611" i="388"/>
  <c r="M610" i="388"/>
  <c r="K610" i="388"/>
  <c r="J610" i="388"/>
  <c r="I610" i="388"/>
  <c r="H610" i="388"/>
  <c r="M609" i="388"/>
  <c r="K609" i="388"/>
  <c r="J609" i="388"/>
  <c r="I609" i="388"/>
  <c r="H609" i="388"/>
  <c r="M608" i="388"/>
  <c r="K608" i="388"/>
  <c r="J608" i="388"/>
  <c r="I608" i="388"/>
  <c r="H608" i="388"/>
  <c r="M607" i="388"/>
  <c r="K607" i="388"/>
  <c r="J607" i="388"/>
  <c r="I607" i="388"/>
  <c r="H607" i="388"/>
  <c r="M606" i="388"/>
  <c r="L606" i="388"/>
  <c r="K606" i="388"/>
  <c r="J606" i="388"/>
  <c r="H606" i="388"/>
  <c r="M605" i="388"/>
  <c r="K605" i="388"/>
  <c r="J605" i="388"/>
  <c r="I605" i="388"/>
  <c r="H605" i="388"/>
  <c r="M604" i="388"/>
  <c r="L604" i="388"/>
  <c r="J604" i="388"/>
  <c r="I604" i="388"/>
  <c r="H604" i="388"/>
  <c r="M603" i="388"/>
  <c r="L603" i="388"/>
  <c r="J603" i="388"/>
  <c r="I603" i="388"/>
  <c r="H603" i="388"/>
  <c r="M602" i="388"/>
  <c r="L602" i="388"/>
  <c r="J602" i="388"/>
  <c r="I602" i="388"/>
  <c r="H602" i="388"/>
  <c r="M601" i="388"/>
  <c r="L601" i="388"/>
  <c r="J601" i="388"/>
  <c r="I601" i="388"/>
  <c r="H601" i="388"/>
  <c r="M600" i="388"/>
  <c r="L600" i="388"/>
  <c r="J600" i="388"/>
  <c r="I600" i="388"/>
  <c r="H600" i="388"/>
  <c r="M599" i="388"/>
  <c r="L599" i="388"/>
  <c r="J599" i="388"/>
  <c r="I599" i="388"/>
  <c r="H599" i="388"/>
  <c r="M598" i="388"/>
  <c r="L598" i="388"/>
  <c r="J598" i="388"/>
  <c r="I598" i="388"/>
  <c r="H598" i="388"/>
  <c r="M597" i="388"/>
  <c r="L597" i="388"/>
  <c r="J597" i="388"/>
  <c r="I597" i="388"/>
  <c r="H597" i="388"/>
  <c r="M596" i="388"/>
  <c r="L596" i="388"/>
  <c r="J596" i="388"/>
  <c r="I596" i="388"/>
  <c r="H596" i="388"/>
  <c r="M595" i="388"/>
  <c r="L595" i="388"/>
  <c r="J595" i="388"/>
  <c r="I595" i="388"/>
  <c r="H595" i="388"/>
  <c r="M594" i="388"/>
  <c r="L594" i="388"/>
  <c r="J594" i="388"/>
  <c r="I594" i="388"/>
  <c r="H594" i="388"/>
  <c r="M593" i="388"/>
  <c r="L593" i="388"/>
  <c r="J593" i="388"/>
  <c r="I593" i="388"/>
  <c r="H593" i="388"/>
  <c r="M592" i="388"/>
  <c r="L592" i="388"/>
  <c r="J592" i="388"/>
  <c r="I592" i="388"/>
  <c r="H592" i="388"/>
  <c r="M591" i="388"/>
  <c r="K591" i="388"/>
  <c r="J591" i="388"/>
  <c r="I591" i="388"/>
  <c r="H591" i="388"/>
  <c r="M590" i="388"/>
  <c r="K590" i="388"/>
  <c r="J590" i="388"/>
  <c r="I590" i="388"/>
  <c r="H590" i="388"/>
  <c r="M589" i="388"/>
  <c r="K589" i="388"/>
  <c r="J589" i="388"/>
  <c r="I589" i="388"/>
  <c r="H589" i="388"/>
  <c r="M588" i="388"/>
  <c r="K588" i="388"/>
  <c r="J588" i="388"/>
  <c r="I588" i="388"/>
  <c r="H588" i="388"/>
  <c r="M587" i="388"/>
  <c r="K587" i="388"/>
  <c r="J587" i="388"/>
  <c r="I587" i="388"/>
  <c r="H587" i="388"/>
  <c r="M586" i="388"/>
  <c r="K586" i="388"/>
  <c r="J586" i="388"/>
  <c r="I586" i="388"/>
  <c r="H586" i="388"/>
  <c r="M585" i="388"/>
  <c r="K585" i="388"/>
  <c r="J585" i="388"/>
  <c r="I585" i="388"/>
  <c r="H585" i="388"/>
  <c r="M584" i="388"/>
  <c r="K584" i="388"/>
  <c r="J584" i="388"/>
  <c r="I584" i="388"/>
  <c r="H584" i="388"/>
  <c r="M583" i="388"/>
  <c r="K583" i="388"/>
  <c r="J583" i="388"/>
  <c r="I583" i="388"/>
  <c r="H583" i="388"/>
  <c r="M582" i="388"/>
  <c r="K582" i="388"/>
  <c r="J582" i="388"/>
  <c r="I582" i="388"/>
  <c r="H582" i="388"/>
  <c r="M581" i="388"/>
  <c r="L581" i="388"/>
  <c r="K581" i="388"/>
  <c r="J581" i="388"/>
  <c r="H581" i="388"/>
  <c r="M580" i="388"/>
  <c r="L580" i="388"/>
  <c r="K580" i="388"/>
  <c r="J580" i="388"/>
  <c r="H580" i="388"/>
  <c r="M579" i="388"/>
  <c r="L579" i="388"/>
  <c r="K579" i="388"/>
  <c r="J579" i="388"/>
  <c r="H579" i="388"/>
  <c r="M578" i="388"/>
  <c r="L578" i="388"/>
  <c r="J578" i="388"/>
  <c r="I578" i="388"/>
  <c r="H578" i="388"/>
  <c r="M577" i="388"/>
  <c r="L577" i="388"/>
  <c r="J577" i="388"/>
  <c r="I577" i="388"/>
  <c r="H577" i="388"/>
  <c r="M576" i="388"/>
  <c r="K576" i="388"/>
  <c r="J576" i="388"/>
  <c r="I576" i="388"/>
  <c r="H576" i="388"/>
  <c r="M575" i="388"/>
  <c r="L575" i="388"/>
  <c r="J575" i="388"/>
  <c r="I575" i="388"/>
  <c r="H575" i="388"/>
  <c r="M574" i="388"/>
  <c r="L574" i="388"/>
  <c r="J574" i="388"/>
  <c r="I574" i="388"/>
  <c r="H574" i="388"/>
  <c r="M573" i="388"/>
  <c r="L573" i="388"/>
  <c r="J573" i="388"/>
  <c r="I573" i="388"/>
  <c r="H573" i="388"/>
  <c r="M572" i="388"/>
  <c r="L572" i="388"/>
  <c r="J572" i="388"/>
  <c r="I572" i="388"/>
  <c r="H572" i="388"/>
  <c r="M571" i="388"/>
  <c r="L571" i="388"/>
  <c r="J571" i="388"/>
  <c r="I571" i="388"/>
  <c r="H571" i="388"/>
  <c r="M570" i="388"/>
  <c r="L570" i="388"/>
  <c r="J570" i="388"/>
  <c r="I570" i="388"/>
  <c r="H570" i="388"/>
  <c r="M569" i="388"/>
  <c r="L569" i="388"/>
  <c r="J569" i="388"/>
  <c r="I569" i="388"/>
  <c r="H569" i="388"/>
  <c r="M568" i="388"/>
  <c r="L568" i="388"/>
  <c r="J568" i="388"/>
  <c r="I568" i="388"/>
  <c r="H568" i="388"/>
  <c r="M567" i="388"/>
  <c r="L567" i="388"/>
  <c r="J567" i="388"/>
  <c r="I567" i="388"/>
  <c r="H567" i="388"/>
  <c r="M566" i="388"/>
  <c r="L566" i="388"/>
  <c r="J566" i="388"/>
  <c r="I566" i="388"/>
  <c r="H566" i="388"/>
  <c r="M565" i="388"/>
  <c r="K565" i="388"/>
  <c r="J565" i="388"/>
  <c r="I565" i="388"/>
  <c r="H565" i="388"/>
  <c r="M564" i="388"/>
  <c r="K564" i="388"/>
  <c r="J564" i="388"/>
  <c r="I564" i="388"/>
  <c r="H564" i="388"/>
  <c r="M563" i="388"/>
  <c r="K563" i="388"/>
  <c r="J563" i="388"/>
  <c r="I563" i="388"/>
  <c r="H563" i="388"/>
  <c r="M562" i="388"/>
  <c r="K562" i="388"/>
  <c r="J562" i="388"/>
  <c r="I562" i="388"/>
  <c r="H562" i="388"/>
  <c r="M561" i="388"/>
  <c r="L561" i="388"/>
  <c r="J561" i="388"/>
  <c r="I561" i="388"/>
  <c r="H561" i="388"/>
  <c r="M560" i="388"/>
  <c r="L560" i="388"/>
  <c r="J560" i="388"/>
  <c r="I560" i="388"/>
  <c r="H560" i="388"/>
  <c r="M556" i="388"/>
  <c r="L556" i="388"/>
  <c r="J556" i="388"/>
  <c r="I556" i="388"/>
  <c r="H556" i="388"/>
  <c r="M555" i="388"/>
  <c r="L555" i="388"/>
  <c r="J555" i="388"/>
  <c r="I555" i="388"/>
  <c r="H555" i="388"/>
  <c r="M554" i="388"/>
  <c r="L554" i="388"/>
  <c r="J554" i="388"/>
  <c r="I554" i="388"/>
  <c r="H554" i="388"/>
  <c r="M553" i="388"/>
  <c r="L553" i="388"/>
  <c r="J553" i="388"/>
  <c r="I553" i="388"/>
  <c r="H553" i="388"/>
  <c r="M552" i="388"/>
  <c r="L552" i="388"/>
  <c r="J552" i="388"/>
  <c r="I552" i="388"/>
  <c r="H552" i="388"/>
  <c r="M551" i="388"/>
  <c r="L551" i="388"/>
  <c r="J551" i="388"/>
  <c r="I551" i="388"/>
  <c r="H551" i="388"/>
  <c r="M550" i="388"/>
  <c r="L550" i="388"/>
  <c r="J550" i="388"/>
  <c r="I550" i="388"/>
  <c r="H550" i="388"/>
  <c r="M549" i="388"/>
  <c r="L549" i="388"/>
  <c r="J549" i="388"/>
  <c r="I549" i="388"/>
  <c r="H549" i="388"/>
  <c r="M548" i="388"/>
  <c r="L548" i="388"/>
  <c r="J548" i="388"/>
  <c r="I548" i="388"/>
  <c r="H548" i="388"/>
  <c r="M546" i="388"/>
  <c r="L546" i="388"/>
  <c r="J546" i="388"/>
  <c r="I546" i="388"/>
  <c r="H546" i="388"/>
  <c r="M545" i="388"/>
  <c r="L545" i="388"/>
  <c r="J545" i="388"/>
  <c r="I545" i="388"/>
  <c r="H545" i="388"/>
  <c r="M544" i="388"/>
  <c r="L544" i="388"/>
  <c r="J544" i="388"/>
  <c r="I544" i="388"/>
  <c r="H544" i="388"/>
  <c r="M543" i="388"/>
  <c r="L543" i="388"/>
  <c r="J543" i="388"/>
  <c r="I543" i="388"/>
  <c r="H543" i="388"/>
  <c r="M542" i="388"/>
  <c r="L542" i="388"/>
  <c r="J542" i="388"/>
  <c r="I542" i="388"/>
  <c r="H542" i="388"/>
  <c r="M541" i="388"/>
  <c r="L541" i="388"/>
  <c r="J541" i="388"/>
  <c r="I541" i="388"/>
  <c r="H541" i="388"/>
  <c r="M540" i="388"/>
  <c r="L540" i="388"/>
  <c r="J540" i="388"/>
  <c r="I540" i="388"/>
  <c r="H540" i="388"/>
  <c r="M539" i="388"/>
  <c r="L539" i="388"/>
  <c r="J539" i="388"/>
  <c r="I539" i="388"/>
  <c r="H539" i="388"/>
  <c r="M538" i="388"/>
  <c r="L538" i="388"/>
  <c r="J538" i="388"/>
  <c r="I538" i="388"/>
  <c r="H538" i="388"/>
  <c r="M537" i="388"/>
  <c r="L537" i="388"/>
  <c r="J537" i="388"/>
  <c r="I537" i="388"/>
  <c r="H537" i="388"/>
  <c r="M536" i="388"/>
  <c r="L536" i="388"/>
  <c r="J536" i="388"/>
  <c r="I536" i="388"/>
  <c r="H536" i="388"/>
  <c r="M535" i="388"/>
  <c r="L535" i="388"/>
  <c r="J535" i="388"/>
  <c r="I535" i="388"/>
  <c r="H535" i="388"/>
  <c r="M534" i="388"/>
  <c r="L534" i="388"/>
  <c r="J534" i="388"/>
  <c r="I534" i="388"/>
  <c r="H534" i="388"/>
  <c r="M533" i="388"/>
  <c r="L533" i="388"/>
  <c r="J533" i="388"/>
  <c r="I533" i="388"/>
  <c r="H533" i="388"/>
  <c r="M532" i="388"/>
  <c r="L532" i="388"/>
  <c r="J532" i="388"/>
  <c r="I532" i="388"/>
  <c r="H532" i="388"/>
  <c r="M531" i="388"/>
  <c r="L531" i="388"/>
  <c r="J531" i="388"/>
  <c r="I531" i="388"/>
  <c r="H531" i="388"/>
  <c r="M530" i="388"/>
  <c r="L530" i="388"/>
  <c r="J530" i="388"/>
  <c r="I530" i="388"/>
  <c r="H530" i="388"/>
  <c r="M528" i="388"/>
  <c r="L528" i="388"/>
  <c r="J528" i="388"/>
  <c r="I528" i="388"/>
  <c r="H528" i="388"/>
  <c r="M527" i="388"/>
  <c r="L527" i="388"/>
  <c r="J527" i="388"/>
  <c r="I527" i="388"/>
  <c r="H527" i="388"/>
  <c r="M526" i="388"/>
  <c r="L526" i="388"/>
  <c r="J526" i="388"/>
  <c r="I526" i="388"/>
  <c r="H526" i="388"/>
  <c r="M525" i="388"/>
  <c r="K525" i="388"/>
  <c r="J525" i="388"/>
  <c r="I525" i="388"/>
  <c r="H525" i="388"/>
  <c r="M524" i="388"/>
  <c r="K524" i="388"/>
  <c r="J524" i="388"/>
  <c r="I524" i="388"/>
  <c r="H524" i="388"/>
  <c r="M523" i="388"/>
  <c r="K523" i="388"/>
  <c r="J523" i="388"/>
  <c r="I523" i="388"/>
  <c r="H523" i="388"/>
  <c r="M522" i="388"/>
  <c r="K522" i="388"/>
  <c r="J522" i="388"/>
  <c r="I522" i="388"/>
  <c r="H522" i="388"/>
  <c r="M521" i="388"/>
  <c r="K521" i="388"/>
  <c r="J521" i="388"/>
  <c r="I521" i="388"/>
  <c r="H521" i="388"/>
  <c r="M520" i="388"/>
  <c r="L520" i="388"/>
  <c r="K520" i="388"/>
  <c r="J520" i="388"/>
  <c r="H520" i="388"/>
  <c r="M519" i="388"/>
  <c r="L519" i="388"/>
  <c r="K519" i="388"/>
  <c r="J519" i="388"/>
  <c r="H519" i="388"/>
  <c r="M518" i="388"/>
  <c r="L518" i="388"/>
  <c r="K518" i="388"/>
  <c r="J518" i="388"/>
  <c r="H518" i="388"/>
  <c r="M517" i="388"/>
  <c r="L517" i="388"/>
  <c r="K517" i="388"/>
  <c r="J517" i="388"/>
  <c r="H517" i="388"/>
  <c r="M516" i="388"/>
  <c r="L516" i="388"/>
  <c r="K516" i="388"/>
  <c r="J516" i="388"/>
  <c r="H516" i="388"/>
  <c r="M515" i="388"/>
  <c r="L515" i="388"/>
  <c r="K515" i="388"/>
  <c r="J515" i="388"/>
  <c r="H515" i="388"/>
  <c r="M514" i="388"/>
  <c r="L514" i="388"/>
  <c r="K514" i="388"/>
  <c r="J514" i="388"/>
  <c r="H514" i="388"/>
  <c r="M513" i="388"/>
  <c r="L513" i="388"/>
  <c r="K513" i="388"/>
  <c r="J513" i="388"/>
  <c r="H513" i="388"/>
  <c r="M512" i="388"/>
  <c r="L512" i="388"/>
  <c r="K512" i="388"/>
  <c r="J512" i="388"/>
  <c r="H512" i="388"/>
  <c r="M511" i="388"/>
  <c r="L511" i="388"/>
  <c r="K511" i="388"/>
  <c r="J511" i="388"/>
  <c r="H511" i="388"/>
  <c r="M510" i="388"/>
  <c r="K510" i="388"/>
  <c r="J510" i="388"/>
  <c r="I510" i="388"/>
  <c r="H510" i="388"/>
  <c r="M509" i="388"/>
  <c r="K509" i="388"/>
  <c r="J509" i="388"/>
  <c r="I509" i="388"/>
  <c r="H509" i="388"/>
  <c r="M508" i="388"/>
  <c r="L508" i="388"/>
  <c r="K508" i="388"/>
  <c r="J508" i="388"/>
  <c r="H508" i="388"/>
  <c r="M507" i="388"/>
  <c r="L507" i="388"/>
  <c r="K507" i="388"/>
  <c r="J507" i="388"/>
  <c r="H507" i="388"/>
  <c r="M506" i="388"/>
  <c r="L506" i="388"/>
  <c r="K506" i="388"/>
  <c r="J506" i="388"/>
  <c r="H506" i="388"/>
  <c r="M505" i="388"/>
  <c r="L505" i="388"/>
  <c r="K505" i="388"/>
  <c r="J505" i="388"/>
  <c r="H505" i="388"/>
  <c r="M504" i="388"/>
  <c r="K504" i="388"/>
  <c r="J504" i="388"/>
  <c r="I504" i="388"/>
  <c r="H504" i="388"/>
  <c r="M503" i="388"/>
  <c r="L503" i="388"/>
  <c r="J503" i="388"/>
  <c r="I503" i="388"/>
  <c r="H503" i="388"/>
  <c r="M502" i="388"/>
  <c r="K502" i="388"/>
  <c r="J502" i="388"/>
  <c r="I502" i="388"/>
  <c r="H502" i="388"/>
  <c r="M501" i="388"/>
  <c r="L501" i="388"/>
  <c r="J501" i="388"/>
  <c r="I501" i="388"/>
  <c r="H501" i="388"/>
  <c r="M500" i="388"/>
  <c r="L500" i="388"/>
  <c r="J500" i="388"/>
  <c r="I500" i="388"/>
  <c r="H500" i="388"/>
  <c r="M499" i="388"/>
  <c r="L499" i="388"/>
  <c r="J499" i="388"/>
  <c r="I499" i="388"/>
  <c r="H499" i="388"/>
  <c r="M498" i="388"/>
  <c r="L498" i="388"/>
  <c r="J498" i="388"/>
  <c r="I498" i="388"/>
  <c r="H498" i="388"/>
  <c r="M497" i="388"/>
  <c r="L497" i="388"/>
  <c r="J497" i="388"/>
  <c r="I497" i="388"/>
  <c r="H497" i="388"/>
  <c r="M496" i="388"/>
  <c r="L496" i="388"/>
  <c r="J496" i="388"/>
  <c r="I496" i="388"/>
  <c r="H496" i="388"/>
  <c r="M495" i="388"/>
  <c r="L495" i="388"/>
  <c r="J495" i="388"/>
  <c r="I495" i="388"/>
  <c r="H495" i="388"/>
  <c r="M494" i="388"/>
  <c r="L494" i="388"/>
  <c r="J494" i="388"/>
  <c r="I494" i="388"/>
  <c r="H494" i="388"/>
  <c r="M493" i="388"/>
  <c r="L493" i="388"/>
  <c r="J493" i="388"/>
  <c r="I493" i="388"/>
  <c r="H493" i="388"/>
  <c r="M492" i="388"/>
  <c r="L492" i="388"/>
  <c r="J492" i="388"/>
  <c r="I492" i="388"/>
  <c r="H492" i="388"/>
  <c r="M491" i="388"/>
  <c r="L491" i="388"/>
  <c r="J491" i="388"/>
  <c r="I491" i="388"/>
  <c r="H491" i="388"/>
  <c r="M490" i="388"/>
  <c r="L490" i="388"/>
  <c r="J490" i="388"/>
  <c r="I490" i="388"/>
  <c r="H490" i="388"/>
  <c r="M489" i="388"/>
  <c r="L489" i="388"/>
  <c r="J489" i="388"/>
  <c r="I489" i="388"/>
  <c r="H489" i="388"/>
  <c r="M488" i="388"/>
  <c r="L488" i="388"/>
  <c r="J488" i="388"/>
  <c r="I488" i="388"/>
  <c r="H488" i="388"/>
  <c r="M487" i="388"/>
  <c r="L487" i="388"/>
  <c r="J487" i="388"/>
  <c r="I487" i="388"/>
  <c r="H487" i="388"/>
  <c r="M486" i="388"/>
  <c r="L486" i="388"/>
  <c r="J486" i="388"/>
  <c r="I486" i="388"/>
  <c r="H486" i="388"/>
  <c r="M485" i="388"/>
  <c r="L485" i="388"/>
  <c r="K485" i="388"/>
  <c r="J485" i="388"/>
  <c r="H485" i="388"/>
  <c r="M484" i="388"/>
  <c r="L484" i="388"/>
  <c r="J484" i="388"/>
  <c r="I484" i="388"/>
  <c r="H484" i="388"/>
  <c r="M483" i="388"/>
  <c r="L483" i="388"/>
  <c r="J483" i="388"/>
  <c r="I483" i="388"/>
  <c r="H483" i="388"/>
  <c r="M482" i="388"/>
  <c r="L482" i="388"/>
  <c r="J482" i="388"/>
  <c r="I482" i="388"/>
  <c r="H482" i="388"/>
  <c r="M481" i="388"/>
  <c r="L481" i="388"/>
  <c r="J481" i="388"/>
  <c r="I481" i="388"/>
  <c r="H481" i="388"/>
  <c r="M480" i="388"/>
  <c r="L480" i="388"/>
  <c r="J480" i="388"/>
  <c r="I480" i="388"/>
  <c r="H480" i="388"/>
  <c r="M479" i="388"/>
  <c r="L479" i="388"/>
  <c r="J479" i="388"/>
  <c r="I479" i="388"/>
  <c r="H479" i="388"/>
  <c r="M478" i="388"/>
  <c r="L478" i="388"/>
  <c r="J478" i="388"/>
  <c r="I478" i="388"/>
  <c r="H478" i="388"/>
  <c r="M477" i="388"/>
  <c r="L477" i="388"/>
  <c r="J477" i="388"/>
  <c r="I477" i="388"/>
  <c r="H477" i="388"/>
  <c r="M476" i="388"/>
  <c r="L476" i="388"/>
  <c r="J476" i="388"/>
  <c r="I476" i="388"/>
  <c r="H476" i="388"/>
  <c r="M475" i="388"/>
  <c r="L475" i="388"/>
  <c r="J475" i="388"/>
  <c r="I475" i="388"/>
  <c r="H475" i="388"/>
  <c r="M474" i="388"/>
  <c r="L474" i="388"/>
  <c r="J474" i="388"/>
  <c r="I474" i="388"/>
  <c r="H474" i="388"/>
  <c r="M473" i="388"/>
  <c r="L473" i="388"/>
  <c r="J473" i="388"/>
  <c r="I473" i="388"/>
  <c r="H473" i="388"/>
  <c r="M472" i="388"/>
  <c r="L472" i="388"/>
  <c r="J472" i="388"/>
  <c r="I472" i="388"/>
  <c r="H472" i="388"/>
  <c r="M471" i="388"/>
  <c r="L471" i="388"/>
  <c r="J471" i="388"/>
  <c r="I471" i="388"/>
  <c r="H471" i="388"/>
  <c r="M470" i="388"/>
  <c r="L470" i="388"/>
  <c r="J470" i="388"/>
  <c r="I470" i="388"/>
  <c r="H470" i="388"/>
  <c r="M469" i="388"/>
  <c r="L469" i="388"/>
  <c r="J469" i="388"/>
  <c r="I469" i="388"/>
  <c r="H469" i="388"/>
  <c r="M468" i="388"/>
  <c r="L468" i="388"/>
  <c r="J468" i="388"/>
  <c r="I468" i="388"/>
  <c r="H468" i="388"/>
  <c r="M467" i="388"/>
  <c r="L467" i="388"/>
  <c r="J467" i="388"/>
  <c r="I467" i="388"/>
  <c r="H467" i="388"/>
  <c r="M466" i="388"/>
  <c r="L466" i="388"/>
  <c r="K466" i="388"/>
  <c r="J466" i="388"/>
  <c r="H466" i="388"/>
  <c r="M465" i="388"/>
  <c r="L465" i="388"/>
  <c r="J465" i="388"/>
  <c r="I465" i="388"/>
  <c r="H465" i="388"/>
  <c r="M464" i="388"/>
  <c r="K464" i="388"/>
  <c r="J464" i="388"/>
  <c r="I464" i="388"/>
  <c r="H464" i="388"/>
  <c r="M463" i="388"/>
  <c r="K463" i="388"/>
  <c r="J463" i="388"/>
  <c r="I463" i="388"/>
  <c r="H463" i="388"/>
  <c r="M462" i="388"/>
  <c r="K462" i="388"/>
  <c r="J462" i="388"/>
  <c r="I462" i="388"/>
  <c r="H462" i="388"/>
  <c r="M461" i="388"/>
  <c r="K461" i="388"/>
  <c r="J461" i="388"/>
  <c r="I461" i="388"/>
  <c r="H461" i="388"/>
  <c r="M460" i="388"/>
  <c r="L460" i="388"/>
  <c r="K460" i="388"/>
  <c r="J460" i="388"/>
  <c r="H460" i="388"/>
  <c r="M459" i="388"/>
  <c r="L459" i="388"/>
  <c r="K459" i="388"/>
  <c r="J459" i="388"/>
  <c r="H459" i="388"/>
  <c r="M458" i="388"/>
  <c r="K458" i="388"/>
  <c r="J458" i="388"/>
  <c r="I458" i="388"/>
  <c r="H458" i="388"/>
  <c r="M457" i="388"/>
  <c r="L457" i="388"/>
  <c r="J457" i="388"/>
  <c r="I457" i="388"/>
  <c r="H457" i="388"/>
  <c r="M456" i="388"/>
  <c r="L456" i="388"/>
  <c r="J456" i="388"/>
  <c r="I456" i="388"/>
  <c r="H456" i="388"/>
  <c r="M455" i="388"/>
  <c r="L455" i="388"/>
  <c r="J455" i="388"/>
  <c r="I455" i="388"/>
  <c r="H455" i="388"/>
  <c r="M454" i="388"/>
  <c r="L454" i="388"/>
  <c r="K454" i="388"/>
  <c r="J454" i="388"/>
  <c r="H454" i="388"/>
  <c r="M453" i="388"/>
  <c r="L453" i="388"/>
  <c r="K453" i="388"/>
  <c r="J453" i="388"/>
  <c r="H453" i="388"/>
  <c r="M452" i="388"/>
  <c r="L452" i="388"/>
  <c r="K452" i="388"/>
  <c r="J452" i="388"/>
  <c r="H452" i="388"/>
  <c r="M451" i="388"/>
  <c r="L451" i="388"/>
  <c r="K451" i="388"/>
  <c r="J451" i="388"/>
  <c r="H451" i="388"/>
  <c r="M450" i="388"/>
  <c r="K450" i="388"/>
  <c r="J450" i="388"/>
  <c r="I450" i="388"/>
  <c r="H450" i="388"/>
  <c r="M449" i="388"/>
  <c r="L449" i="388"/>
  <c r="K449" i="388"/>
  <c r="J449" i="388"/>
  <c r="H449" i="388"/>
  <c r="M448" i="388"/>
  <c r="K448" i="388"/>
  <c r="J448" i="388"/>
  <c r="I448" i="388"/>
  <c r="H448" i="388"/>
  <c r="M447" i="388"/>
  <c r="L447" i="388"/>
  <c r="K447" i="388"/>
  <c r="J447" i="388"/>
  <c r="H447" i="388"/>
  <c r="M446" i="388"/>
  <c r="K446" i="388"/>
  <c r="J446" i="388"/>
  <c r="I446" i="388"/>
  <c r="H446" i="388"/>
  <c r="M445" i="388"/>
  <c r="L445" i="388"/>
  <c r="J445" i="388"/>
  <c r="I445" i="388"/>
  <c r="H445" i="388"/>
  <c r="M444" i="388"/>
  <c r="L444" i="388"/>
  <c r="K444" i="388"/>
  <c r="J444" i="388"/>
  <c r="H444" i="388"/>
  <c r="M443" i="388"/>
  <c r="L443" i="388"/>
  <c r="K443" i="388"/>
  <c r="J443" i="388"/>
  <c r="H443" i="388"/>
  <c r="M442" i="388"/>
  <c r="L442" i="388"/>
  <c r="K442" i="388"/>
  <c r="J442" i="388"/>
  <c r="H442" i="388"/>
  <c r="M441" i="388"/>
  <c r="L441" i="388"/>
  <c r="K441" i="388"/>
  <c r="J441" i="388"/>
  <c r="H441" i="388"/>
  <c r="M440" i="388"/>
  <c r="L440" i="388"/>
  <c r="K440" i="388"/>
  <c r="J440" i="388"/>
  <c r="H440" i="388"/>
  <c r="M439" i="388"/>
  <c r="L439" i="388"/>
  <c r="K439" i="388"/>
  <c r="J439" i="388"/>
  <c r="H439" i="388"/>
  <c r="M438" i="388"/>
  <c r="L438" i="388"/>
  <c r="K438" i="388"/>
  <c r="J438" i="388"/>
  <c r="H438" i="388"/>
  <c r="M437" i="388"/>
  <c r="K437" i="388"/>
  <c r="J437" i="388"/>
  <c r="I437" i="388"/>
  <c r="H437" i="388"/>
  <c r="M436" i="388"/>
  <c r="K436" i="388"/>
  <c r="J436" i="388"/>
  <c r="I436" i="388"/>
  <c r="H436" i="388"/>
  <c r="M435" i="388"/>
  <c r="K435" i="388"/>
  <c r="J435" i="388"/>
  <c r="I435" i="388"/>
  <c r="H435" i="388"/>
  <c r="M434" i="388"/>
  <c r="K434" i="388"/>
  <c r="J434" i="388"/>
  <c r="I434" i="388"/>
  <c r="H434" i="388"/>
  <c r="M433" i="388"/>
  <c r="K433" i="388"/>
  <c r="J433" i="388"/>
  <c r="I433" i="388"/>
  <c r="H433" i="388"/>
  <c r="M432" i="388"/>
  <c r="K432" i="388"/>
  <c r="J432" i="388"/>
  <c r="I432" i="388"/>
  <c r="H432" i="388"/>
  <c r="M431" i="388"/>
  <c r="K431" i="388"/>
  <c r="J431" i="388"/>
  <c r="I431" i="388"/>
  <c r="H431" i="388"/>
  <c r="M430" i="388"/>
  <c r="K430" i="388"/>
  <c r="J430" i="388"/>
  <c r="I430" i="388"/>
  <c r="H430" i="388"/>
  <c r="M429" i="388"/>
  <c r="K429" i="388"/>
  <c r="J429" i="388"/>
  <c r="I429" i="388"/>
  <c r="H429" i="388"/>
  <c r="M428" i="388"/>
  <c r="L428" i="388"/>
  <c r="K428" i="388"/>
  <c r="J428" i="388"/>
  <c r="I428" i="388"/>
  <c r="M427" i="388"/>
  <c r="L427" i="388"/>
  <c r="K427" i="388"/>
  <c r="J427" i="388"/>
  <c r="I427" i="388"/>
  <c r="M426" i="388"/>
  <c r="L426" i="388"/>
  <c r="K426" i="388"/>
  <c r="J426" i="388"/>
  <c r="I426" i="388"/>
  <c r="M425" i="388"/>
  <c r="L425" i="388"/>
  <c r="K425" i="388"/>
  <c r="J425" i="388"/>
  <c r="I425" i="388"/>
  <c r="M424" i="388"/>
  <c r="L424" i="388"/>
  <c r="K424" i="388"/>
  <c r="J424" i="388"/>
  <c r="I424" i="388"/>
  <c r="M423" i="388"/>
  <c r="L423" i="388"/>
  <c r="K423" i="388"/>
  <c r="J423" i="388"/>
  <c r="I423" i="388"/>
  <c r="M422" i="388"/>
  <c r="L422" i="388"/>
  <c r="K422" i="388"/>
  <c r="J422" i="388"/>
  <c r="I422" i="388"/>
  <c r="M421" i="388"/>
  <c r="L421" i="388"/>
  <c r="K421" i="388"/>
  <c r="J421" i="388"/>
  <c r="I421" i="388"/>
  <c r="M420" i="388"/>
  <c r="L420" i="388"/>
  <c r="K420" i="388"/>
  <c r="J420" i="388"/>
  <c r="I420" i="388"/>
  <c r="M419" i="388"/>
  <c r="L419" i="388"/>
  <c r="K419" i="388"/>
  <c r="J419" i="388"/>
  <c r="I419" i="388"/>
  <c r="M418" i="388"/>
  <c r="L418" i="388"/>
  <c r="K418" i="388"/>
  <c r="J418" i="388"/>
  <c r="I418" i="388"/>
  <c r="M417" i="388"/>
  <c r="L417" i="388"/>
  <c r="K417" i="388"/>
  <c r="J417" i="388"/>
  <c r="I417" i="388"/>
  <c r="M416" i="388"/>
  <c r="L416" i="388"/>
  <c r="K416" i="388"/>
  <c r="J416" i="388"/>
  <c r="I416" i="388"/>
  <c r="M415" i="388"/>
  <c r="L415" i="388"/>
  <c r="K415" i="388"/>
  <c r="J415" i="388"/>
  <c r="I415" i="388"/>
  <c r="M414" i="388"/>
  <c r="L414" i="388"/>
  <c r="K414" i="388"/>
  <c r="J414" i="388"/>
  <c r="I414" i="388"/>
  <c r="M412" i="388"/>
  <c r="L412" i="388"/>
  <c r="K412" i="388"/>
  <c r="J412" i="388"/>
  <c r="I412" i="388"/>
  <c r="M411" i="388"/>
  <c r="L411" i="388"/>
  <c r="K411" i="388"/>
  <c r="J411" i="388"/>
  <c r="I411" i="388"/>
  <c r="M410" i="388"/>
  <c r="L410" i="388"/>
  <c r="K410" i="388"/>
  <c r="J410" i="388"/>
  <c r="I410" i="388"/>
  <c r="M409" i="388"/>
  <c r="L409" i="388"/>
  <c r="K409" i="388"/>
  <c r="J409" i="388"/>
  <c r="I409" i="388"/>
  <c r="M408" i="388"/>
  <c r="L408" i="388"/>
  <c r="K408" i="388"/>
  <c r="J408" i="388"/>
  <c r="I408" i="388"/>
  <c r="M407" i="388"/>
  <c r="L407" i="388"/>
  <c r="K407" i="388"/>
  <c r="J407" i="388"/>
  <c r="I407" i="388"/>
  <c r="M406" i="388"/>
  <c r="L406" i="388"/>
  <c r="K406" i="388"/>
  <c r="J406" i="388"/>
  <c r="I406" i="388"/>
  <c r="M405" i="388"/>
  <c r="L405" i="388"/>
  <c r="K405" i="388"/>
  <c r="J405" i="388"/>
  <c r="I405" i="388"/>
  <c r="M404" i="388"/>
  <c r="L404" i="388"/>
  <c r="J404" i="388"/>
  <c r="I404" i="388"/>
  <c r="H404" i="388"/>
  <c r="M403" i="388"/>
  <c r="L403" i="388"/>
  <c r="J403" i="388"/>
  <c r="I403" i="388"/>
  <c r="H403" i="388"/>
  <c r="M402" i="388"/>
  <c r="L402" i="388"/>
  <c r="J402" i="388"/>
  <c r="I402" i="388"/>
  <c r="H402" i="388"/>
  <c r="M401" i="388"/>
  <c r="L401" i="388"/>
  <c r="J401" i="388"/>
  <c r="I401" i="388"/>
  <c r="H401" i="388"/>
  <c r="M400" i="388"/>
  <c r="K400" i="388"/>
  <c r="J400" i="388"/>
  <c r="I400" i="388"/>
  <c r="H400" i="388"/>
  <c r="M399" i="388"/>
  <c r="K399" i="388"/>
  <c r="J399" i="388"/>
  <c r="I399" i="388"/>
  <c r="H399" i="388"/>
  <c r="M398" i="388"/>
  <c r="K398" i="388"/>
  <c r="J398" i="388"/>
  <c r="I398" i="388"/>
  <c r="H398" i="388"/>
  <c r="M397" i="388"/>
  <c r="K397" i="388"/>
  <c r="J397" i="388"/>
  <c r="I397" i="388"/>
  <c r="H397" i="388"/>
  <c r="M396" i="388"/>
  <c r="K396" i="388"/>
  <c r="J396" i="388"/>
  <c r="I396" i="388"/>
  <c r="H396" i="388"/>
  <c r="M395" i="388"/>
  <c r="K395" i="388"/>
  <c r="J395" i="388"/>
  <c r="I395" i="388"/>
  <c r="H395" i="388"/>
  <c r="M394" i="388"/>
  <c r="K394" i="388"/>
  <c r="J394" i="388"/>
  <c r="I394" i="388"/>
  <c r="H394" i="388"/>
  <c r="M393" i="388"/>
  <c r="K393" i="388"/>
  <c r="J393" i="388"/>
  <c r="I393" i="388"/>
  <c r="H393" i="388"/>
  <c r="M392" i="388"/>
  <c r="K392" i="388"/>
  <c r="J392" i="388"/>
  <c r="I392" i="388"/>
  <c r="H392" i="388"/>
  <c r="M391" i="388"/>
  <c r="K391" i="388"/>
  <c r="J391" i="388"/>
  <c r="I391" i="388"/>
  <c r="H391" i="388"/>
  <c r="M386" i="388"/>
  <c r="K386" i="388"/>
  <c r="J386" i="388"/>
  <c r="I386" i="388"/>
  <c r="H386" i="388"/>
  <c r="M385" i="388"/>
  <c r="K385" i="388"/>
  <c r="J385" i="388"/>
  <c r="I385" i="388"/>
  <c r="H385" i="388"/>
  <c r="M384" i="388"/>
  <c r="K384" i="388"/>
  <c r="J384" i="388"/>
  <c r="I384" i="388"/>
  <c r="H384" i="388"/>
  <c r="M383" i="388"/>
  <c r="K383" i="388"/>
  <c r="J383" i="388"/>
  <c r="I383" i="388"/>
  <c r="H383" i="388"/>
  <c r="M382" i="388"/>
  <c r="K382" i="388"/>
  <c r="J382" i="388"/>
  <c r="I382" i="388"/>
  <c r="H382" i="388"/>
  <c r="M381" i="388"/>
  <c r="K381" i="388"/>
  <c r="J381" i="388"/>
  <c r="I381" i="388"/>
  <c r="H381" i="388"/>
  <c r="M380" i="388"/>
  <c r="K380" i="388"/>
  <c r="J380" i="388"/>
  <c r="I380" i="388"/>
  <c r="H380" i="388"/>
  <c r="M379" i="388"/>
  <c r="K379" i="388"/>
  <c r="J379" i="388"/>
  <c r="I379" i="388"/>
  <c r="H379" i="388"/>
  <c r="M378" i="388"/>
  <c r="K378" i="388"/>
  <c r="J378" i="388"/>
  <c r="I378" i="388"/>
  <c r="H378" i="388"/>
  <c r="M377" i="388"/>
  <c r="K377" i="388"/>
  <c r="J377" i="388"/>
  <c r="I377" i="388"/>
  <c r="H377" i="388"/>
  <c r="M376" i="388"/>
  <c r="K376" i="388"/>
  <c r="J376" i="388"/>
  <c r="I376" i="388"/>
  <c r="H376" i="388"/>
  <c r="M375" i="388"/>
  <c r="K375" i="388"/>
  <c r="J375" i="388"/>
  <c r="I375" i="388"/>
  <c r="H375" i="388"/>
  <c r="M374" i="388"/>
  <c r="K374" i="388"/>
  <c r="J374" i="388"/>
  <c r="I374" i="388"/>
  <c r="H374" i="388"/>
  <c r="M373" i="388"/>
  <c r="K373" i="388"/>
  <c r="J373" i="388"/>
  <c r="I373" i="388"/>
  <c r="H373" i="388"/>
  <c r="M372" i="388"/>
  <c r="K372" i="388"/>
  <c r="J372" i="388"/>
  <c r="I372" i="388"/>
  <c r="H372" i="388"/>
  <c r="M371" i="388"/>
  <c r="K371" i="388"/>
  <c r="J371" i="388"/>
  <c r="I371" i="388"/>
  <c r="H371" i="388"/>
  <c r="M370" i="388"/>
  <c r="K370" i="388"/>
  <c r="J370" i="388"/>
  <c r="I370" i="388"/>
  <c r="H370" i="388"/>
  <c r="M369" i="388"/>
  <c r="K369" i="388"/>
  <c r="J369" i="388"/>
  <c r="I369" i="388"/>
  <c r="H369" i="388"/>
  <c r="M368" i="388"/>
  <c r="K368" i="388"/>
  <c r="J368" i="388"/>
  <c r="I368" i="388"/>
  <c r="H368" i="388"/>
  <c r="M367" i="388"/>
  <c r="K367" i="388"/>
  <c r="J367" i="388"/>
  <c r="I367" i="388"/>
  <c r="H367" i="388"/>
  <c r="M366" i="388"/>
  <c r="K366" i="388"/>
  <c r="J366" i="388"/>
  <c r="I366" i="388"/>
  <c r="H366" i="388"/>
  <c r="M365" i="388"/>
  <c r="K365" i="388"/>
  <c r="J365" i="388"/>
  <c r="I365" i="388"/>
  <c r="H365" i="388"/>
  <c r="M364" i="388"/>
  <c r="K364" i="388"/>
  <c r="J364" i="388"/>
  <c r="I364" i="388"/>
  <c r="H364" i="388"/>
  <c r="M363" i="388"/>
  <c r="L363" i="388"/>
  <c r="J363" i="388"/>
  <c r="I363" i="388"/>
  <c r="H363" i="388"/>
  <c r="M362" i="388"/>
  <c r="K362" i="388"/>
  <c r="J362" i="388"/>
  <c r="I362" i="388"/>
  <c r="H362" i="388"/>
  <c r="M361" i="388"/>
  <c r="K361" i="388"/>
  <c r="J361" i="388"/>
  <c r="I361" i="388"/>
  <c r="H361" i="388"/>
  <c r="M360" i="388"/>
  <c r="K360" i="388"/>
  <c r="J360" i="388"/>
  <c r="I360" i="388"/>
  <c r="H360" i="388"/>
  <c r="M359" i="388"/>
  <c r="K359" i="388"/>
  <c r="J359" i="388"/>
  <c r="I359" i="388"/>
  <c r="H359" i="388"/>
  <c r="M358" i="388"/>
  <c r="K358" i="388"/>
  <c r="J358" i="388"/>
  <c r="I358" i="388"/>
  <c r="H358" i="388"/>
  <c r="M357" i="388"/>
  <c r="K357" i="388"/>
  <c r="J357" i="388"/>
  <c r="I357" i="388"/>
  <c r="H357" i="388"/>
  <c r="M356" i="388"/>
  <c r="K356" i="388"/>
  <c r="J356" i="388"/>
  <c r="I356" i="388"/>
  <c r="H356" i="388"/>
  <c r="M355" i="388"/>
  <c r="K355" i="388"/>
  <c r="J355" i="388"/>
  <c r="I355" i="388"/>
  <c r="H355" i="388"/>
  <c r="M354" i="388"/>
  <c r="K354" i="388"/>
  <c r="J354" i="388"/>
  <c r="I354" i="388"/>
  <c r="H354" i="388"/>
  <c r="M353" i="388"/>
  <c r="K353" i="388"/>
  <c r="J353" i="388"/>
  <c r="I353" i="388"/>
  <c r="H353" i="388"/>
  <c r="M352" i="388"/>
  <c r="K352" i="388"/>
  <c r="J352" i="388"/>
  <c r="I352" i="388"/>
  <c r="H352" i="388"/>
  <c r="M350" i="388"/>
  <c r="K350" i="388"/>
  <c r="J350" i="388"/>
  <c r="I350" i="388"/>
  <c r="H350" i="388"/>
  <c r="M349" i="388"/>
  <c r="K349" i="388"/>
  <c r="J349" i="388"/>
  <c r="I349" i="388"/>
  <c r="H349" i="388"/>
  <c r="M348" i="388"/>
  <c r="K348" i="388"/>
  <c r="J348" i="388"/>
  <c r="I348" i="388"/>
  <c r="H348" i="388"/>
  <c r="M347" i="388"/>
  <c r="K347" i="388"/>
  <c r="J347" i="388"/>
  <c r="I347" i="388"/>
  <c r="H347" i="388"/>
  <c r="M346" i="388"/>
  <c r="K346" i="388"/>
  <c r="J346" i="388"/>
  <c r="I346" i="388"/>
  <c r="H346" i="388"/>
  <c r="M345" i="388"/>
  <c r="K345" i="388"/>
  <c r="J345" i="388"/>
  <c r="I345" i="388"/>
  <c r="H345" i="388"/>
  <c r="M344" i="388"/>
  <c r="K344" i="388"/>
  <c r="J344" i="388"/>
  <c r="I344" i="388"/>
  <c r="H344" i="388"/>
  <c r="M343" i="388"/>
  <c r="K343" i="388"/>
  <c r="J343" i="388"/>
  <c r="I343" i="388"/>
  <c r="H343" i="388"/>
  <c r="M342" i="388"/>
  <c r="K342" i="388"/>
  <c r="J342" i="388"/>
  <c r="I342" i="388"/>
  <c r="H342" i="388"/>
  <c r="M341" i="388"/>
  <c r="K341" i="388"/>
  <c r="J341" i="388"/>
  <c r="I341" i="388"/>
  <c r="H341" i="388"/>
  <c r="M340" i="388"/>
  <c r="K340" i="388"/>
  <c r="J340" i="388"/>
  <c r="I340" i="388"/>
  <c r="H340" i="388"/>
  <c r="M339" i="388"/>
  <c r="K339" i="388"/>
  <c r="J339" i="388"/>
  <c r="I339" i="388"/>
  <c r="H339" i="388"/>
  <c r="M338" i="388"/>
  <c r="K338" i="388"/>
  <c r="J338" i="388"/>
  <c r="I338" i="388"/>
  <c r="H338" i="388"/>
  <c r="M337" i="388"/>
  <c r="K337" i="388"/>
  <c r="J337" i="388"/>
  <c r="I337" i="388"/>
  <c r="H337" i="388"/>
  <c r="M336" i="388"/>
  <c r="K336" i="388"/>
  <c r="J336" i="388"/>
  <c r="I336" i="388"/>
  <c r="H336" i="388"/>
  <c r="M335" i="388"/>
  <c r="K335" i="388"/>
  <c r="J335" i="388"/>
  <c r="I335" i="388"/>
  <c r="H335" i="388"/>
  <c r="M334" i="388"/>
  <c r="K334" i="388"/>
  <c r="J334" i="388"/>
  <c r="I334" i="388"/>
  <c r="H334" i="388"/>
  <c r="M333" i="388"/>
  <c r="L333" i="388"/>
  <c r="J333" i="388"/>
  <c r="I333" i="388"/>
  <c r="H333" i="388"/>
  <c r="M332" i="388"/>
  <c r="K332" i="388"/>
  <c r="J332" i="388"/>
  <c r="I332" i="388"/>
  <c r="H332" i="388"/>
  <c r="M330" i="388"/>
  <c r="K330" i="388"/>
  <c r="J330" i="388"/>
  <c r="I330" i="388"/>
  <c r="H330" i="388"/>
  <c r="M329" i="388"/>
  <c r="K329" i="388"/>
  <c r="J329" i="388"/>
  <c r="I329" i="388"/>
  <c r="H329" i="388"/>
  <c r="M328" i="388"/>
  <c r="K328" i="388"/>
  <c r="J328" i="388"/>
  <c r="I328" i="388"/>
  <c r="H328" i="388"/>
  <c r="M327" i="388"/>
  <c r="K327" i="388"/>
  <c r="J327" i="388"/>
  <c r="I327" i="388"/>
  <c r="H327" i="388"/>
  <c r="M326" i="388"/>
  <c r="K326" i="388"/>
  <c r="J326" i="388"/>
  <c r="I326" i="388"/>
  <c r="H326" i="388"/>
  <c r="M325" i="388"/>
  <c r="K325" i="388"/>
  <c r="J325" i="388"/>
  <c r="I325" i="388"/>
  <c r="H325" i="388"/>
  <c r="M324" i="388"/>
  <c r="K324" i="388"/>
  <c r="J324" i="388"/>
  <c r="I324" i="388"/>
  <c r="H324" i="388"/>
  <c r="M323" i="388"/>
  <c r="K323" i="388"/>
  <c r="J323" i="388"/>
  <c r="I323" i="388"/>
  <c r="H323" i="388"/>
  <c r="M322" i="388"/>
  <c r="K322" i="388"/>
  <c r="J322" i="388"/>
  <c r="I322" i="388"/>
  <c r="H322" i="388"/>
  <c r="M321" i="388"/>
  <c r="K321" i="388"/>
  <c r="J321" i="388"/>
  <c r="I321" i="388"/>
  <c r="H321" i="388"/>
  <c r="M320" i="388"/>
  <c r="K320" i="388"/>
  <c r="J320" i="388"/>
  <c r="I320" i="388"/>
  <c r="H320" i="388"/>
  <c r="M319" i="388"/>
  <c r="K319" i="388"/>
  <c r="J319" i="388"/>
  <c r="I319" i="388"/>
  <c r="H319" i="388"/>
  <c r="M318" i="388"/>
  <c r="K318" i="388"/>
  <c r="J318" i="388"/>
  <c r="I318" i="388"/>
  <c r="H318" i="388"/>
  <c r="M317" i="388"/>
  <c r="K317" i="388"/>
  <c r="J317" i="388"/>
  <c r="I317" i="388"/>
  <c r="H317" i="388"/>
  <c r="M316" i="388"/>
  <c r="K316" i="388"/>
  <c r="J316" i="388"/>
  <c r="I316" i="388"/>
  <c r="H316" i="388"/>
  <c r="M315" i="388"/>
  <c r="K315" i="388"/>
  <c r="J315" i="388"/>
  <c r="I315" i="388"/>
  <c r="H315" i="388"/>
  <c r="M314" i="388"/>
  <c r="K314" i="388"/>
  <c r="J314" i="388"/>
  <c r="I314" i="388"/>
  <c r="H314" i="388"/>
  <c r="M313" i="388"/>
  <c r="K313" i="388"/>
  <c r="J313" i="388"/>
  <c r="I313" i="388"/>
  <c r="H313" i="388"/>
  <c r="M312" i="388"/>
  <c r="K312" i="388"/>
  <c r="J312" i="388"/>
  <c r="I312" i="388"/>
  <c r="H312" i="388"/>
  <c r="M310" i="388"/>
  <c r="K310" i="388"/>
  <c r="J310" i="388"/>
  <c r="I310" i="388"/>
  <c r="H310" i="388"/>
  <c r="M309" i="388"/>
  <c r="K309" i="388"/>
  <c r="J309" i="388"/>
  <c r="I309" i="388"/>
  <c r="H309" i="388"/>
  <c r="M308" i="388"/>
  <c r="K308" i="388"/>
  <c r="J308" i="388"/>
  <c r="I308" i="388"/>
  <c r="H308" i="388"/>
  <c r="M307" i="388"/>
  <c r="K307" i="388"/>
  <c r="J307" i="388"/>
  <c r="I307" i="388"/>
  <c r="H307" i="388"/>
  <c r="M306" i="388"/>
  <c r="K306" i="388"/>
  <c r="J306" i="388"/>
  <c r="I306" i="388"/>
  <c r="H306" i="388"/>
  <c r="M305" i="388"/>
  <c r="L305" i="388"/>
  <c r="J305" i="388"/>
  <c r="I305" i="388"/>
  <c r="H305" i="388"/>
  <c r="M304" i="388"/>
  <c r="K304" i="388"/>
  <c r="J304" i="388"/>
  <c r="I304" i="388"/>
  <c r="H304" i="388"/>
  <c r="M303" i="388"/>
  <c r="K303" i="388"/>
  <c r="J303" i="388"/>
  <c r="I303" i="388"/>
  <c r="H303" i="388"/>
  <c r="M302" i="388"/>
  <c r="L302" i="388"/>
  <c r="J302" i="388"/>
  <c r="I302" i="388"/>
  <c r="H302" i="388"/>
  <c r="M300" i="388"/>
  <c r="K300" i="388"/>
  <c r="J300" i="388"/>
  <c r="I300" i="388"/>
  <c r="H300" i="388"/>
  <c r="M299" i="388"/>
  <c r="K299" i="388"/>
  <c r="J299" i="388"/>
  <c r="I299" i="388"/>
  <c r="H299" i="388"/>
  <c r="M298" i="388"/>
  <c r="K298" i="388"/>
  <c r="J298" i="388"/>
  <c r="I298" i="388"/>
  <c r="H298" i="388"/>
  <c r="M297" i="388"/>
  <c r="K297" i="388"/>
  <c r="J297" i="388"/>
  <c r="I297" i="388"/>
  <c r="H297" i="388"/>
  <c r="M296" i="388"/>
  <c r="K296" i="388"/>
  <c r="J296" i="388"/>
  <c r="I296" i="388"/>
  <c r="H296" i="388"/>
  <c r="M295" i="388"/>
  <c r="K295" i="388"/>
  <c r="J295" i="388"/>
  <c r="I295" i="388"/>
  <c r="H295" i="388"/>
  <c r="M294" i="388"/>
  <c r="K294" i="388"/>
  <c r="J294" i="388"/>
  <c r="I294" i="388"/>
  <c r="H294" i="388"/>
  <c r="M293" i="388"/>
  <c r="K293" i="388"/>
  <c r="J293" i="388"/>
  <c r="I293" i="388"/>
  <c r="H293" i="388"/>
  <c r="M292" i="388"/>
  <c r="K292" i="388"/>
  <c r="J292" i="388"/>
  <c r="I292" i="388"/>
  <c r="H292" i="388"/>
  <c r="M291" i="388"/>
  <c r="K291" i="388"/>
  <c r="J291" i="388"/>
  <c r="I291" i="388"/>
  <c r="H291" i="388"/>
  <c r="M290" i="388"/>
  <c r="K290" i="388"/>
  <c r="J290" i="388"/>
  <c r="I290" i="388"/>
  <c r="H290" i="388"/>
  <c r="M289" i="388"/>
  <c r="K289" i="388"/>
  <c r="J289" i="388"/>
  <c r="I289" i="388"/>
  <c r="H289" i="388"/>
  <c r="M288" i="388"/>
  <c r="K288" i="388"/>
  <c r="J288" i="388"/>
  <c r="I288" i="388"/>
  <c r="H288" i="388"/>
  <c r="M287" i="388"/>
  <c r="K287" i="388"/>
  <c r="J287" i="388"/>
  <c r="I287" i="388"/>
  <c r="H287" i="388"/>
  <c r="M286" i="388"/>
  <c r="K286" i="388"/>
  <c r="J286" i="388"/>
  <c r="I286" i="388"/>
  <c r="H286" i="388"/>
  <c r="M285" i="388"/>
  <c r="K285" i="388"/>
  <c r="J285" i="388"/>
  <c r="I285" i="388"/>
  <c r="H285" i="388"/>
  <c r="M284" i="388"/>
  <c r="K284" i="388"/>
  <c r="J284" i="388"/>
  <c r="I284" i="388"/>
  <c r="H284" i="388"/>
  <c r="M283" i="388"/>
  <c r="K283" i="388"/>
  <c r="J283" i="388"/>
  <c r="I283" i="388"/>
  <c r="H283" i="388"/>
  <c r="M282" i="388"/>
  <c r="K282" i="388"/>
  <c r="J282" i="388"/>
  <c r="I282" i="388"/>
  <c r="H282" i="388"/>
  <c r="M281" i="388"/>
  <c r="L281" i="388"/>
  <c r="J281" i="388"/>
  <c r="I281" i="388"/>
  <c r="H281" i="388"/>
  <c r="M280" i="388"/>
  <c r="K280" i="388"/>
  <c r="J280" i="388"/>
  <c r="I280" i="388"/>
  <c r="H280" i="388"/>
  <c r="M279" i="388"/>
  <c r="K279" i="388"/>
  <c r="J279" i="388"/>
  <c r="I279" i="388"/>
  <c r="H279" i="388"/>
  <c r="M278" i="388"/>
  <c r="K278" i="388"/>
  <c r="J278" i="388"/>
  <c r="I278" i="388"/>
  <c r="H278" i="388"/>
  <c r="M277" i="388"/>
  <c r="K277" i="388"/>
  <c r="J277" i="388"/>
  <c r="I277" i="388"/>
  <c r="H277" i="388"/>
  <c r="M276" i="388"/>
  <c r="K276" i="388"/>
  <c r="J276" i="388"/>
  <c r="I276" i="388"/>
  <c r="H276" i="388"/>
  <c r="M275" i="388"/>
  <c r="K275" i="388"/>
  <c r="J275" i="388"/>
  <c r="I275" i="388"/>
  <c r="H275" i="388"/>
  <c r="M274" i="388"/>
  <c r="K274" i="388"/>
  <c r="J274" i="388"/>
  <c r="I274" i="388"/>
  <c r="H274" i="388"/>
  <c r="M273" i="388"/>
  <c r="K273" i="388"/>
  <c r="J273" i="388"/>
  <c r="I273" i="388"/>
  <c r="H273" i="388"/>
  <c r="M272" i="388"/>
  <c r="K272" i="388"/>
  <c r="J272" i="388"/>
  <c r="I272" i="388"/>
  <c r="H272" i="388"/>
  <c r="M271" i="388"/>
  <c r="K271" i="388"/>
  <c r="J271" i="388"/>
  <c r="I271" i="388"/>
  <c r="H271" i="388"/>
  <c r="M270" i="388"/>
  <c r="K270" i="388"/>
  <c r="J270" i="388"/>
  <c r="I270" i="388"/>
  <c r="H270" i="388"/>
  <c r="M269" i="388"/>
  <c r="K269" i="388"/>
  <c r="J269" i="388"/>
  <c r="I269" i="388"/>
  <c r="H269" i="388"/>
  <c r="M268" i="388"/>
  <c r="K268" i="388"/>
  <c r="J268" i="388"/>
  <c r="I268" i="388"/>
  <c r="H268" i="388"/>
  <c r="M267" i="388"/>
  <c r="K267" i="388"/>
  <c r="J267" i="388"/>
  <c r="I267" i="388"/>
  <c r="H267" i="388"/>
  <c r="M266" i="388"/>
  <c r="K266" i="388"/>
  <c r="J266" i="388"/>
  <c r="I266" i="388"/>
  <c r="H266" i="388"/>
  <c r="M265" i="388"/>
  <c r="K265" i="388"/>
  <c r="J265" i="388"/>
  <c r="I265" i="388"/>
  <c r="H265" i="388"/>
  <c r="M264" i="388"/>
  <c r="K264" i="388"/>
  <c r="J264" i="388"/>
  <c r="I264" i="388"/>
  <c r="H264" i="388"/>
  <c r="M263" i="388"/>
  <c r="K263" i="388"/>
  <c r="J263" i="388"/>
  <c r="I263" i="388"/>
  <c r="H263" i="388"/>
  <c r="M262" i="388"/>
  <c r="K262" i="388"/>
  <c r="J262" i="388"/>
  <c r="I262" i="388"/>
  <c r="H262" i="388"/>
  <c r="M261" i="388"/>
  <c r="K261" i="388"/>
  <c r="J261" i="388"/>
  <c r="I261" i="388"/>
  <c r="H261" i="388"/>
  <c r="M260" i="388"/>
  <c r="K260" i="388"/>
  <c r="J260" i="388"/>
  <c r="I260" i="388"/>
  <c r="H260" i="388"/>
  <c r="M259" i="388"/>
  <c r="K259" i="388"/>
  <c r="J259" i="388"/>
  <c r="I259" i="388"/>
  <c r="H259" i="388"/>
  <c r="M258" i="388"/>
  <c r="K258" i="388"/>
  <c r="J258" i="388"/>
  <c r="I258" i="388"/>
  <c r="H258" i="388"/>
  <c r="M257" i="388"/>
  <c r="K257" i="388"/>
  <c r="J257" i="388"/>
  <c r="I257" i="388"/>
  <c r="H257" i="388"/>
  <c r="M256" i="388"/>
  <c r="K256" i="388"/>
  <c r="J256" i="388"/>
  <c r="I256" i="388"/>
  <c r="H256" i="388"/>
  <c r="M255" i="388"/>
  <c r="K255" i="388"/>
  <c r="J255" i="388"/>
  <c r="I255" i="388"/>
  <c r="H255" i="388"/>
  <c r="M254" i="388"/>
  <c r="K254" i="388"/>
  <c r="J254" i="388"/>
  <c r="I254" i="388"/>
  <c r="H254" i="388"/>
  <c r="M253" i="388"/>
  <c r="K253" i="388"/>
  <c r="J253" i="388"/>
  <c r="I253" i="388"/>
  <c r="H253" i="388"/>
  <c r="M252" i="388"/>
  <c r="K252" i="388"/>
  <c r="J252" i="388"/>
  <c r="I252" i="388"/>
  <c r="H252" i="388"/>
  <c r="M251" i="388"/>
  <c r="K251" i="388"/>
  <c r="J251" i="388"/>
  <c r="I251" i="388"/>
  <c r="H251" i="388"/>
  <c r="M250" i="388"/>
  <c r="K250" i="388"/>
  <c r="J250" i="388"/>
  <c r="I250" i="388"/>
  <c r="H250" i="388"/>
  <c r="M249" i="388"/>
  <c r="K249" i="388"/>
  <c r="J249" i="388"/>
  <c r="I249" i="388"/>
  <c r="H249" i="388"/>
  <c r="M248" i="388"/>
  <c r="K248" i="388"/>
  <c r="J248" i="388"/>
  <c r="I248" i="388"/>
  <c r="H248" i="388"/>
  <c r="M247" i="388"/>
  <c r="K247" i="388"/>
  <c r="J247" i="388"/>
  <c r="I247" i="388"/>
  <c r="H247" i="388"/>
  <c r="M246" i="388"/>
  <c r="K246" i="388"/>
  <c r="J246" i="388"/>
  <c r="I246" i="388"/>
  <c r="H246" i="388"/>
  <c r="M245" i="388"/>
  <c r="K245" i="388"/>
  <c r="J245" i="388"/>
  <c r="I245" i="388"/>
  <c r="H245" i="388"/>
  <c r="M244" i="388"/>
  <c r="K244" i="388"/>
  <c r="J244" i="388"/>
  <c r="I244" i="388"/>
  <c r="H244" i="388"/>
  <c r="M243" i="388"/>
  <c r="K243" i="388"/>
  <c r="J243" i="388"/>
  <c r="I243" i="388"/>
  <c r="H243" i="388"/>
  <c r="M242" i="388"/>
  <c r="K242" i="388"/>
  <c r="J242" i="388"/>
  <c r="I242" i="388"/>
  <c r="H242" i="388"/>
  <c r="M241" i="388"/>
  <c r="K241" i="388"/>
  <c r="J241" i="388"/>
  <c r="I241" i="388"/>
  <c r="H241" i="388"/>
  <c r="M240" i="388"/>
  <c r="K240" i="388"/>
  <c r="J240" i="388"/>
  <c r="I240" i="388"/>
  <c r="H240" i="388"/>
  <c r="M239" i="388"/>
  <c r="K239" i="388"/>
  <c r="J239" i="388"/>
  <c r="I239" i="388"/>
  <c r="H239" i="388"/>
  <c r="M238" i="388"/>
  <c r="K238" i="388"/>
  <c r="J238" i="388"/>
  <c r="I238" i="388"/>
  <c r="H238" i="388"/>
  <c r="M237" i="388"/>
  <c r="K237" i="388"/>
  <c r="J237" i="388"/>
  <c r="I237" i="388"/>
  <c r="H237" i="388"/>
  <c r="M236" i="388"/>
  <c r="K236" i="388"/>
  <c r="J236" i="388"/>
  <c r="I236" i="388"/>
  <c r="H236" i="388"/>
  <c r="M235" i="388"/>
  <c r="K235" i="388"/>
  <c r="J235" i="388"/>
  <c r="I235" i="388"/>
  <c r="H235" i="388"/>
  <c r="M234" i="388"/>
  <c r="K234" i="388"/>
  <c r="J234" i="388"/>
  <c r="I234" i="388"/>
  <c r="H234" i="388"/>
  <c r="M233" i="388"/>
  <c r="K233" i="388"/>
  <c r="J233" i="388"/>
  <c r="I233" i="388"/>
  <c r="H233" i="388"/>
  <c r="M232" i="388"/>
  <c r="K232" i="388"/>
  <c r="J232" i="388"/>
  <c r="I232" i="388"/>
  <c r="H232" i="388"/>
  <c r="M231" i="388"/>
  <c r="K231" i="388"/>
  <c r="J231" i="388"/>
  <c r="I231" i="388"/>
  <c r="H231" i="388"/>
  <c r="M230" i="388"/>
  <c r="K230" i="388"/>
  <c r="J230" i="388"/>
  <c r="I230" i="388"/>
  <c r="H230" i="388"/>
  <c r="M229" i="388"/>
  <c r="K229" i="388"/>
  <c r="J229" i="388"/>
  <c r="I229" i="388"/>
  <c r="H229" i="388"/>
  <c r="M228" i="388"/>
  <c r="K228" i="388"/>
  <c r="J228" i="388"/>
  <c r="I228" i="388"/>
  <c r="H228" i="388"/>
  <c r="M227" i="388"/>
  <c r="K227" i="388"/>
  <c r="J227" i="388"/>
  <c r="I227" i="388"/>
  <c r="H227" i="388"/>
  <c r="M226" i="388"/>
  <c r="K226" i="388"/>
  <c r="J226" i="388"/>
  <c r="I226" i="388"/>
  <c r="H226" i="388"/>
  <c r="M225" i="388"/>
  <c r="K225" i="388"/>
  <c r="J225" i="388"/>
  <c r="I225" i="388"/>
  <c r="H225" i="388"/>
  <c r="M224" i="388"/>
  <c r="K224" i="388"/>
  <c r="J224" i="388"/>
  <c r="I224" i="388"/>
  <c r="H224" i="388"/>
  <c r="M223" i="388"/>
  <c r="K223" i="388"/>
  <c r="J223" i="388"/>
  <c r="I223" i="388"/>
  <c r="H223" i="388"/>
  <c r="M222" i="388"/>
  <c r="K222" i="388"/>
  <c r="J222" i="388"/>
  <c r="I222" i="388"/>
  <c r="H222" i="388"/>
  <c r="M221" i="388"/>
  <c r="K221" i="388"/>
  <c r="J221" i="388"/>
  <c r="I221" i="388"/>
  <c r="H221" i="388"/>
  <c r="M220" i="388"/>
  <c r="K220" i="388"/>
  <c r="J220" i="388"/>
  <c r="I220" i="388"/>
  <c r="H220" i="388"/>
  <c r="M219" i="388"/>
  <c r="K219" i="388"/>
  <c r="J219" i="388"/>
  <c r="I219" i="388"/>
  <c r="H219" i="388"/>
  <c r="M218" i="388"/>
  <c r="K218" i="388"/>
  <c r="J218" i="388"/>
  <c r="I218" i="388"/>
  <c r="H218" i="388"/>
  <c r="M217" i="388"/>
  <c r="K217" i="388"/>
  <c r="J217" i="388"/>
  <c r="I217" i="388"/>
  <c r="H217" i="388"/>
  <c r="M216" i="388"/>
  <c r="K216" i="388"/>
  <c r="J216" i="388"/>
  <c r="I216" i="388"/>
  <c r="H216" i="388"/>
  <c r="M215" i="388"/>
  <c r="K215" i="388"/>
  <c r="J215" i="388"/>
  <c r="I215" i="388"/>
  <c r="H215" i="388"/>
  <c r="M214" i="388"/>
  <c r="K214" i="388"/>
  <c r="J214" i="388"/>
  <c r="I214" i="388"/>
  <c r="H214" i="388"/>
  <c r="M213" i="388"/>
  <c r="K213" i="388"/>
  <c r="J213" i="388"/>
  <c r="I213" i="388"/>
  <c r="H213" i="388"/>
  <c r="M212" i="388"/>
  <c r="K212" i="388"/>
  <c r="J212" i="388"/>
  <c r="I212" i="388"/>
  <c r="H212" i="388"/>
  <c r="M211" i="388"/>
  <c r="K211" i="388"/>
  <c r="J211" i="388"/>
  <c r="I211" i="388"/>
  <c r="H211" i="388"/>
  <c r="M210" i="388"/>
  <c r="K210" i="388"/>
  <c r="J210" i="388"/>
  <c r="I210" i="388"/>
  <c r="H210" i="388"/>
  <c r="M209" i="388"/>
  <c r="K209" i="388"/>
  <c r="J209" i="388"/>
  <c r="I209" i="388"/>
  <c r="H209" i="388"/>
  <c r="M208" i="388"/>
  <c r="K208" i="388"/>
  <c r="J208" i="388"/>
  <c r="I208" i="388"/>
  <c r="H208" i="388"/>
  <c r="M207" i="388"/>
  <c r="K207" i="388"/>
  <c r="J207" i="388"/>
  <c r="I207" i="388"/>
  <c r="H207" i="388"/>
  <c r="M206" i="388"/>
  <c r="L206" i="388"/>
  <c r="J206" i="388"/>
  <c r="I206" i="388"/>
  <c r="H206" i="388"/>
  <c r="M205" i="388"/>
  <c r="K205" i="388"/>
  <c r="J205" i="388"/>
  <c r="I205" i="388"/>
  <c r="H205" i="388"/>
  <c r="M204" i="388"/>
  <c r="K204" i="388"/>
  <c r="J204" i="388"/>
  <c r="I204" i="388"/>
  <c r="H204" i="388"/>
  <c r="M203" i="388"/>
  <c r="K203" i="388"/>
  <c r="J203" i="388"/>
  <c r="I203" i="388"/>
  <c r="H203" i="388"/>
  <c r="M202" i="388"/>
  <c r="K202" i="388"/>
  <c r="J202" i="388"/>
  <c r="I202" i="388"/>
  <c r="H202" i="388"/>
  <c r="M200" i="388"/>
  <c r="K200" i="388"/>
  <c r="J200" i="388"/>
  <c r="I200" i="388"/>
  <c r="H200" i="388"/>
  <c r="M199" i="388"/>
  <c r="K199" i="388"/>
  <c r="J199" i="388"/>
  <c r="I199" i="388"/>
  <c r="H199" i="388"/>
  <c r="M198" i="388"/>
  <c r="K198" i="388"/>
  <c r="J198" i="388"/>
  <c r="I198" i="388"/>
  <c r="H198" i="388"/>
  <c r="M197" i="388"/>
  <c r="K197" i="388"/>
  <c r="J197" i="388"/>
  <c r="I197" i="388"/>
  <c r="H197" i="388"/>
  <c r="M196" i="388"/>
  <c r="K196" i="388"/>
  <c r="J196" i="388"/>
  <c r="I196" i="388"/>
  <c r="H196" i="388"/>
  <c r="M195" i="388"/>
  <c r="K195" i="388"/>
  <c r="J195" i="388"/>
  <c r="I195" i="388"/>
  <c r="H195" i="388"/>
  <c r="M194" i="388"/>
  <c r="K194" i="388"/>
  <c r="J194" i="388"/>
  <c r="I194" i="388"/>
  <c r="H194" i="388"/>
  <c r="M193" i="388"/>
  <c r="K193" i="388"/>
  <c r="J193" i="388"/>
  <c r="I193" i="388"/>
  <c r="H193" i="388"/>
  <c r="M192" i="388"/>
  <c r="K192" i="388"/>
  <c r="J192" i="388"/>
  <c r="I192" i="388"/>
  <c r="H192" i="388"/>
  <c r="M191" i="388"/>
  <c r="K191" i="388"/>
  <c r="J191" i="388"/>
  <c r="I191" i="388"/>
  <c r="H191" i="388"/>
  <c r="M190" i="388"/>
  <c r="K190" i="388"/>
  <c r="J190" i="388"/>
  <c r="I190" i="388"/>
  <c r="H190" i="388"/>
  <c r="M189" i="388"/>
  <c r="K189" i="388"/>
  <c r="J189" i="388"/>
  <c r="I189" i="388"/>
  <c r="H189" i="388"/>
  <c r="M188" i="388"/>
  <c r="K188" i="388"/>
  <c r="J188" i="388"/>
  <c r="I188" i="388"/>
  <c r="H188" i="388"/>
  <c r="M187" i="388"/>
  <c r="K187" i="388"/>
  <c r="J187" i="388"/>
  <c r="I187" i="388"/>
  <c r="H187" i="388"/>
  <c r="M186" i="388"/>
  <c r="K186" i="388"/>
  <c r="J186" i="388"/>
  <c r="I186" i="388"/>
  <c r="H186" i="388"/>
  <c r="M185" i="388"/>
  <c r="K185" i="388"/>
  <c r="J185" i="388"/>
  <c r="I185" i="388"/>
  <c r="H185" i="388"/>
  <c r="M184" i="388"/>
  <c r="K184" i="388"/>
  <c r="J184" i="388"/>
  <c r="I184" i="388"/>
  <c r="H184" i="388"/>
  <c r="M183" i="388"/>
  <c r="K183" i="388"/>
  <c r="J183" i="388"/>
  <c r="I183" i="388"/>
  <c r="H183" i="388"/>
  <c r="M182" i="388"/>
  <c r="K182" i="388"/>
  <c r="J182" i="388"/>
  <c r="I182" i="388"/>
  <c r="H182" i="388"/>
  <c r="M181" i="388"/>
  <c r="K181" i="388"/>
  <c r="J181" i="388"/>
  <c r="I181" i="388"/>
  <c r="H181" i="388"/>
  <c r="M174" i="388"/>
  <c r="L174" i="388"/>
  <c r="J174" i="388"/>
  <c r="I174" i="388"/>
  <c r="H174" i="388"/>
  <c r="M173" i="388"/>
  <c r="K173" i="388"/>
  <c r="J173" i="388"/>
  <c r="I173" i="388"/>
  <c r="H173" i="388"/>
  <c r="M172" i="388"/>
  <c r="K172" i="388"/>
  <c r="J172" i="388"/>
  <c r="I172" i="388"/>
  <c r="H172" i="388"/>
  <c r="M171" i="388"/>
  <c r="K171" i="388"/>
  <c r="J171" i="388"/>
  <c r="I171" i="388"/>
  <c r="H171" i="388"/>
  <c r="M170" i="388"/>
  <c r="K170" i="388"/>
  <c r="J170" i="388"/>
  <c r="I170" i="388"/>
  <c r="H170" i="388"/>
  <c r="M169" i="388"/>
  <c r="K169" i="388"/>
  <c r="J169" i="388"/>
  <c r="I169" i="388"/>
  <c r="H169" i="388"/>
  <c r="M168" i="388"/>
  <c r="K168" i="388"/>
  <c r="J168" i="388"/>
  <c r="I168" i="388"/>
  <c r="H168" i="388"/>
  <c r="M167" i="388"/>
  <c r="K167" i="388"/>
  <c r="J167" i="388"/>
  <c r="I167" i="388"/>
  <c r="H167" i="388"/>
  <c r="M166" i="388"/>
  <c r="L166" i="388"/>
  <c r="J166" i="388"/>
  <c r="I166" i="388"/>
  <c r="H166" i="388"/>
  <c r="M165" i="388"/>
  <c r="K165" i="388"/>
  <c r="J165" i="388"/>
  <c r="I165" i="388"/>
  <c r="H165" i="388"/>
  <c r="M164" i="388"/>
  <c r="K164" i="388"/>
  <c r="J164" i="388"/>
  <c r="I164" i="388"/>
  <c r="H164" i="388"/>
  <c r="M163" i="388"/>
  <c r="K163" i="388"/>
  <c r="J163" i="388"/>
  <c r="I163" i="388"/>
  <c r="H163" i="388"/>
  <c r="M162" i="388"/>
  <c r="K162" i="388"/>
  <c r="J162" i="388"/>
  <c r="I162" i="388"/>
  <c r="H162" i="388"/>
  <c r="M161" i="388"/>
  <c r="K161" i="388"/>
  <c r="J161" i="388"/>
  <c r="I161" i="388"/>
  <c r="H161" i="388"/>
  <c r="M160" i="388"/>
  <c r="K160" i="388"/>
  <c r="J160" i="388"/>
  <c r="I160" i="388"/>
  <c r="H160" i="388"/>
  <c r="M159" i="388"/>
  <c r="K159" i="388"/>
  <c r="J159" i="388"/>
  <c r="I159" i="388"/>
  <c r="H159" i="388"/>
  <c r="M158" i="388"/>
  <c r="K158" i="388"/>
  <c r="J158" i="388"/>
  <c r="I158" i="388"/>
  <c r="H158" i="388"/>
  <c r="M157" i="388"/>
  <c r="K157" i="388"/>
  <c r="J157" i="388"/>
  <c r="I157" i="388"/>
  <c r="H157" i="388"/>
  <c r="M156" i="388"/>
  <c r="K156" i="388"/>
  <c r="J156" i="388"/>
  <c r="I156" i="388"/>
  <c r="H156" i="388"/>
  <c r="M155" i="388"/>
  <c r="K155" i="388"/>
  <c r="J155" i="388"/>
  <c r="I155" i="388"/>
  <c r="H155" i="388"/>
  <c r="M154" i="388"/>
  <c r="K154" i="388"/>
  <c r="J154" i="388"/>
  <c r="I154" i="388"/>
  <c r="H154" i="388"/>
  <c r="M153" i="388"/>
  <c r="K153" i="388"/>
  <c r="J153" i="388"/>
  <c r="I153" i="388"/>
  <c r="H153" i="388"/>
  <c r="M152" i="388"/>
  <c r="K152" i="388"/>
  <c r="J152" i="388"/>
  <c r="I152" i="388"/>
  <c r="H152" i="388"/>
  <c r="M151" i="388"/>
  <c r="K151" i="388"/>
  <c r="J151" i="388"/>
  <c r="I151" i="388"/>
  <c r="H151" i="388"/>
  <c r="M150" i="388"/>
  <c r="L150" i="388"/>
  <c r="J150" i="388"/>
  <c r="I150" i="388"/>
  <c r="H150" i="388"/>
  <c r="M149" i="388"/>
  <c r="K149" i="388"/>
  <c r="J149" i="388"/>
  <c r="I149" i="388"/>
  <c r="H149" i="388"/>
  <c r="M148" i="388"/>
  <c r="L148" i="388"/>
  <c r="J148" i="388"/>
  <c r="I148" i="388"/>
  <c r="H148" i="388"/>
  <c r="M147" i="388"/>
  <c r="K147" i="388"/>
  <c r="J147" i="388"/>
  <c r="I147" i="388"/>
  <c r="H147" i="388"/>
  <c r="M146" i="388"/>
  <c r="K146" i="388"/>
  <c r="J146" i="388"/>
  <c r="I146" i="388"/>
  <c r="H146" i="388"/>
  <c r="M145" i="388"/>
  <c r="K145" i="388"/>
  <c r="J145" i="388"/>
  <c r="I145" i="388"/>
  <c r="H145" i="388"/>
  <c r="M144" i="388"/>
  <c r="K144" i="388"/>
  <c r="J144" i="388"/>
  <c r="I144" i="388"/>
  <c r="H144" i="388"/>
  <c r="M143" i="388"/>
  <c r="K143" i="388"/>
  <c r="J143" i="388"/>
  <c r="I143" i="388"/>
  <c r="H143" i="388"/>
  <c r="M142" i="388"/>
  <c r="K142" i="388"/>
  <c r="J142" i="388"/>
  <c r="I142" i="388"/>
  <c r="H142" i="388"/>
  <c r="M141" i="388"/>
  <c r="K141" i="388"/>
  <c r="J141" i="388"/>
  <c r="I141" i="388"/>
  <c r="H141" i="388"/>
  <c r="M140" i="388"/>
  <c r="K140" i="388"/>
  <c r="J140" i="388"/>
  <c r="I140" i="388"/>
  <c r="H140" i="388"/>
  <c r="M139" i="388"/>
  <c r="K139" i="388"/>
  <c r="J139" i="388"/>
  <c r="I139" i="388"/>
  <c r="H139" i="388"/>
  <c r="M138" i="388"/>
  <c r="K138" i="388"/>
  <c r="J138" i="388"/>
  <c r="I138" i="388"/>
  <c r="H138" i="388"/>
  <c r="M137" i="388"/>
  <c r="K137" i="388"/>
  <c r="J137" i="388"/>
  <c r="I137" i="388"/>
  <c r="H137" i="388"/>
  <c r="M136" i="388"/>
  <c r="K136" i="388"/>
  <c r="J136" i="388"/>
  <c r="I136" i="388"/>
  <c r="H136" i="388"/>
  <c r="M135" i="388"/>
  <c r="K135" i="388"/>
  <c r="J135" i="388"/>
  <c r="I135" i="388"/>
  <c r="H135" i="388"/>
  <c r="M134" i="388"/>
  <c r="K134" i="388"/>
  <c r="J134" i="388"/>
  <c r="I134" i="388"/>
  <c r="H134" i="388"/>
  <c r="M133" i="388"/>
  <c r="K133" i="388"/>
  <c r="J133" i="388"/>
  <c r="I133" i="388"/>
  <c r="H133" i="388"/>
  <c r="M132" i="388"/>
  <c r="K132" i="388"/>
  <c r="J132" i="388"/>
  <c r="I132" i="388"/>
  <c r="H132" i="388"/>
  <c r="M131" i="388"/>
  <c r="K131" i="388"/>
  <c r="J131" i="388"/>
  <c r="I131" i="388"/>
  <c r="H131" i="388"/>
  <c r="M130" i="388"/>
  <c r="L130" i="388"/>
  <c r="J130" i="388"/>
  <c r="I130" i="388"/>
  <c r="H130" i="388"/>
  <c r="M129" i="388"/>
  <c r="L129" i="388"/>
  <c r="J129" i="388"/>
  <c r="I129" i="388"/>
  <c r="H129" i="388"/>
  <c r="M128" i="388"/>
  <c r="K128" i="388"/>
  <c r="J128" i="388"/>
  <c r="I128" i="388"/>
  <c r="H128" i="388"/>
  <c r="M127" i="388"/>
  <c r="K127" i="388"/>
  <c r="J127" i="388"/>
  <c r="I127" i="388"/>
  <c r="H127" i="388"/>
  <c r="M126" i="388"/>
  <c r="K126" i="388"/>
  <c r="J126" i="388"/>
  <c r="I126" i="388"/>
  <c r="H126" i="388"/>
  <c r="M125" i="388"/>
  <c r="K125" i="388"/>
  <c r="J125" i="388"/>
  <c r="I125" i="388"/>
  <c r="H125" i="388"/>
  <c r="M124" i="388"/>
  <c r="K124" i="388"/>
  <c r="J124" i="388"/>
  <c r="I124" i="388"/>
  <c r="H124" i="388"/>
  <c r="M123" i="388"/>
  <c r="K123" i="388"/>
  <c r="J123" i="388"/>
  <c r="I123" i="388"/>
  <c r="H123" i="388"/>
  <c r="M122" i="388"/>
  <c r="K122" i="388"/>
  <c r="J122" i="388"/>
  <c r="I122" i="388"/>
  <c r="H122" i="388"/>
  <c r="M121" i="388"/>
  <c r="K121" i="388"/>
  <c r="J121" i="388"/>
  <c r="I121" i="388"/>
  <c r="H121" i="388"/>
  <c r="M120" i="388"/>
  <c r="K120" i="388"/>
  <c r="J120" i="388"/>
  <c r="I120" i="388"/>
  <c r="H120" i="388"/>
  <c r="M119" i="388"/>
  <c r="L119" i="388"/>
  <c r="J119" i="388"/>
  <c r="I119" i="388"/>
  <c r="H119" i="388"/>
  <c r="M118" i="388"/>
  <c r="L118" i="388"/>
  <c r="J118" i="388"/>
  <c r="I118" i="388"/>
  <c r="H118" i="388"/>
  <c r="M117" i="388"/>
  <c r="L117" i="388"/>
  <c r="K117" i="388"/>
  <c r="J117" i="388"/>
  <c r="H117" i="388"/>
  <c r="M116" i="388"/>
  <c r="K116" i="388"/>
  <c r="J116" i="388"/>
  <c r="I116" i="388"/>
  <c r="H116" i="388"/>
  <c r="M115" i="388"/>
  <c r="K115" i="388"/>
  <c r="J115" i="388"/>
  <c r="I115" i="388"/>
  <c r="H115" i="388"/>
  <c r="M114" i="388"/>
  <c r="K114" i="388"/>
  <c r="J114" i="388"/>
  <c r="I114" i="388"/>
  <c r="H114" i="388"/>
  <c r="M113" i="388"/>
  <c r="L113" i="388"/>
  <c r="K113" i="388"/>
  <c r="J113" i="388"/>
  <c r="H113" i="388"/>
  <c r="M112" i="388"/>
  <c r="L112" i="388"/>
  <c r="K112" i="388"/>
  <c r="J112" i="388"/>
  <c r="H112" i="388"/>
  <c r="M111" i="388"/>
  <c r="K111" i="388"/>
  <c r="J111" i="388"/>
  <c r="I111" i="388"/>
  <c r="H111" i="388"/>
  <c r="M110" i="388"/>
  <c r="L110" i="388"/>
  <c r="J110" i="388"/>
  <c r="I110" i="388"/>
  <c r="H110" i="388"/>
  <c r="M109" i="388"/>
  <c r="L109" i="388"/>
  <c r="K109" i="388"/>
  <c r="J109" i="388"/>
  <c r="H109" i="388"/>
  <c r="M108" i="388"/>
  <c r="L108" i="388"/>
  <c r="J108" i="388"/>
  <c r="I108" i="388"/>
  <c r="H108" i="388"/>
  <c r="M107" i="388"/>
  <c r="L107" i="388"/>
  <c r="K107" i="388"/>
  <c r="J107" i="388"/>
  <c r="H107" i="388"/>
  <c r="M106" i="388"/>
  <c r="L106" i="388"/>
  <c r="K106" i="388"/>
  <c r="J106" i="388"/>
  <c r="H106" i="388"/>
  <c r="M105" i="388"/>
  <c r="K105" i="388"/>
  <c r="J105" i="388"/>
  <c r="I105" i="388"/>
  <c r="H105" i="388"/>
  <c r="M104" i="388"/>
  <c r="K104" i="388"/>
  <c r="J104" i="388"/>
  <c r="I104" i="388"/>
  <c r="H104" i="388"/>
  <c r="M103" i="388"/>
  <c r="K103" i="388"/>
  <c r="J103" i="388"/>
  <c r="I103" i="388"/>
  <c r="H103" i="388"/>
  <c r="M102" i="388"/>
  <c r="K102" i="388"/>
  <c r="J102" i="388"/>
  <c r="I102" i="388"/>
  <c r="H102" i="388"/>
  <c r="M101" i="388"/>
  <c r="K101" i="388"/>
  <c r="J101" i="388"/>
  <c r="I101" i="388"/>
  <c r="H101" i="388"/>
  <c r="M100" i="388"/>
  <c r="K100" i="388"/>
  <c r="J100" i="388"/>
  <c r="I100" i="388"/>
  <c r="H100" i="388"/>
  <c r="M99" i="388"/>
  <c r="K99" i="388"/>
  <c r="J99" i="388"/>
  <c r="I99" i="388"/>
  <c r="H99" i="388"/>
  <c r="M98" i="388"/>
  <c r="K98" i="388"/>
  <c r="J98" i="388"/>
  <c r="I98" i="388"/>
  <c r="H98" i="388"/>
  <c r="M97" i="388"/>
  <c r="K97" i="388"/>
  <c r="J97" i="388"/>
  <c r="I97" i="388"/>
  <c r="H97" i="388"/>
  <c r="M96" i="388"/>
  <c r="K96" i="388"/>
  <c r="J96" i="388"/>
  <c r="I96" i="388"/>
  <c r="H96" i="388"/>
  <c r="M95" i="388"/>
  <c r="K95" i="388"/>
  <c r="J95" i="388"/>
  <c r="I95" i="388"/>
  <c r="H95" i="388"/>
  <c r="M94" i="388"/>
  <c r="K94" i="388"/>
  <c r="J94" i="388"/>
  <c r="I94" i="388"/>
  <c r="H94" i="388"/>
  <c r="M93" i="388"/>
  <c r="K93" i="388"/>
  <c r="J93" i="388"/>
  <c r="I93" i="388"/>
  <c r="H93" i="388"/>
  <c r="M92" i="388"/>
  <c r="K92" i="388"/>
  <c r="J92" i="388"/>
  <c r="I92" i="388"/>
  <c r="H92" i="388"/>
  <c r="M91" i="388"/>
  <c r="K91" i="388"/>
  <c r="J91" i="388"/>
  <c r="I91" i="388"/>
  <c r="H91" i="388"/>
  <c r="M90" i="388"/>
  <c r="K90" i="388"/>
  <c r="J90" i="388"/>
  <c r="I90" i="388"/>
  <c r="H90" i="388"/>
  <c r="M89" i="388"/>
  <c r="K89" i="388"/>
  <c r="J89" i="388"/>
  <c r="I89" i="388"/>
  <c r="H89" i="388"/>
  <c r="M88" i="388"/>
  <c r="K88" i="388"/>
  <c r="J88" i="388"/>
  <c r="I88" i="388"/>
  <c r="H88" i="388"/>
  <c r="M87" i="388"/>
  <c r="K87" i="388"/>
  <c r="J87" i="388"/>
  <c r="I87" i="388"/>
  <c r="H87" i="388"/>
  <c r="M86" i="388"/>
  <c r="L86" i="388"/>
  <c r="J86" i="388"/>
  <c r="I86" i="388"/>
  <c r="H86" i="388"/>
  <c r="M85" i="388"/>
  <c r="L85" i="388"/>
  <c r="K85" i="388"/>
  <c r="J85" i="388"/>
  <c r="H85" i="388"/>
  <c r="M84" i="388"/>
  <c r="L84" i="388"/>
  <c r="J84" i="388"/>
  <c r="I84" i="388"/>
  <c r="H84" i="388"/>
  <c r="M83" i="388"/>
  <c r="L83" i="388"/>
  <c r="J83" i="388"/>
  <c r="I83" i="388"/>
  <c r="H83" i="388"/>
  <c r="M82" i="388"/>
  <c r="L82" i="388"/>
  <c r="J82" i="388"/>
  <c r="I82" i="388"/>
  <c r="H82" i="388"/>
  <c r="M81" i="388"/>
  <c r="L81" i="388"/>
  <c r="J81" i="388"/>
  <c r="I81" i="388"/>
  <c r="H81" i="388"/>
  <c r="M80" i="388"/>
  <c r="L80" i="388"/>
  <c r="J80" i="388"/>
  <c r="I80" i="388"/>
  <c r="H80" i="388"/>
  <c r="M79" i="388"/>
  <c r="L79" i="388"/>
  <c r="J79" i="388"/>
  <c r="I79" i="388"/>
  <c r="H79" i="388"/>
  <c r="M78" i="388"/>
  <c r="L78" i="388"/>
  <c r="J78" i="388"/>
  <c r="I78" i="388"/>
  <c r="H78" i="388"/>
  <c r="M77" i="388"/>
  <c r="L77" i="388"/>
  <c r="J77" i="388"/>
  <c r="I77" i="388"/>
  <c r="H77" i="388"/>
  <c r="M76" i="388"/>
  <c r="L76" i="388"/>
  <c r="J76" i="388"/>
  <c r="I76" i="388"/>
  <c r="H76" i="388"/>
  <c r="M75" i="388"/>
  <c r="L75" i="388"/>
  <c r="J75" i="388"/>
  <c r="I75" i="388"/>
  <c r="H75" i="388"/>
  <c r="M74" i="388"/>
  <c r="L74" i="388"/>
  <c r="K74" i="388"/>
  <c r="I74" i="388"/>
  <c r="H74" i="388"/>
  <c r="M73" i="388"/>
  <c r="L73" i="388"/>
  <c r="K73" i="388"/>
  <c r="I73" i="388"/>
  <c r="H73" i="388"/>
  <c r="M72" i="388"/>
  <c r="L72" i="388"/>
  <c r="K72" i="388"/>
  <c r="J72" i="388"/>
  <c r="H72" i="388"/>
  <c r="M71" i="388"/>
  <c r="L71" i="388"/>
  <c r="K71" i="388"/>
  <c r="J71" i="388"/>
  <c r="H71" i="388"/>
  <c r="M70" i="388"/>
  <c r="L70" i="388"/>
  <c r="K70" i="388"/>
  <c r="J70" i="388"/>
  <c r="H70" i="388"/>
  <c r="M69" i="388"/>
  <c r="L69" i="388"/>
  <c r="K69" i="388"/>
  <c r="J69" i="388"/>
  <c r="H69" i="388"/>
  <c r="M68" i="388"/>
  <c r="L68" i="388"/>
  <c r="K68" i="388"/>
  <c r="J68" i="388"/>
  <c r="H68" i="388"/>
  <c r="M67" i="388"/>
  <c r="L67" i="388"/>
  <c r="K67" i="388"/>
  <c r="J67" i="388"/>
  <c r="H67" i="388"/>
  <c r="M66" i="388"/>
  <c r="L66" i="388"/>
  <c r="K66" i="388"/>
  <c r="J66" i="388"/>
  <c r="H66" i="388"/>
  <c r="M65" i="388"/>
  <c r="L65" i="388"/>
  <c r="K65" i="388"/>
  <c r="J65" i="388"/>
  <c r="H65" i="388"/>
  <c r="M64" i="388"/>
  <c r="L64" i="388"/>
  <c r="K64" i="388"/>
  <c r="J64" i="388"/>
  <c r="H64" i="388"/>
  <c r="M63" i="388"/>
  <c r="L63" i="388"/>
  <c r="K63" i="388"/>
  <c r="J63" i="388"/>
  <c r="H63" i="388"/>
  <c r="M62" i="388"/>
  <c r="L62" i="388"/>
  <c r="K62" i="388"/>
  <c r="J62" i="388"/>
  <c r="H62" i="388"/>
  <c r="M61" i="388"/>
  <c r="L61" i="388"/>
  <c r="K61" i="388"/>
  <c r="J61" i="388"/>
  <c r="H61" i="388"/>
  <c r="M60" i="388"/>
  <c r="L60" i="388"/>
  <c r="K60" i="388"/>
  <c r="H60" i="388"/>
  <c r="M59" i="388"/>
  <c r="L59" i="388"/>
  <c r="K59" i="388"/>
  <c r="I59" i="388"/>
  <c r="H59" i="388"/>
  <c r="M58" i="388"/>
  <c r="L58" i="388"/>
  <c r="K58" i="388"/>
  <c r="J58" i="388"/>
  <c r="H58" i="388"/>
  <c r="M57" i="388"/>
  <c r="L57" i="388"/>
  <c r="J57" i="388"/>
  <c r="I57" i="388"/>
  <c r="H57" i="388"/>
  <c r="M56" i="388"/>
  <c r="L56" i="388"/>
  <c r="J56" i="388"/>
  <c r="I56" i="388"/>
  <c r="H56" i="388"/>
  <c r="M55" i="388"/>
  <c r="L55" i="388"/>
  <c r="J55" i="388"/>
  <c r="I55" i="388"/>
  <c r="H55" i="388"/>
  <c r="M54" i="388"/>
  <c r="L54" i="388"/>
  <c r="J54" i="388"/>
  <c r="I54" i="388"/>
  <c r="H54" i="388"/>
  <c r="M53" i="388"/>
  <c r="L53" i="388"/>
  <c r="J53" i="388"/>
  <c r="I53" i="388"/>
  <c r="H53" i="388"/>
  <c r="M52" i="388"/>
  <c r="L52" i="388"/>
  <c r="J52" i="388"/>
  <c r="I52" i="388"/>
  <c r="H52" i="388"/>
  <c r="M51" i="388"/>
  <c r="L51" i="388"/>
  <c r="K51" i="388"/>
  <c r="J51" i="388"/>
  <c r="H51" i="388"/>
  <c r="M50" i="388"/>
  <c r="L50" i="388"/>
  <c r="K50" i="388"/>
  <c r="J50" i="388"/>
  <c r="H50" i="388"/>
  <c r="M49" i="388"/>
  <c r="L49" i="388"/>
  <c r="K49" i="388"/>
  <c r="J49" i="388"/>
  <c r="H49" i="388"/>
  <c r="M48" i="388"/>
  <c r="L48" i="388"/>
  <c r="K48" i="388"/>
  <c r="I48" i="388"/>
  <c r="H48" i="388"/>
  <c r="M47" i="388"/>
  <c r="L47" i="388"/>
  <c r="K47" i="388"/>
  <c r="J47" i="388"/>
  <c r="H47" i="388"/>
  <c r="M46" i="388"/>
  <c r="L46" i="388"/>
  <c r="K46" i="388"/>
  <c r="I46" i="388"/>
  <c r="H46" i="388"/>
  <c r="M45" i="388"/>
  <c r="L45" i="388"/>
  <c r="K45" i="388"/>
  <c r="H45" i="388"/>
  <c r="M44" i="388"/>
  <c r="L44" i="388"/>
  <c r="K44" i="388"/>
  <c r="J44" i="388"/>
  <c r="H44" i="388"/>
  <c r="M43" i="388"/>
  <c r="L43" i="388"/>
  <c r="K43" i="388"/>
  <c r="H43" i="388"/>
  <c r="M42" i="388"/>
  <c r="L42" i="388"/>
  <c r="K42" i="388"/>
  <c r="I42" i="388"/>
  <c r="H42" i="388"/>
  <c r="M41" i="388"/>
  <c r="L41" i="388"/>
  <c r="K41" i="388"/>
  <c r="J41" i="388"/>
  <c r="H41" i="388"/>
  <c r="M40" i="388"/>
  <c r="L40" i="388"/>
  <c r="K40" i="388"/>
  <c r="I40" i="388"/>
  <c r="H40" i="388"/>
  <c r="M39" i="388"/>
  <c r="L39" i="388"/>
  <c r="K39" i="388"/>
  <c r="J39" i="388"/>
  <c r="H39" i="388"/>
  <c r="M38" i="388"/>
  <c r="L38" i="388"/>
  <c r="K38" i="388"/>
  <c r="I38" i="388"/>
  <c r="H38" i="388"/>
  <c r="M37" i="388"/>
  <c r="L37" i="388"/>
  <c r="K37" i="388"/>
  <c r="J37" i="388"/>
  <c r="H37" i="388"/>
  <c r="M36" i="388"/>
  <c r="L36" i="388"/>
  <c r="J36" i="388"/>
  <c r="I36" i="388"/>
  <c r="H36" i="388"/>
  <c r="M35" i="388"/>
  <c r="L35" i="388"/>
  <c r="J35" i="388"/>
  <c r="I35" i="388"/>
  <c r="H35" i="388"/>
  <c r="M34" i="388"/>
  <c r="L34" i="388"/>
  <c r="J34" i="388"/>
  <c r="I34" i="388"/>
  <c r="H34" i="388"/>
  <c r="M33" i="388"/>
  <c r="L33" i="388"/>
  <c r="J33" i="388"/>
  <c r="I33" i="388"/>
  <c r="H33" i="388"/>
  <c r="M32" i="388"/>
  <c r="L32" i="388"/>
  <c r="J32" i="388"/>
  <c r="I32" i="388"/>
  <c r="H32" i="388"/>
  <c r="M31" i="388"/>
  <c r="L31" i="388"/>
  <c r="J31" i="388"/>
  <c r="I31" i="388"/>
  <c r="H31" i="388"/>
  <c r="M30" i="388"/>
  <c r="L30" i="388"/>
  <c r="J30" i="388"/>
  <c r="I30" i="388"/>
  <c r="H30" i="388"/>
  <c r="M29" i="388"/>
  <c r="L29" i="388"/>
  <c r="J29" i="388"/>
  <c r="I29" i="388"/>
  <c r="H29" i="388"/>
  <c r="M28" i="388"/>
  <c r="L28" i="388"/>
  <c r="J28" i="388"/>
  <c r="I28" i="388"/>
  <c r="H28" i="388"/>
  <c r="M27" i="388"/>
  <c r="L27" i="388"/>
  <c r="J27" i="388"/>
  <c r="I27" i="388"/>
  <c r="H27" i="388"/>
  <c r="M26" i="388"/>
  <c r="L26" i="388"/>
  <c r="J26" i="388"/>
  <c r="I26" i="388"/>
  <c r="H26" i="388"/>
  <c r="M23" i="388"/>
  <c r="L23" i="388"/>
  <c r="K23" i="388"/>
  <c r="H23" i="388"/>
  <c r="M22" i="388"/>
  <c r="L22" i="388"/>
  <c r="K22" i="388"/>
  <c r="I22" i="388"/>
  <c r="H22" i="388"/>
  <c r="M21" i="388"/>
  <c r="L21" i="388"/>
  <c r="K21" i="388"/>
  <c r="J21" i="388"/>
  <c r="H21" i="388"/>
  <c r="M20" i="388"/>
  <c r="L20" i="388"/>
  <c r="K20" i="388"/>
  <c r="H20" i="388"/>
  <c r="M19" i="388"/>
  <c r="L19" i="388"/>
  <c r="K19" i="388"/>
  <c r="I19" i="388"/>
  <c r="H19" i="388"/>
  <c r="M18" i="388"/>
  <c r="L18" i="388"/>
  <c r="K18" i="388"/>
  <c r="J18" i="388"/>
  <c r="H18" i="388"/>
  <c r="M17" i="388"/>
  <c r="L17" i="388"/>
  <c r="J17" i="388"/>
  <c r="I17" i="388"/>
  <c r="H17" i="388"/>
  <c r="M16" i="388"/>
  <c r="L16" i="388"/>
  <c r="J16" i="388"/>
  <c r="I16" i="388"/>
  <c r="H16" i="388"/>
  <c r="M15" i="388"/>
  <c r="L15" i="388"/>
  <c r="K15" i="388"/>
  <c r="J15" i="388"/>
  <c r="H15" i="388"/>
  <c r="M14" i="388"/>
  <c r="L14" i="388"/>
  <c r="K14" i="388"/>
  <c r="J14" i="388"/>
  <c r="H14" i="388"/>
  <c r="M13" i="388"/>
  <c r="L13" i="388"/>
  <c r="K13" i="388"/>
  <c r="I13" i="388"/>
  <c r="H13" i="388"/>
  <c r="M12" i="388"/>
  <c r="L12" i="388"/>
  <c r="K12" i="388"/>
  <c r="J12" i="388"/>
  <c r="H12" i="388"/>
  <c r="M11" i="388"/>
  <c r="L11" i="388"/>
  <c r="K11" i="388"/>
  <c r="H11" i="388"/>
  <c r="M10" i="388"/>
  <c r="L10" i="388"/>
  <c r="K10" i="388"/>
  <c r="I10" i="388"/>
  <c r="H10" i="388"/>
  <c r="K9" i="388"/>
  <c r="J9" i="388"/>
  <c r="H9" i="388"/>
  <c r="M9" i="388"/>
  <c r="L9" i="388"/>
  <c r="N174" i="388" l="1"/>
  <c r="N58" i="388"/>
  <c r="N63" i="388"/>
  <c r="N67" i="388"/>
  <c r="N71" i="388"/>
  <c r="N75" i="388"/>
  <c r="N79" i="388"/>
  <c r="N83" i="388"/>
  <c r="N1302" i="388"/>
  <c r="N1341" i="388"/>
  <c r="N1331" i="388"/>
  <c r="N1134" i="388"/>
  <c r="N1138" i="388"/>
  <c r="N1142" i="388"/>
  <c r="N1146" i="388"/>
  <c r="N1150" i="388"/>
  <c r="N1154" i="388"/>
  <c r="N1158" i="388"/>
  <c r="N1162" i="388"/>
  <c r="N1271" i="388"/>
  <c r="N1272" i="388"/>
  <c r="N1276" i="388"/>
  <c r="N1280" i="388"/>
  <c r="N1241" i="388"/>
  <c r="N1254" i="388"/>
  <c r="N819" i="388"/>
  <c r="N850" i="388"/>
  <c r="N858" i="388"/>
  <c r="N862" i="388"/>
  <c r="N966" i="388"/>
  <c r="N1049" i="388"/>
  <c r="N1106" i="388"/>
  <c r="N1122" i="388"/>
  <c r="N958" i="388"/>
  <c r="N775" i="388"/>
  <c r="N783" i="388"/>
  <c r="N1179" i="388"/>
  <c r="N1183" i="388"/>
  <c r="N1204" i="388"/>
  <c r="N1223" i="388"/>
  <c r="N1227" i="388"/>
  <c r="N1329" i="388"/>
  <c r="N777" i="388"/>
  <c r="N785" i="388"/>
  <c r="N810" i="388"/>
  <c r="N1287" i="388"/>
  <c r="N1319" i="388"/>
  <c r="N1328" i="388"/>
  <c r="N516" i="388"/>
  <c r="N526" i="388"/>
  <c r="N531" i="388"/>
  <c r="N406" i="388"/>
  <c r="N423" i="388"/>
  <c r="N439" i="388"/>
  <c r="N443" i="388"/>
  <c r="N447" i="388"/>
  <c r="N451" i="388"/>
  <c r="N455" i="388"/>
  <c r="N459" i="388"/>
  <c r="N467" i="388"/>
  <c r="N471" i="388"/>
  <c r="N475" i="388"/>
  <c r="N479" i="388"/>
  <c r="N483" i="388"/>
  <c r="N487" i="388"/>
  <c r="N491" i="388"/>
  <c r="N495" i="388"/>
  <c r="N499" i="388"/>
  <c r="N503" i="388"/>
  <c r="N511" i="388"/>
  <c r="N515" i="388"/>
  <c r="N532" i="388"/>
  <c r="N536" i="388"/>
  <c r="N544" i="388"/>
  <c r="N549" i="388"/>
  <c r="N553" i="388"/>
  <c r="N1257" i="388"/>
  <c r="N1316" i="388"/>
  <c r="N724" i="388"/>
  <c r="N725" i="388"/>
  <c r="N749" i="388"/>
  <c r="N753" i="388"/>
  <c r="N758" i="388"/>
  <c r="N1255" i="388"/>
  <c r="N1317" i="388"/>
  <c r="N442" i="388"/>
  <c r="N438" i="388"/>
  <c r="N408" i="388"/>
  <c r="N412" i="388"/>
  <c r="N417" i="388"/>
  <c r="N421" i="388"/>
  <c r="N425" i="388"/>
  <c r="N441" i="388"/>
  <c r="N445" i="388"/>
  <c r="N497" i="388"/>
  <c r="N505" i="388"/>
  <c r="N545" i="388"/>
  <c r="N554" i="388"/>
  <c r="N555" i="388"/>
  <c r="N570" i="388"/>
  <c r="N109" i="388"/>
  <c r="N113" i="388"/>
  <c r="N117" i="388"/>
  <c r="N535" i="388"/>
  <c r="N571" i="388"/>
  <c r="N728" i="388"/>
  <c r="N769" i="388"/>
  <c r="N10" i="388"/>
  <c r="N11" i="388"/>
  <c r="N15" i="388"/>
  <c r="N19" i="388"/>
  <c r="N20" i="388"/>
  <c r="N27" i="388"/>
  <c r="N31" i="388"/>
  <c r="N35" i="388"/>
  <c r="N39" i="388"/>
  <c r="N53" i="388"/>
  <c r="N57" i="388"/>
  <c r="N573" i="388"/>
  <c r="N635" i="388"/>
  <c r="N700" i="388"/>
  <c r="N704" i="388"/>
  <c r="N739" i="388"/>
  <c r="N750" i="388"/>
  <c r="N759" i="388"/>
  <c r="N760" i="388"/>
  <c r="N26" i="388"/>
  <c r="N22" i="388"/>
  <c r="N40" i="388"/>
  <c r="N41" i="388"/>
  <c r="N51" i="388"/>
  <c r="N363" i="388"/>
  <c r="N403" i="388"/>
  <c r="N419" i="388"/>
  <c r="N420" i="388"/>
  <c r="N428" i="388"/>
  <c r="N452" i="388"/>
  <c r="N456" i="388"/>
  <c r="N539" i="388"/>
  <c r="N543" i="388"/>
  <c r="N548" i="388"/>
  <c r="N552" i="388"/>
  <c r="N556" i="388"/>
  <c r="N567" i="388"/>
  <c r="N593" i="388"/>
  <c r="N597" i="388"/>
  <c r="N601" i="388"/>
  <c r="N649" i="388"/>
  <c r="N681" i="388"/>
  <c r="N732" i="388"/>
  <c r="N736" i="388"/>
  <c r="N761" i="388"/>
  <c r="N765" i="388"/>
  <c r="N794" i="388"/>
  <c r="N401" i="388"/>
  <c r="N404" i="388"/>
  <c r="N405" i="388"/>
  <c r="N409" i="388"/>
  <c r="N414" i="388"/>
  <c r="N418" i="388"/>
  <c r="N493" i="388"/>
  <c r="N494" i="388"/>
  <c r="N506" i="388"/>
  <c r="N514" i="388"/>
  <c r="N517" i="388"/>
  <c r="N530" i="388"/>
  <c r="N533" i="388"/>
  <c r="N537" i="388"/>
  <c r="N541" i="388"/>
  <c r="N561" i="388"/>
  <c r="N572" i="388"/>
  <c r="N575" i="388"/>
  <c r="N592" i="388"/>
  <c r="N596" i="388"/>
  <c r="N600" i="388"/>
  <c r="N604" i="388"/>
  <c r="N694" i="388"/>
  <c r="N730" i="388"/>
  <c r="N734" i="388"/>
  <c r="N763" i="388"/>
  <c r="N770" i="388"/>
  <c r="N773" i="388"/>
  <c r="N774" i="388"/>
  <c r="N786" i="388"/>
  <c r="N30" i="388"/>
  <c r="N34" i="388"/>
  <c r="N38" i="388"/>
  <c r="N42" i="388"/>
  <c r="N48" i="388"/>
  <c r="N56" i="388"/>
  <c r="N59" i="388"/>
  <c r="N148" i="388"/>
  <c r="N28" i="388"/>
  <c r="N46" i="388"/>
  <c r="N150" i="388"/>
  <c r="N166" i="388"/>
  <c r="N302" i="388"/>
  <c r="N107" i="388"/>
  <c r="N119" i="388"/>
  <c r="N55" i="388"/>
  <c r="N47" i="388"/>
  <c r="N32" i="388"/>
  <c r="N33" i="388"/>
  <c r="N36" i="388"/>
  <c r="N43" i="388"/>
  <c r="N44" i="388"/>
  <c r="N45" i="388"/>
  <c r="N49" i="388"/>
  <c r="N427" i="388"/>
  <c r="N466" i="388"/>
  <c r="N470" i="388"/>
  <c r="N474" i="388"/>
  <c r="N478" i="388"/>
  <c r="N482" i="388"/>
  <c r="N486" i="388"/>
  <c r="N501" i="388"/>
  <c r="N513" i="388"/>
  <c r="N528" i="388"/>
  <c r="N569" i="388"/>
  <c r="N644" i="388"/>
  <c r="N652" i="388"/>
  <c r="N692" i="388"/>
  <c r="N719" i="388"/>
  <c r="N726" i="388"/>
  <c r="N752" i="388"/>
  <c r="N757" i="388"/>
  <c r="N767" i="388"/>
  <c r="N768" i="388"/>
  <c r="N771" i="388"/>
  <c r="N871" i="388"/>
  <c r="N875" i="388"/>
  <c r="N1207" i="388"/>
  <c r="N1208" i="388"/>
  <c r="N1226" i="388"/>
  <c r="N1234" i="388"/>
  <c r="N1242" i="388"/>
  <c r="N1251" i="388"/>
  <c r="N1275" i="388"/>
  <c r="N1278" i="388"/>
  <c r="N1279" i="388"/>
  <c r="N1297" i="388"/>
  <c r="N1300" i="388"/>
  <c r="N1301" i="388"/>
  <c r="N1323" i="388"/>
  <c r="N1337" i="388"/>
  <c r="N333" i="388"/>
  <c r="N402" i="388"/>
  <c r="N790" i="388"/>
  <c r="N796" i="388"/>
  <c r="N803" i="388"/>
  <c r="N807" i="388"/>
  <c r="N811" i="388"/>
  <c r="N828" i="388"/>
  <c r="N880" i="388"/>
  <c r="N884" i="388"/>
  <c r="N888" i="388"/>
  <c r="N892" i="388"/>
  <c r="N896" i="388"/>
  <c r="N900" i="388"/>
  <c r="N905" i="388"/>
  <c r="N909" i="388"/>
  <c r="N914" i="388"/>
  <c r="N934" i="388"/>
  <c r="N938" i="388"/>
  <c r="N942" i="388"/>
  <c r="N950" i="388"/>
  <c r="N954" i="388"/>
  <c r="N50" i="388"/>
  <c r="N54" i="388"/>
  <c r="N106" i="388"/>
  <c r="N110" i="388"/>
  <c r="N305" i="388"/>
  <c r="N410" i="388"/>
  <c r="N411" i="388"/>
  <c r="N415" i="388"/>
  <c r="N422" i="388"/>
  <c r="N426" i="388"/>
  <c r="N453" i="388"/>
  <c r="N454" i="388"/>
  <c r="N457" i="388"/>
  <c r="N465" i="388"/>
  <c r="N469" i="388"/>
  <c r="N473" i="388"/>
  <c r="N477" i="388"/>
  <c r="N481" i="388"/>
  <c r="N485" i="388"/>
  <c r="N489" i="388"/>
  <c r="N496" i="388"/>
  <c r="N508" i="388"/>
  <c r="N519" i="388"/>
  <c r="N527" i="388"/>
  <c r="N538" i="388"/>
  <c r="N560" i="388"/>
  <c r="N568" i="388"/>
  <c r="N579" i="388"/>
  <c r="N624" i="388"/>
  <c r="N629" i="388"/>
  <c r="N633" i="388"/>
  <c r="N662" i="388"/>
  <c r="N678" i="388"/>
  <c r="N682" i="388"/>
  <c r="N686" i="388"/>
  <c r="N731" i="388"/>
  <c r="N762" i="388"/>
  <c r="N766" i="388"/>
  <c r="N776" i="388"/>
  <c r="N804" i="388"/>
  <c r="N845" i="388"/>
  <c r="N849" i="388"/>
  <c r="N857" i="388"/>
  <c r="N865" i="388"/>
  <c r="N869" i="388"/>
  <c r="N877" i="388"/>
  <c r="N881" i="388"/>
  <c r="N885" i="388"/>
  <c r="N889" i="388"/>
  <c r="N897" i="388"/>
  <c r="N901" i="388"/>
  <c r="N906" i="388"/>
  <c r="N915" i="388"/>
  <c r="N919" i="388"/>
  <c r="N931" i="388"/>
  <c r="N943" i="388"/>
  <c r="N947" i="388"/>
  <c r="N951" i="388"/>
  <c r="N955" i="388"/>
  <c r="N959" i="388"/>
  <c r="N968" i="388"/>
  <c r="N972" i="388"/>
  <c r="N1219" i="388"/>
  <c r="N1224" i="388"/>
  <c r="N1236" i="388"/>
  <c r="N1249" i="388"/>
  <c r="N1256" i="388"/>
  <c r="N1263" i="388"/>
  <c r="N1267" i="388"/>
  <c r="N1273" i="388"/>
  <c r="N1311" i="388"/>
  <c r="N1320" i="388"/>
  <c r="N1325" i="388"/>
  <c r="N14" i="388"/>
  <c r="N18" i="388"/>
  <c r="N62" i="388"/>
  <c r="N66" i="388"/>
  <c r="N82" i="388"/>
  <c r="N112" i="388"/>
  <c r="N595" i="388"/>
  <c r="N599" i="388"/>
  <c r="N603" i="388"/>
  <c r="N1327" i="388"/>
  <c r="N1334" i="388"/>
  <c r="N23" i="388"/>
  <c r="N440" i="388"/>
  <c r="N444" i="388"/>
  <c r="N460" i="388"/>
  <c r="N468" i="388"/>
  <c r="N472" i="388"/>
  <c r="N476" i="388"/>
  <c r="N480" i="388"/>
  <c r="N484" i="388"/>
  <c r="N488" i="388"/>
  <c r="N856" i="388"/>
  <c r="N876" i="388"/>
  <c r="N1268" i="388"/>
  <c r="N70" i="388"/>
  <c r="N74" i="388"/>
  <c r="N78" i="388"/>
  <c r="N86" i="388"/>
  <c r="N130" i="388"/>
  <c r="N9" i="388"/>
  <c r="N12" i="388"/>
  <c r="N13" i="388"/>
  <c r="N16" i="388"/>
  <c r="N17" i="388"/>
  <c r="N21" i="388"/>
  <c r="N29" i="388"/>
  <c r="N37" i="388"/>
  <c r="N52" i="388"/>
  <c r="N60" i="388"/>
  <c r="N61" i="388"/>
  <c r="N64" i="388"/>
  <c r="N65" i="388"/>
  <c r="N68" i="388"/>
  <c r="N69" i="388"/>
  <c r="N72" i="388"/>
  <c r="N73" i="388"/>
  <c r="N76" i="388"/>
  <c r="N77" i="388"/>
  <c r="N80" i="388"/>
  <c r="N81" i="388"/>
  <c r="N84" i="388"/>
  <c r="N85" i="388"/>
  <c r="N108" i="388"/>
  <c r="N118" i="388"/>
  <c r="N129" i="388"/>
  <c r="N206" i="388"/>
  <c r="N281" i="388"/>
  <c r="N407" i="388"/>
  <c r="N416" i="388"/>
  <c r="N424" i="388"/>
  <c r="N449" i="388"/>
  <c r="N540" i="388"/>
  <c r="N546" i="388"/>
  <c r="N550" i="388"/>
  <c r="N578" i="388"/>
  <c r="N594" i="388"/>
  <c r="N598" i="388"/>
  <c r="N602" i="388"/>
  <c r="N606" i="388"/>
  <c r="N619" i="388"/>
  <c r="N632" i="388"/>
  <c r="N636" i="388"/>
  <c r="N698" i="388"/>
  <c r="N733" i="388"/>
  <c r="N740" i="388"/>
  <c r="N751" i="388"/>
  <c r="N754" i="388"/>
  <c r="N778" i="388"/>
  <c r="N822" i="388"/>
  <c r="N823" i="388"/>
  <c r="N835" i="388"/>
  <c r="N838" i="388"/>
  <c r="N839" i="388"/>
  <c r="N853" i="388"/>
  <c r="N1260" i="388"/>
  <c r="N1295" i="388"/>
  <c r="N1303" i="388"/>
  <c r="N1307" i="388"/>
  <c r="N1250" i="388"/>
  <c r="N1296" i="388"/>
  <c r="N1315" i="388"/>
  <c r="N1342" i="388"/>
  <c r="N534" i="388"/>
  <c r="N542" i="388"/>
  <c r="N551" i="388"/>
  <c r="N566" i="388"/>
  <c r="N574" i="388"/>
  <c r="N577" i="388"/>
  <c r="N581" i="388"/>
  <c r="N618" i="388"/>
  <c r="N630" i="388"/>
  <c r="N637" i="388"/>
  <c r="N709" i="388"/>
  <c r="N738" i="388"/>
  <c r="N756" i="388"/>
  <c r="N764" i="388"/>
  <c r="N772" i="388"/>
  <c r="N781" i="388"/>
  <c r="N784" i="388"/>
  <c r="N813" i="388"/>
  <c r="N815" i="388"/>
  <c r="N821" i="388"/>
  <c r="N837" i="388"/>
  <c r="N840" i="388"/>
  <c r="N843" i="388"/>
  <c r="N855" i="388"/>
  <c r="N867" i="388"/>
  <c r="N870" i="388"/>
  <c r="N873" i="388"/>
  <c r="N874" i="388"/>
  <c r="N878" i="388"/>
  <c r="N882" i="388"/>
  <c r="N890" i="388"/>
  <c r="N894" i="388"/>
  <c r="N898" i="388"/>
  <c r="N907" i="388"/>
  <c r="N911" i="388"/>
  <c r="N916" i="388"/>
  <c r="N928" i="388"/>
  <c r="N932" i="388"/>
  <c r="N1112" i="388"/>
  <c r="N1124" i="388"/>
  <c r="N1132" i="388"/>
  <c r="N1136" i="388"/>
  <c r="N1140" i="388"/>
  <c r="N1144" i="388"/>
  <c r="N1148" i="388"/>
  <c r="N1152" i="388"/>
  <c r="N1156" i="388"/>
  <c r="N1160" i="388"/>
  <c r="N1164" i="388"/>
  <c r="N1173" i="388"/>
  <c r="N1181" i="388"/>
  <c r="N1198" i="388"/>
  <c r="N1228" i="388"/>
  <c r="N1235" i="388"/>
  <c r="N1239" i="388"/>
  <c r="N1247" i="388"/>
  <c r="N1248" i="388"/>
  <c r="N1259" i="388"/>
  <c r="N1299" i="388"/>
  <c r="N1332" i="388"/>
  <c r="N1333" i="388"/>
  <c r="N1339" i="388"/>
  <c r="N492" i="388"/>
  <c r="N500" i="388"/>
  <c r="N512" i="388"/>
  <c r="N520" i="388"/>
  <c r="N580" i="388"/>
  <c r="N617" i="388"/>
  <c r="N656" i="388"/>
  <c r="N729" i="388"/>
  <c r="N737" i="388"/>
  <c r="N741" i="388"/>
  <c r="N780" i="388"/>
  <c r="N1218" i="388"/>
  <c r="N1258" i="388"/>
  <c r="N1266" i="388"/>
  <c r="N1277" i="388"/>
  <c r="N1298" i="388"/>
  <c r="N1305" i="388"/>
  <c r="N490" i="388"/>
  <c r="N498" i="388"/>
  <c r="N507" i="388"/>
  <c r="N518" i="388"/>
  <c r="N650" i="388"/>
  <c r="N690" i="388"/>
  <c r="N727" i="388"/>
  <c r="N735" i="388"/>
  <c r="N1211" i="388"/>
  <c r="N1243" i="388"/>
  <c r="N798" i="388"/>
  <c r="N800" i="388"/>
  <c r="N806" i="388"/>
  <c r="N817" i="388"/>
  <c r="N820" i="388"/>
  <c r="N826" i="388"/>
  <c r="N834" i="388"/>
  <c r="N841" i="388"/>
  <c r="N844" i="388"/>
  <c r="N851" i="388"/>
  <c r="N854" i="388"/>
  <c r="N860" i="388"/>
  <c r="N864" i="388"/>
  <c r="N976" i="388"/>
  <c r="N980" i="388"/>
  <c r="N984" i="388"/>
  <c r="N988" i="388"/>
  <c r="N1212" i="388"/>
  <c r="N1220" i="388"/>
  <c r="N1238" i="388"/>
  <c r="N1244" i="388"/>
  <c r="N1270" i="388"/>
  <c r="N1288" i="388"/>
  <c r="N1321" i="388"/>
  <c r="N1330" i="388"/>
  <c r="N868" i="388"/>
  <c r="N940" i="388"/>
  <c r="N948" i="388"/>
  <c r="N956" i="388"/>
  <c r="N1306" i="388"/>
  <c r="N782" i="388"/>
  <c r="N793" i="388"/>
  <c r="N805" i="388"/>
  <c r="N818" i="388"/>
  <c r="N829" i="388"/>
  <c r="N836" i="388"/>
  <c r="N842" i="388"/>
  <c r="N852" i="388"/>
  <c r="N859" i="388"/>
  <c r="N863" i="388"/>
  <c r="N866" i="388"/>
  <c r="N872" i="388"/>
  <c r="N970" i="388"/>
  <c r="N974" i="388"/>
  <c r="N978" i="388"/>
  <c r="N982" i="388"/>
  <c r="N986" i="388"/>
  <c r="N1187" i="388"/>
  <c r="N1206" i="388"/>
  <c r="N1225" i="388"/>
  <c r="N1240" i="388"/>
  <c r="N1265" i="388"/>
  <c r="N1274" i="388"/>
  <c r="N1304" i="388"/>
  <c r="N1326" i="388"/>
  <c r="D861" i="388"/>
  <c r="N886" i="388"/>
  <c r="N893" i="388"/>
  <c r="N902" i="388"/>
  <c r="N910" i="388"/>
  <c r="N920" i="388"/>
  <c r="N927" i="388"/>
  <c r="N936" i="388"/>
  <c r="N944" i="388"/>
  <c r="N952" i="388"/>
  <c r="N960" i="388"/>
  <c r="N879" i="388"/>
  <c r="N883" i="388"/>
  <c r="N887" i="388"/>
  <c r="N891" i="388"/>
  <c r="N895" i="388"/>
  <c r="N899" i="388"/>
  <c r="N904" i="388"/>
  <c r="N908" i="388"/>
  <c r="N912" i="388"/>
  <c r="N921" i="388"/>
  <c r="N929" i="388"/>
  <c r="N933" i="388"/>
  <c r="N937" i="388"/>
  <c r="N941" i="388"/>
  <c r="N945" i="388"/>
  <c r="N949" i="388"/>
  <c r="N953" i="388"/>
  <c r="N957" i="388"/>
  <c r="N961" i="388"/>
  <c r="N965" i="388"/>
  <c r="N967" i="388"/>
  <c r="N969" i="388"/>
  <c r="N971" i="388"/>
  <c r="N973" i="388"/>
  <c r="N975" i="388"/>
  <c r="N977" i="388"/>
  <c r="N979" i="388"/>
  <c r="N981" i="388"/>
  <c r="N983" i="388"/>
  <c r="N985" i="388"/>
  <c r="N987" i="388"/>
  <c r="N1010" i="388"/>
  <c r="N1026" i="388"/>
  <c r="N1050" i="388"/>
  <c r="N1253" i="388"/>
  <c r="N1105" i="388"/>
  <c r="N1109" i="388"/>
  <c r="N1111" i="388"/>
  <c r="N1133" i="388"/>
  <c r="N1135" i="388"/>
  <c r="N1137" i="388"/>
  <c r="N1139" i="388"/>
  <c r="N1141" i="388"/>
  <c r="N1143" i="388"/>
  <c r="N1145" i="388"/>
  <c r="N1147" i="388"/>
  <c r="N1149" i="388"/>
  <c r="N1151" i="388"/>
  <c r="N1153" i="388"/>
  <c r="N1155" i="388"/>
  <c r="N1157" i="388"/>
  <c r="N1159" i="388"/>
  <c r="N1161" i="388"/>
  <c r="N1163" i="388"/>
  <c r="N1165" i="388"/>
  <c r="N1170" i="388"/>
  <c r="N1172" i="388"/>
  <c r="N1178" i="388"/>
  <c r="N1180" i="388"/>
  <c r="N1182" i="388"/>
  <c r="N1188" i="388"/>
  <c r="N1190" i="388"/>
  <c r="N1203" i="388"/>
  <c r="N1205" i="388"/>
  <c r="N1229" i="388"/>
  <c r="N1237" i="388"/>
  <c r="N1245" i="388"/>
  <c r="N1252" i="388"/>
  <c r="AY536" i="388"/>
  <c r="D815" i="388" l="1"/>
  <c r="AV285" i="388"/>
  <c r="AV286" i="388"/>
  <c r="AV276" i="388"/>
  <c r="AL276" i="388"/>
  <c r="AV101" i="388"/>
  <c r="AL101" i="388"/>
  <c r="AM286" i="388" l="1"/>
  <c r="AM285" i="388"/>
  <c r="AN964" i="388"/>
  <c r="M964" i="388" s="1"/>
  <c r="N964" i="388" s="1"/>
  <c r="AQ276" i="388"/>
  <c r="AM276" i="388"/>
  <c r="AQ964" i="388"/>
  <c r="AX964" i="388" s="1"/>
  <c r="AQ285" i="388"/>
  <c r="AQ101" i="388"/>
  <c r="AQ963" i="388"/>
  <c r="AQ536" i="388"/>
  <c r="AL963" i="388"/>
  <c r="K963" i="388"/>
  <c r="AV964" i="388"/>
  <c r="AQ286" i="388"/>
  <c r="AY964" i="388" l="1"/>
  <c r="AW286" i="388"/>
  <c r="AW101" i="388"/>
  <c r="AW276" i="388"/>
  <c r="AU536" i="388"/>
  <c r="AW285" i="388"/>
  <c r="AK536" i="388"/>
  <c r="AL536" i="388" s="1"/>
  <c r="AM101" i="388"/>
  <c r="AO101" i="388" s="1"/>
  <c r="AV963" i="388"/>
  <c r="AX963" i="388"/>
  <c r="AO286" i="388"/>
  <c r="L286" i="388"/>
  <c r="N286" i="388" s="1"/>
  <c r="D286" i="388" s="1"/>
  <c r="AO276" i="388"/>
  <c r="L276" i="388"/>
  <c r="N276" i="388" s="1"/>
  <c r="D276" i="388" s="1"/>
  <c r="AO285" i="388"/>
  <c r="L285" i="388"/>
  <c r="N285" i="388" s="1"/>
  <c r="D285" i="388" s="1"/>
  <c r="AO964" i="388"/>
  <c r="AY963" i="388" l="1"/>
  <c r="AY285" i="388"/>
  <c r="AY286" i="388"/>
  <c r="AY101" i="388"/>
  <c r="AV536" i="388"/>
  <c r="AY276" i="388"/>
  <c r="K536" i="388"/>
  <c r="D536" i="388" s="1"/>
  <c r="L101" i="388"/>
  <c r="N101" i="388" s="1"/>
  <c r="D101" i="388" s="1"/>
  <c r="AL964" i="388"/>
  <c r="K964" i="388"/>
  <c r="AY1225" i="388"/>
  <c r="AO1225" i="388"/>
  <c r="AY845" i="388"/>
  <c r="AO845" i="388"/>
  <c r="AO550" i="388"/>
  <c r="AO551" i="388"/>
  <c r="AY550" i="388"/>
  <c r="AY551" i="388"/>
  <c r="AY533" i="388"/>
  <c r="AY534" i="388"/>
  <c r="AY535" i="388"/>
  <c r="AY537" i="388"/>
  <c r="AY538" i="388"/>
  <c r="AY539" i="388"/>
  <c r="AY540" i="388"/>
  <c r="AY541" i="388"/>
  <c r="AY542" i="388"/>
  <c r="AY543" i="388"/>
  <c r="AY544" i="388"/>
  <c r="AY545" i="388"/>
  <c r="AY546" i="388"/>
  <c r="AO546" i="388"/>
  <c r="AO545" i="388"/>
  <c r="AO544" i="388"/>
  <c r="AO543" i="388"/>
  <c r="AO542" i="388"/>
  <c r="AO541" i="388"/>
  <c r="AO540" i="388"/>
  <c r="AO539" i="388"/>
  <c r="AO538" i="388"/>
  <c r="AO537" i="388"/>
  <c r="AO535" i="388"/>
  <c r="AO534" i="388"/>
  <c r="AO533" i="388"/>
  <c r="AO532" i="388"/>
  <c r="AO531" i="388"/>
  <c r="AO530" i="388"/>
  <c r="AO528" i="388"/>
  <c r="AO527" i="388"/>
  <c r="AO526" i="388"/>
  <c r="AY526" i="388"/>
  <c r="AY527" i="388"/>
  <c r="AY528" i="388"/>
  <c r="AY530" i="388"/>
  <c r="AY499" i="388"/>
  <c r="AY500" i="388"/>
  <c r="AO499" i="388"/>
  <c r="AO500" i="388"/>
  <c r="AV386" i="388"/>
  <c r="AL386" i="388"/>
  <c r="AV105" i="388"/>
  <c r="AL279" i="388"/>
  <c r="AV279" i="388"/>
  <c r="D964" i="388" l="1"/>
  <c r="AK545" i="388"/>
  <c r="AK541" i="388"/>
  <c r="AK527" i="388"/>
  <c r="AL527" i="388" s="1"/>
  <c r="AK1225" i="388"/>
  <c r="AM300" i="388"/>
  <c r="AM386" i="388"/>
  <c r="AK544" i="388"/>
  <c r="AK535" i="388"/>
  <c r="AL535" i="388" s="1"/>
  <c r="AK526" i="388"/>
  <c r="AN1262" i="388"/>
  <c r="AM105" i="388"/>
  <c r="AM299" i="388"/>
  <c r="AK500" i="388"/>
  <c r="AK539" i="388"/>
  <c r="AK534" i="388"/>
  <c r="AK530" i="388"/>
  <c r="AK551" i="388"/>
  <c r="AK546" i="388"/>
  <c r="AL546" i="388" s="1"/>
  <c r="AN1261" i="388"/>
  <c r="AM243" i="388"/>
  <c r="AM298" i="388"/>
  <c r="AK499" i="388"/>
  <c r="AK542" i="388"/>
  <c r="AK533" i="388"/>
  <c r="AL533" i="388" s="1"/>
  <c r="AK528" i="388"/>
  <c r="AK550" i="388"/>
  <c r="AL550" i="388" s="1"/>
  <c r="AK845" i="388"/>
  <c r="AQ279" i="388"/>
  <c r="AM278" i="388"/>
  <c r="AM277" i="388"/>
  <c r="AM275" i="388"/>
  <c r="AM350" i="388"/>
  <c r="AQ105" i="388"/>
  <c r="AQ539" i="388"/>
  <c r="AQ1261" i="388"/>
  <c r="AQ243" i="388"/>
  <c r="AQ499" i="388"/>
  <c r="AQ278" i="388"/>
  <c r="AQ275" i="388"/>
  <c r="AQ545" i="388"/>
  <c r="AQ300" i="388"/>
  <c r="AQ386" i="388"/>
  <c r="AQ526" i="388"/>
  <c r="AQ1262" i="388"/>
  <c r="AQ550" i="388"/>
  <c r="AQ350" i="388"/>
  <c r="AQ528" i="388"/>
  <c r="AQ533" i="388"/>
  <c r="AQ298" i="388"/>
  <c r="AQ551" i="388"/>
  <c r="AQ845" i="388"/>
  <c r="AQ500" i="388"/>
  <c r="AQ299" i="388"/>
  <c r="AQ530" i="388"/>
  <c r="AQ535" i="388"/>
  <c r="AQ544" i="388"/>
  <c r="AQ1225" i="388"/>
  <c r="AU1225" i="388" s="1"/>
  <c r="AQ527" i="388"/>
  <c r="AQ541" i="388"/>
  <c r="AQ546" i="388"/>
  <c r="AQ277" i="388"/>
  <c r="AQ534" i="388"/>
  <c r="AQ542" i="388"/>
  <c r="AV1225" i="388" l="1"/>
  <c r="AU527" i="388"/>
  <c r="AU551" i="388"/>
  <c r="AW386" i="388"/>
  <c r="AU546" i="388"/>
  <c r="AU544" i="388"/>
  <c r="AU500" i="388"/>
  <c r="AU528" i="388"/>
  <c r="AU550" i="388"/>
  <c r="AW300" i="388"/>
  <c r="AW275" i="388"/>
  <c r="AU542" i="388"/>
  <c r="AU541" i="388"/>
  <c r="AU535" i="388"/>
  <c r="AU845" i="388"/>
  <c r="AW350" i="388"/>
  <c r="AU545" i="388"/>
  <c r="AW243" i="388"/>
  <c r="AU539" i="388"/>
  <c r="AW105" i="388"/>
  <c r="AW279" i="388"/>
  <c r="AU534" i="388"/>
  <c r="AU530" i="388"/>
  <c r="AU526" i="388"/>
  <c r="AU499" i="388"/>
  <c r="AW277" i="388"/>
  <c r="AW299" i="388"/>
  <c r="AW298" i="388"/>
  <c r="AU533" i="388"/>
  <c r="AW278" i="388"/>
  <c r="K533" i="388"/>
  <c r="D533" i="388" s="1"/>
  <c r="L299" i="388"/>
  <c r="N299" i="388" s="1"/>
  <c r="D299" i="388" s="1"/>
  <c r="AO299" i="388"/>
  <c r="K530" i="388"/>
  <c r="D530" i="388" s="1"/>
  <c r="AL530" i="388"/>
  <c r="L277" i="388"/>
  <c r="N277" i="388" s="1"/>
  <c r="D277" i="388" s="1"/>
  <c r="AO277" i="388"/>
  <c r="AO298" i="388"/>
  <c r="L298" i="388"/>
  <c r="N298" i="388" s="1"/>
  <c r="D298" i="388" s="1"/>
  <c r="K544" i="388"/>
  <c r="D544" i="388" s="1"/>
  <c r="AL544" i="388"/>
  <c r="AL845" i="388"/>
  <c r="K845" i="388"/>
  <c r="D845" i="388" s="1"/>
  <c r="AL500" i="388"/>
  <c r="K500" i="388"/>
  <c r="D500" i="388" s="1"/>
  <c r="K541" i="388"/>
  <c r="D541" i="388" s="1"/>
  <c r="AL541" i="388"/>
  <c r="AL528" i="388"/>
  <c r="K528" i="388"/>
  <c r="D528" i="388" s="1"/>
  <c r="M1262" i="388"/>
  <c r="N1262" i="388" s="1"/>
  <c r="AO1262" i="388"/>
  <c r="AL534" i="388"/>
  <c r="K534" i="388"/>
  <c r="D534" i="388" s="1"/>
  <c r="AL1225" i="388"/>
  <c r="K1225" i="388"/>
  <c r="D1225" i="388" s="1"/>
  <c r="M1261" i="388"/>
  <c r="N1261" i="388" s="1"/>
  <c r="AO1261" i="388"/>
  <c r="AO350" i="388"/>
  <c r="L350" i="388"/>
  <c r="N350" i="388" s="1"/>
  <c r="D350" i="388" s="1"/>
  <c r="K542" i="388"/>
  <c r="D542" i="388" s="1"/>
  <c r="AL542" i="388"/>
  <c r="K551" i="388"/>
  <c r="D551" i="388" s="1"/>
  <c r="AL551" i="388"/>
  <c r="K535" i="388"/>
  <c r="D535" i="388" s="1"/>
  <c r="K527" i="388"/>
  <c r="D527" i="388" s="1"/>
  <c r="K550" i="388"/>
  <c r="D550" i="388" s="1"/>
  <c r="K546" i="388"/>
  <c r="D546" i="388" s="1"/>
  <c r="AV1262" i="388"/>
  <c r="AX1262" i="388"/>
  <c r="AV1261" i="388"/>
  <c r="AX1261" i="388"/>
  <c r="AO386" i="388"/>
  <c r="L386" i="388"/>
  <c r="N386" i="388" s="1"/>
  <c r="D386" i="388" s="1"/>
  <c r="AO278" i="388"/>
  <c r="L278" i="388"/>
  <c r="N278" i="388" s="1"/>
  <c r="D278" i="388" s="1"/>
  <c r="AL1262" i="388"/>
  <c r="K1262" i="388"/>
  <c r="AO105" i="388"/>
  <c r="L105" i="388"/>
  <c r="N105" i="388" s="1"/>
  <c r="D105" i="388" s="1"/>
  <c r="AL499" i="388"/>
  <c r="K499" i="388"/>
  <c r="D499" i="388" s="1"/>
  <c r="AL526" i="388"/>
  <c r="K526" i="388"/>
  <c r="D526" i="388" s="1"/>
  <c r="AL1261" i="388"/>
  <c r="K1261" i="388"/>
  <c r="AO300" i="388"/>
  <c r="L300" i="388"/>
  <c r="N300" i="388" s="1"/>
  <c r="D300" i="388" s="1"/>
  <c r="AL545" i="388"/>
  <c r="K545" i="388"/>
  <c r="D545" i="388" s="1"/>
  <c r="AO243" i="388"/>
  <c r="L243" i="388"/>
  <c r="N243" i="388" s="1"/>
  <c r="D243" i="388" s="1"/>
  <c r="AL539" i="388"/>
  <c r="K539" i="388"/>
  <c r="D539" i="388" s="1"/>
  <c r="AO275" i="388"/>
  <c r="L275" i="388"/>
  <c r="N275" i="388" s="1"/>
  <c r="D275" i="388" s="1"/>
  <c r="AY1262" i="388" l="1"/>
  <c r="AY278" i="388"/>
  <c r="AY277" i="388"/>
  <c r="AV534" i="388"/>
  <c r="AY243" i="388"/>
  <c r="AV535" i="388"/>
  <c r="AY300" i="388"/>
  <c r="AV544" i="388"/>
  <c r="AV527" i="388"/>
  <c r="AV533" i="388"/>
  <c r="AV499" i="388"/>
  <c r="AY279" i="388"/>
  <c r="AV545" i="388"/>
  <c r="AV541" i="388"/>
  <c r="AV550" i="388"/>
  <c r="AV546" i="388"/>
  <c r="AY298" i="388"/>
  <c r="AV526" i="388"/>
  <c r="AY105" i="388"/>
  <c r="AY350" i="388"/>
  <c r="AV542" i="388"/>
  <c r="AV528" i="388"/>
  <c r="AY386" i="388"/>
  <c r="AY1261" i="388"/>
  <c r="AY299" i="388"/>
  <c r="AV530" i="388"/>
  <c r="AV539" i="388"/>
  <c r="AV845" i="388"/>
  <c r="AY275" i="388"/>
  <c r="AV500" i="388"/>
  <c r="AV551" i="388"/>
  <c r="D1261" i="388"/>
  <c r="D1262" i="388"/>
  <c r="AY1305" i="388" l="1"/>
  <c r="AO1305" i="388"/>
  <c r="AQ1305" i="388" l="1"/>
  <c r="AS1305" i="388" s="1"/>
  <c r="AY1279" i="388"/>
  <c r="AY1272" i="388"/>
  <c r="AO1279" i="388"/>
  <c r="AO1272" i="388"/>
  <c r="AY1228" i="388"/>
  <c r="AY1229" i="388"/>
  <c r="AO1228" i="388"/>
  <c r="AO1229" i="388"/>
  <c r="AY844" i="388"/>
  <c r="AO844" i="388"/>
  <c r="AY793" i="388"/>
  <c r="AO793" i="388"/>
  <c r="AK844" i="388" l="1"/>
  <c r="AV1305" i="388"/>
  <c r="AQ793" i="388"/>
  <c r="AI1305" i="388"/>
  <c r="AQ1229" i="388"/>
  <c r="AU1229" i="388" s="1"/>
  <c r="AQ1228" i="388"/>
  <c r="AU1228" i="388" s="1"/>
  <c r="AV1229" i="388" l="1"/>
  <c r="AV1228" i="388"/>
  <c r="AU793" i="388"/>
  <c r="AL844" i="388"/>
  <c r="K844" i="388"/>
  <c r="D844" i="388" s="1"/>
  <c r="I1305" i="388"/>
  <c r="AL1305" i="388"/>
  <c r="AK793" i="388"/>
  <c r="AQ844" i="388"/>
  <c r="AK1228" i="388"/>
  <c r="AK1229" i="388"/>
  <c r="AK1279" i="388"/>
  <c r="AQ1279" i="388"/>
  <c r="AU1279" i="388" s="1"/>
  <c r="AK1272" i="388"/>
  <c r="AQ1272" i="388"/>
  <c r="AU1272" i="388" s="1"/>
  <c r="AV1272" i="388" l="1"/>
  <c r="D1305" i="388"/>
  <c r="AV1279" i="388"/>
  <c r="AV793" i="388"/>
  <c r="AU844" i="388"/>
  <c r="AL1279" i="388"/>
  <c r="K1279" i="388"/>
  <c r="D1279" i="388" s="1"/>
  <c r="AL1228" i="388"/>
  <c r="K1228" i="388"/>
  <c r="D1228" i="388" s="1"/>
  <c r="AL1229" i="388"/>
  <c r="K1229" i="388"/>
  <c r="D1229" i="388" s="1"/>
  <c r="AL1272" i="388"/>
  <c r="K1272" i="388"/>
  <c r="D1272" i="388" s="1"/>
  <c r="AL793" i="388"/>
  <c r="K793" i="388"/>
  <c r="D793" i="388" s="1"/>
  <c r="AK916" i="388"/>
  <c r="AQ916" i="388"/>
  <c r="AU916" i="388" s="1"/>
  <c r="AV844" i="388" l="1"/>
  <c r="AV916" i="388"/>
  <c r="AL916" i="388"/>
  <c r="K916" i="388"/>
  <c r="D916" i="388" s="1"/>
  <c r="AY1341" i="388"/>
  <c r="AY1337" i="388"/>
  <c r="AY1334" i="388"/>
  <c r="AY1333" i="388"/>
  <c r="AY1332" i="388"/>
  <c r="AY1331" i="388"/>
  <c r="AY1330" i="388"/>
  <c r="AY1329" i="388"/>
  <c r="AY1328" i="388"/>
  <c r="AY1327" i="388"/>
  <c r="AY1326" i="388"/>
  <c r="AY1325" i="388"/>
  <c r="AY1323" i="388"/>
  <c r="AY1321" i="388"/>
  <c r="AY1320" i="388"/>
  <c r="AY1319" i="388"/>
  <c r="AY1317" i="388"/>
  <c r="AY1316" i="388"/>
  <c r="AY1315" i="388"/>
  <c r="AY1311" i="388"/>
  <c r="AY1307" i="388"/>
  <c r="AY1306" i="388"/>
  <c r="AY1304" i="388"/>
  <c r="AY1303" i="388"/>
  <c r="AY1302" i="388"/>
  <c r="AY1301" i="388"/>
  <c r="AY1300" i="388"/>
  <c r="AY1299" i="388"/>
  <c r="AY1298" i="388"/>
  <c r="AY1297" i="388"/>
  <c r="AY1296" i="388"/>
  <c r="AY1295" i="388"/>
  <c r="AY1288" i="388"/>
  <c r="AY1287" i="388"/>
  <c r="AY1280" i="388"/>
  <c r="AY1278" i="388"/>
  <c r="AY1277" i="388"/>
  <c r="AY1276" i="388"/>
  <c r="AY1275" i="388"/>
  <c r="AY1274" i="388"/>
  <c r="AY1273" i="388"/>
  <c r="AY1271" i="388"/>
  <c r="AY1270" i="388"/>
  <c r="AY1268" i="388"/>
  <c r="AY1267" i="388"/>
  <c r="AY1266" i="388"/>
  <c r="AY1265" i="388"/>
  <c r="AY1263" i="388"/>
  <c r="AY1260" i="388"/>
  <c r="AY1259" i="388"/>
  <c r="AY1258" i="388"/>
  <c r="AY1257" i="388"/>
  <c r="AY1256" i="388"/>
  <c r="AY1255" i="388"/>
  <c r="AY1254" i="388"/>
  <c r="AY1253" i="388"/>
  <c r="AY1252" i="388"/>
  <c r="AY1251" i="388"/>
  <c r="AY1250" i="388"/>
  <c r="AY1249" i="388"/>
  <c r="AY1248" i="388"/>
  <c r="AY1247" i="388"/>
  <c r="AY1245" i="388"/>
  <c r="AY1244" i="388"/>
  <c r="AY1243" i="388"/>
  <c r="AY1242" i="388"/>
  <c r="AY1241" i="388"/>
  <c r="AY1240" i="388"/>
  <c r="AY1239" i="388"/>
  <c r="AY1238" i="388"/>
  <c r="AY1237" i="388"/>
  <c r="AY1236" i="388"/>
  <c r="AY1235" i="388"/>
  <c r="AY1234" i="388"/>
  <c r="AY1227" i="388"/>
  <c r="AY1226" i="388"/>
  <c r="AY1224" i="388"/>
  <c r="AY1223" i="388"/>
  <c r="AY1220" i="388"/>
  <c r="AY1219" i="388"/>
  <c r="AY1218" i="388"/>
  <c r="AY1212" i="388"/>
  <c r="AY1211" i="388"/>
  <c r="AY1208" i="388"/>
  <c r="AY1207" i="388"/>
  <c r="AY1206" i="388"/>
  <c r="AY1205" i="388"/>
  <c r="AY1204" i="388"/>
  <c r="AY1203" i="388"/>
  <c r="AY1198" i="388"/>
  <c r="AY1191" i="388"/>
  <c r="AY1190" i="388"/>
  <c r="AY1188" i="388"/>
  <c r="AY1187" i="388"/>
  <c r="AY1183" i="388"/>
  <c r="AY1182" i="388"/>
  <c r="AY1181" i="388"/>
  <c r="AY1180" i="388"/>
  <c r="AY1179" i="388"/>
  <c r="AY1178" i="388"/>
  <c r="AY1173" i="388"/>
  <c r="AY1172" i="388"/>
  <c r="AY1170" i="388"/>
  <c r="AY1165" i="388"/>
  <c r="AY1164" i="388"/>
  <c r="AY1163" i="388"/>
  <c r="AY1162" i="388"/>
  <c r="AY1161" i="388"/>
  <c r="AY1160" i="388"/>
  <c r="AY1159" i="388"/>
  <c r="AY1158" i="388"/>
  <c r="AY1157" i="388"/>
  <c r="AY1156" i="388"/>
  <c r="AY1155" i="388"/>
  <c r="AY1154" i="388"/>
  <c r="AY1153" i="388"/>
  <c r="AY1152" i="388"/>
  <c r="AY1151" i="388"/>
  <c r="AY1150" i="388"/>
  <c r="AY1149" i="388"/>
  <c r="AY1148" i="388"/>
  <c r="AY1147" i="388"/>
  <c r="AY1146" i="388"/>
  <c r="AY1145" i="388"/>
  <c r="AY1144" i="388"/>
  <c r="AY1143" i="388"/>
  <c r="AY1142" i="388"/>
  <c r="AY1141" i="388"/>
  <c r="AY1140" i="388"/>
  <c r="AY1139" i="388"/>
  <c r="AY1138" i="388"/>
  <c r="AY1137" i="388"/>
  <c r="AY1136" i="388"/>
  <c r="AY1135" i="388"/>
  <c r="AY1134" i="388"/>
  <c r="AY1133" i="388"/>
  <c r="AY1132" i="388"/>
  <c r="AY1112" i="388"/>
  <c r="AY1111" i="388"/>
  <c r="AY1109" i="388"/>
  <c r="AY1106" i="388"/>
  <c r="AY1105" i="388"/>
  <c r="AY1050" i="388"/>
  <c r="AY1049" i="388"/>
  <c r="AY1026" i="388"/>
  <c r="AY988" i="388"/>
  <c r="AY987" i="388"/>
  <c r="AY986" i="388"/>
  <c r="AY985" i="388"/>
  <c r="AY984" i="388"/>
  <c r="AY983" i="388"/>
  <c r="AY982" i="388"/>
  <c r="AY981" i="388"/>
  <c r="AY980" i="388"/>
  <c r="AY979" i="388"/>
  <c r="AY978" i="388"/>
  <c r="AY977" i="388"/>
  <c r="AY976" i="388"/>
  <c r="AY975" i="388"/>
  <c r="AY974" i="388"/>
  <c r="AY973" i="388"/>
  <c r="AY972" i="388"/>
  <c r="AY971" i="388"/>
  <c r="AY970" i="388"/>
  <c r="AY969" i="388"/>
  <c r="AY968" i="388"/>
  <c r="AY967" i="388"/>
  <c r="AY966" i="388"/>
  <c r="AY965" i="388"/>
  <c r="AY961" i="388"/>
  <c r="AY960" i="388"/>
  <c r="AY959" i="388"/>
  <c r="AY958" i="388"/>
  <c r="AY957" i="388"/>
  <c r="AY956" i="388"/>
  <c r="AY955" i="388"/>
  <c r="AY954" i="388"/>
  <c r="AY953" i="388"/>
  <c r="AY952" i="388"/>
  <c r="AY951" i="388"/>
  <c r="AY950" i="388"/>
  <c r="AY949" i="388"/>
  <c r="AY948" i="388"/>
  <c r="AY947" i="388"/>
  <c r="AY945" i="388"/>
  <c r="AY944" i="388"/>
  <c r="AY943" i="388"/>
  <c r="AY942" i="388"/>
  <c r="AY941" i="388"/>
  <c r="AY940" i="388"/>
  <c r="AY938" i="388"/>
  <c r="AY937" i="388"/>
  <c r="AY936" i="388"/>
  <c r="AY934" i="388"/>
  <c r="AY933" i="388"/>
  <c r="AY932" i="388"/>
  <c r="AY931" i="388"/>
  <c r="AY929" i="388"/>
  <c r="AY928" i="388"/>
  <c r="AY927" i="388"/>
  <c r="AY921" i="388"/>
  <c r="AY920" i="388"/>
  <c r="AY919" i="388"/>
  <c r="AY915" i="388"/>
  <c r="AY914" i="388"/>
  <c r="AY912" i="388"/>
  <c r="AY911" i="388"/>
  <c r="AY910" i="388"/>
  <c r="AY909" i="388"/>
  <c r="AY908" i="388"/>
  <c r="AY907" i="388"/>
  <c r="AY906" i="388"/>
  <c r="AY905" i="388"/>
  <c r="AY904" i="388"/>
  <c r="AY902" i="388"/>
  <c r="AY901" i="388"/>
  <c r="AY900" i="388"/>
  <c r="AY899" i="388"/>
  <c r="AY898" i="388"/>
  <c r="AY897" i="388"/>
  <c r="AY896" i="388"/>
  <c r="AY895" i="388"/>
  <c r="AY894" i="388"/>
  <c r="AY893" i="388"/>
  <c r="AY892" i="388"/>
  <c r="AY891" i="388"/>
  <c r="AY890" i="388"/>
  <c r="AY889" i="388"/>
  <c r="AY888" i="388"/>
  <c r="AY887" i="388"/>
  <c r="AY886" i="388"/>
  <c r="AY885" i="388"/>
  <c r="AY884" i="388"/>
  <c r="AY883" i="388"/>
  <c r="AY882" i="388"/>
  <c r="AY881" i="388"/>
  <c r="AY880" i="388"/>
  <c r="AY879" i="388"/>
  <c r="AY878" i="388"/>
  <c r="AY877" i="388"/>
  <c r="AY876" i="388"/>
  <c r="AY875" i="388"/>
  <c r="AY874" i="388"/>
  <c r="AY873" i="388"/>
  <c r="AY872" i="388"/>
  <c r="AY871" i="388"/>
  <c r="AY870" i="388"/>
  <c r="AY869" i="388"/>
  <c r="AY868" i="388"/>
  <c r="AY867" i="388"/>
  <c r="AY866" i="388"/>
  <c r="AY865" i="388"/>
  <c r="AY864" i="388"/>
  <c r="AY863" i="388"/>
  <c r="AY862" i="388"/>
  <c r="AY117" i="388"/>
  <c r="AY118" i="388"/>
  <c r="AY119" i="388"/>
  <c r="AY129" i="388"/>
  <c r="AY130" i="388"/>
  <c r="AY148" i="388"/>
  <c r="AY150" i="388"/>
  <c r="AY166" i="388"/>
  <c r="AY206" i="388"/>
  <c r="AY302" i="388"/>
  <c r="AY305" i="388"/>
  <c r="AY333" i="388"/>
  <c r="AY363" i="388"/>
  <c r="AY401" i="388"/>
  <c r="AY402" i="388"/>
  <c r="AY403" i="388"/>
  <c r="AY404" i="388"/>
  <c r="AY405" i="388"/>
  <c r="AY406" i="388"/>
  <c r="AY407" i="388"/>
  <c r="AY408" i="388"/>
  <c r="AY409" i="388"/>
  <c r="AY410" i="388"/>
  <c r="AY411" i="388"/>
  <c r="AY412" i="388"/>
  <c r="AY414" i="388"/>
  <c r="AY415" i="388"/>
  <c r="AY416" i="388"/>
  <c r="AY417" i="388"/>
  <c r="AY418" i="388"/>
  <c r="AY419" i="388"/>
  <c r="AY420" i="388"/>
  <c r="AY421" i="388"/>
  <c r="AY422" i="388"/>
  <c r="AY423" i="388"/>
  <c r="AY424" i="388"/>
  <c r="AY425" i="388"/>
  <c r="AY426" i="388"/>
  <c r="AY427" i="388"/>
  <c r="AY428" i="388"/>
  <c r="AY438" i="388"/>
  <c r="AY439" i="388"/>
  <c r="AY440" i="388"/>
  <c r="AY441" i="388"/>
  <c r="AY442" i="388"/>
  <c r="AY443" i="388"/>
  <c r="AY444" i="388"/>
  <c r="AY445" i="388"/>
  <c r="AY447" i="388"/>
  <c r="AY449" i="388"/>
  <c r="AY451" i="388"/>
  <c r="AY452" i="388"/>
  <c r="AY453" i="388"/>
  <c r="AY454" i="388"/>
  <c r="AY455" i="388"/>
  <c r="AY456" i="388"/>
  <c r="AY457" i="388"/>
  <c r="AY459" i="388"/>
  <c r="AY460" i="388"/>
  <c r="AY465" i="388"/>
  <c r="AY466" i="388"/>
  <c r="AY467" i="388"/>
  <c r="AY468" i="388"/>
  <c r="AY469" i="388"/>
  <c r="AY470" i="388"/>
  <c r="AY471" i="388"/>
  <c r="AY472" i="388"/>
  <c r="AY473" i="388"/>
  <c r="AY474" i="388"/>
  <c r="AY475" i="388"/>
  <c r="AY476" i="388"/>
  <c r="AY477" i="388"/>
  <c r="AY478" i="388"/>
  <c r="AY479" i="388"/>
  <c r="AY480" i="388"/>
  <c r="AY481" i="388"/>
  <c r="AY482" i="388"/>
  <c r="AY483" i="388"/>
  <c r="AY484" i="388"/>
  <c r="AY485" i="388"/>
  <c r="AY486" i="388"/>
  <c r="AY487" i="388"/>
  <c r="AY488" i="388"/>
  <c r="AY489" i="388"/>
  <c r="AY490" i="388"/>
  <c r="AY491" i="388"/>
  <c r="AY492" i="388"/>
  <c r="AY493" i="388"/>
  <c r="AY494" i="388"/>
  <c r="AY495" i="388"/>
  <c r="AY496" i="388"/>
  <c r="AY497" i="388"/>
  <c r="AY498" i="388"/>
  <c r="AY501" i="388"/>
  <c r="AY503" i="388"/>
  <c r="AY505" i="388"/>
  <c r="AY506" i="388"/>
  <c r="AY507" i="388"/>
  <c r="AY508" i="388"/>
  <c r="AY511" i="388"/>
  <c r="AY512" i="388"/>
  <c r="AY513" i="388"/>
  <c r="AY514" i="388"/>
  <c r="AY515" i="388"/>
  <c r="AY516" i="388"/>
  <c r="AY517" i="388"/>
  <c r="AY518" i="388"/>
  <c r="AY519" i="388"/>
  <c r="AY520" i="388"/>
  <c r="AY531" i="388"/>
  <c r="AY532" i="388"/>
  <c r="AY548" i="388"/>
  <c r="AY549" i="388"/>
  <c r="AY552" i="388"/>
  <c r="AY553" i="388"/>
  <c r="AY554" i="388"/>
  <c r="AY555" i="388"/>
  <c r="AY556" i="388"/>
  <c r="AY560" i="388"/>
  <c r="AY561" i="388"/>
  <c r="AY566" i="388"/>
  <c r="AY567" i="388"/>
  <c r="AY568" i="388"/>
  <c r="AY569" i="388"/>
  <c r="AY570" i="388"/>
  <c r="AY571" i="388"/>
  <c r="AY572" i="388"/>
  <c r="AY573" i="388"/>
  <c r="AY574" i="388"/>
  <c r="AY575" i="388"/>
  <c r="AY577" i="388"/>
  <c r="AY578" i="388"/>
  <c r="AY579" i="388"/>
  <c r="AY580" i="388"/>
  <c r="AY581" i="388"/>
  <c r="AY592" i="388"/>
  <c r="AY593" i="388"/>
  <c r="AY594" i="388"/>
  <c r="AY595" i="388"/>
  <c r="AY596" i="388"/>
  <c r="AY597" i="388"/>
  <c r="AY598" i="388"/>
  <c r="AY599" i="388"/>
  <c r="AY600" i="388"/>
  <c r="AY601" i="388"/>
  <c r="AY602" i="388"/>
  <c r="AY603" i="388"/>
  <c r="AY604" i="388"/>
  <c r="AY606" i="388"/>
  <c r="AY617" i="388"/>
  <c r="AY618" i="388"/>
  <c r="AY619" i="388"/>
  <c r="AY624" i="388"/>
  <c r="AY630" i="388"/>
  <c r="AY632" i="388"/>
  <c r="AY633" i="388"/>
  <c r="AY635" i="388"/>
  <c r="AY636" i="388"/>
  <c r="AY637" i="388"/>
  <c r="AY649" i="388"/>
  <c r="AY652" i="388"/>
  <c r="AY681" i="388"/>
  <c r="AY682" i="388"/>
  <c r="AY686" i="388"/>
  <c r="AY690" i="388"/>
  <c r="AY692" i="388"/>
  <c r="AY694" i="388"/>
  <c r="AY698" i="388"/>
  <c r="AY700" i="388"/>
  <c r="AY704" i="388"/>
  <c r="AY709" i="388"/>
  <c r="AY719" i="388"/>
  <c r="AY724" i="388"/>
  <c r="AY725" i="388"/>
  <c r="AY726" i="388"/>
  <c r="AY727" i="388"/>
  <c r="AY728" i="388"/>
  <c r="AY729" i="388"/>
  <c r="AY730" i="388"/>
  <c r="AY731" i="388"/>
  <c r="AY732" i="388"/>
  <c r="AY733" i="388"/>
  <c r="AY734" i="388"/>
  <c r="AY735" i="388"/>
  <c r="AY736" i="388"/>
  <c r="AY737" i="388"/>
  <c r="AY738" i="388"/>
  <c r="AY740" i="388"/>
  <c r="AY741" i="388"/>
  <c r="AY749" i="388"/>
  <c r="AY750" i="388"/>
  <c r="AY751" i="388"/>
  <c r="AY752" i="388"/>
  <c r="AY753" i="388"/>
  <c r="AY754" i="388"/>
  <c r="AY756" i="388"/>
  <c r="AY757" i="388"/>
  <c r="AY758" i="388"/>
  <c r="AY759" i="388"/>
  <c r="AY760" i="388"/>
  <c r="AY761" i="388"/>
  <c r="AY762" i="388"/>
  <c r="AY763" i="388"/>
  <c r="AY764" i="388"/>
  <c r="AY765" i="388"/>
  <c r="AY766" i="388"/>
  <c r="AY767" i="388"/>
  <c r="AY768" i="388"/>
  <c r="AY769" i="388"/>
  <c r="AY770" i="388"/>
  <c r="AY771" i="388"/>
  <c r="AY772" i="388"/>
  <c r="AY773" i="388"/>
  <c r="AY774" i="388"/>
  <c r="AY775" i="388"/>
  <c r="AY776" i="388"/>
  <c r="AY777" i="388"/>
  <c r="AY778" i="388"/>
  <c r="AY780" i="388"/>
  <c r="AY781" i="388"/>
  <c r="AY782" i="388"/>
  <c r="AY783" i="388"/>
  <c r="AY784" i="388"/>
  <c r="AY785" i="388"/>
  <c r="AY786" i="388"/>
  <c r="AY790" i="388"/>
  <c r="AY794" i="388"/>
  <c r="AY796" i="388"/>
  <c r="AY798" i="388"/>
  <c r="AY800" i="388"/>
  <c r="AY803" i="388"/>
  <c r="AY804" i="388"/>
  <c r="AY805" i="388"/>
  <c r="AY806" i="388"/>
  <c r="AY807" i="388"/>
  <c r="AY810" i="388"/>
  <c r="AY811" i="388"/>
  <c r="AY813" i="388"/>
  <c r="AY815" i="388"/>
  <c r="AY817" i="388"/>
  <c r="AY818" i="388"/>
  <c r="AY819" i="388"/>
  <c r="AY820" i="388"/>
  <c r="AY821" i="388"/>
  <c r="AY822" i="388"/>
  <c r="AY823" i="388"/>
  <c r="AY826" i="388"/>
  <c r="AY828" i="388"/>
  <c r="AY829" i="388"/>
  <c r="AY834" i="388"/>
  <c r="AY835" i="388"/>
  <c r="AY836" i="388"/>
  <c r="AY837" i="388"/>
  <c r="AY838" i="388"/>
  <c r="AY839" i="388"/>
  <c r="AY840" i="388"/>
  <c r="AY841" i="388"/>
  <c r="AY842" i="388"/>
  <c r="AY843" i="388"/>
  <c r="AY848" i="388"/>
  <c r="AY849" i="388"/>
  <c r="AY850" i="388"/>
  <c r="AY851" i="388"/>
  <c r="AY852" i="388"/>
  <c r="AY853" i="388"/>
  <c r="AY854" i="388"/>
  <c r="AY855" i="388"/>
  <c r="AY856" i="388"/>
  <c r="AY857" i="388"/>
  <c r="AY858" i="388"/>
  <c r="AY859" i="388"/>
  <c r="AY860" i="388"/>
  <c r="AY10" i="388"/>
  <c r="AY11" i="388"/>
  <c r="AY12" i="388"/>
  <c r="AY13" i="388"/>
  <c r="AY14" i="388"/>
  <c r="AY15" i="388"/>
  <c r="AY16" i="388"/>
  <c r="AY17" i="388"/>
  <c r="AY18" i="388"/>
  <c r="AY19" i="388"/>
  <c r="AY20" i="388"/>
  <c r="AY21" i="388"/>
  <c r="AY22" i="388"/>
  <c r="AY23" i="388"/>
  <c r="AY26" i="388"/>
  <c r="AY27" i="388"/>
  <c r="AY28" i="388"/>
  <c r="AY29" i="388"/>
  <c r="AY30" i="388"/>
  <c r="AY31" i="388"/>
  <c r="AY32" i="388"/>
  <c r="AY33" i="388"/>
  <c r="AY34" i="388"/>
  <c r="AY35" i="388"/>
  <c r="AY36" i="388"/>
  <c r="AY37" i="388"/>
  <c r="AY38" i="388"/>
  <c r="AY39" i="388"/>
  <c r="AY40" i="388"/>
  <c r="AY41" i="388"/>
  <c r="AY42" i="388"/>
  <c r="AY43" i="388"/>
  <c r="AY44" i="388"/>
  <c r="AY45" i="388"/>
  <c r="AY46" i="388"/>
  <c r="AY47" i="388"/>
  <c r="AY48" i="388"/>
  <c r="AY49" i="388"/>
  <c r="AY50" i="388"/>
  <c r="AY51" i="388"/>
  <c r="AY52" i="388"/>
  <c r="AY53" i="388"/>
  <c r="AY54" i="388"/>
  <c r="AY55" i="388"/>
  <c r="AY56" i="388"/>
  <c r="AY57" i="388"/>
  <c r="AY58" i="388"/>
  <c r="AY59" i="388"/>
  <c r="AY60" i="388"/>
  <c r="AY61" i="388"/>
  <c r="AY62" i="388"/>
  <c r="AY63" i="388"/>
  <c r="AY64" i="388"/>
  <c r="AY65" i="388"/>
  <c r="AY66" i="388"/>
  <c r="AY67" i="388"/>
  <c r="AY68" i="388"/>
  <c r="AY69" i="388"/>
  <c r="AY70" i="388"/>
  <c r="AY71" i="388"/>
  <c r="AY72" i="388"/>
  <c r="AY73" i="388"/>
  <c r="AY74" i="388"/>
  <c r="AY75" i="388"/>
  <c r="AY76" i="388"/>
  <c r="AY77" i="388"/>
  <c r="AY78" i="388"/>
  <c r="AY79" i="388"/>
  <c r="AY80" i="388"/>
  <c r="AY81" i="388"/>
  <c r="AY82" i="388"/>
  <c r="AY83" i="388"/>
  <c r="AY84" i="388"/>
  <c r="AY85" i="388"/>
  <c r="AY86" i="388"/>
  <c r="AY106" i="388"/>
  <c r="AY107" i="388"/>
  <c r="AY108" i="388"/>
  <c r="AY109" i="388"/>
  <c r="AY110" i="388"/>
  <c r="AY112" i="388"/>
  <c r="AY113" i="388"/>
  <c r="AY9" i="388"/>
  <c r="AV1343" i="388"/>
  <c r="AV1340" i="388"/>
  <c r="AV1338" i="388"/>
  <c r="AV1336" i="388"/>
  <c r="AV1335" i="388"/>
  <c r="AV1324" i="388"/>
  <c r="AV1320" i="388"/>
  <c r="AV1318" i="388"/>
  <c r="AV1314" i="388"/>
  <c r="AV1313" i="388"/>
  <c r="AV1312" i="388"/>
  <c r="AV1310" i="388"/>
  <c r="AV1308" i="388"/>
  <c r="AV1302" i="388"/>
  <c r="AV1295" i="388"/>
  <c r="AV1294" i="388"/>
  <c r="AV1293" i="388"/>
  <c r="AV1292" i="388"/>
  <c r="AV1291" i="388"/>
  <c r="AV1290" i="388"/>
  <c r="AV1289" i="388"/>
  <c r="AV1288" i="388"/>
  <c r="AV1287" i="388"/>
  <c r="AV1233" i="388"/>
  <c r="AV1232" i="388"/>
  <c r="AV1231" i="388"/>
  <c r="AV1230" i="388"/>
  <c r="AV1222" i="388"/>
  <c r="AV1221" i="388"/>
  <c r="AV1217" i="388"/>
  <c r="AV1216" i="388"/>
  <c r="AV1215" i="388"/>
  <c r="AV1214" i="388"/>
  <c r="AV1213" i="388"/>
  <c r="AV1210" i="388"/>
  <c r="AV1209" i="388"/>
  <c r="AV1202" i="388"/>
  <c r="AV1201" i="388"/>
  <c r="AV1200" i="388"/>
  <c r="AV1199" i="388"/>
  <c r="AV1197" i="388"/>
  <c r="AV1196" i="388"/>
  <c r="AV1195" i="388"/>
  <c r="AV1194" i="388"/>
  <c r="AV1193" i="388"/>
  <c r="AV1189" i="388"/>
  <c r="AV1186" i="388"/>
  <c r="AV1185" i="388"/>
  <c r="AV1184" i="388"/>
  <c r="AV1177" i="388"/>
  <c r="AV1176" i="388"/>
  <c r="AV1175" i="388"/>
  <c r="AV1174" i="388"/>
  <c r="AV1171" i="388"/>
  <c r="AV1169" i="388"/>
  <c r="AV1167" i="388"/>
  <c r="AV1166" i="388"/>
  <c r="AV1131" i="388"/>
  <c r="AV1130" i="388"/>
  <c r="AV1129" i="388"/>
  <c r="AV1128" i="388"/>
  <c r="AV1127" i="388"/>
  <c r="AV1126" i="388"/>
  <c r="AV1125" i="388"/>
  <c r="AV1123" i="388"/>
  <c r="AV1121" i="388"/>
  <c r="AV1120" i="388"/>
  <c r="AV1119" i="388"/>
  <c r="AV1118" i="388"/>
  <c r="AV1117" i="388"/>
  <c r="AV1116" i="388"/>
  <c r="AV1115" i="388"/>
  <c r="AV1114" i="388"/>
  <c r="AV1113" i="388"/>
  <c r="AV1110" i="388"/>
  <c r="AV1108" i="388"/>
  <c r="AV1107" i="388"/>
  <c r="AV1104" i="388"/>
  <c r="AV1103" i="388"/>
  <c r="AV1102" i="388"/>
  <c r="AV1101" i="388"/>
  <c r="AV1100" i="388"/>
  <c r="AV1099" i="388"/>
  <c r="AV1098" i="388"/>
  <c r="AV1097" i="388"/>
  <c r="AV1096" i="388"/>
  <c r="AV1095" i="388"/>
  <c r="AV1094" i="388"/>
  <c r="AV1093" i="388"/>
  <c r="AV1092" i="388"/>
  <c r="AV1091" i="388"/>
  <c r="AV1090" i="388"/>
  <c r="AV1089" i="388"/>
  <c r="AV1087" i="388"/>
  <c r="AV1086" i="388"/>
  <c r="AV1085" i="388"/>
  <c r="AV1084" i="388"/>
  <c r="AV1083" i="388"/>
  <c r="AV1082" i="388"/>
  <c r="AV1081" i="388"/>
  <c r="AV1080" i="388"/>
  <c r="AV1079" i="388"/>
  <c r="AV1078" i="388"/>
  <c r="AV1077" i="388"/>
  <c r="AV1076" i="388"/>
  <c r="AV1075" i="388"/>
  <c r="AV1074" i="388"/>
  <c r="AV1073" i="388"/>
  <c r="AV1072" i="388"/>
  <c r="AV1071" i="388"/>
  <c r="AV1070" i="388"/>
  <c r="AV1069" i="388"/>
  <c r="AV1068" i="388"/>
  <c r="AV1067" i="388"/>
  <c r="AV1066" i="388"/>
  <c r="AV1065" i="388"/>
  <c r="AV1064" i="388"/>
  <c r="AV1063" i="388"/>
  <c r="AV1062" i="388"/>
  <c r="AV1061" i="388"/>
  <c r="AV1060" i="388"/>
  <c r="AV1059" i="388"/>
  <c r="AV1058" i="388"/>
  <c r="AV1057" i="388"/>
  <c r="AV1056" i="388"/>
  <c r="AV1055" i="388"/>
  <c r="AV1054" i="388"/>
  <c r="AV1053" i="388"/>
  <c r="AV1052" i="388"/>
  <c r="AV1051" i="388"/>
  <c r="AV1048" i="388"/>
  <c r="AV1047" i="388"/>
  <c r="AV1046" i="388"/>
  <c r="AV1045" i="388"/>
  <c r="AV1044" i="388"/>
  <c r="AV1043" i="388"/>
  <c r="AV1042" i="388"/>
  <c r="AV1041" i="388"/>
  <c r="AV1040" i="388"/>
  <c r="AV1039" i="388"/>
  <c r="AV1038" i="388"/>
  <c r="AV1037" i="388"/>
  <c r="AV1036" i="388"/>
  <c r="AV1035" i="388"/>
  <c r="AV1034" i="388"/>
  <c r="AV1033" i="388"/>
  <c r="AV1032" i="388"/>
  <c r="AV1031" i="388"/>
  <c r="AV1030" i="388"/>
  <c r="AV1029" i="388"/>
  <c r="AV1028" i="388"/>
  <c r="AV1027" i="388"/>
  <c r="AV1025" i="388"/>
  <c r="AV1024" i="388"/>
  <c r="AV1023" i="388"/>
  <c r="AV1022" i="388"/>
  <c r="AV1021" i="388"/>
  <c r="AV1020" i="388"/>
  <c r="AV1019" i="388"/>
  <c r="AV1018" i="388"/>
  <c r="AV1017" i="388"/>
  <c r="AV1016" i="388"/>
  <c r="AV1015" i="388"/>
  <c r="AV1014" i="388"/>
  <c r="AV1013" i="388"/>
  <c r="AV1012" i="388"/>
  <c r="AV1011" i="388"/>
  <c r="AV1009" i="388"/>
  <c r="AV1008" i="388"/>
  <c r="AV1007" i="388"/>
  <c r="AV1006" i="388"/>
  <c r="AV1005" i="388"/>
  <c r="AV1004" i="388"/>
  <c r="AV1003" i="388"/>
  <c r="AV1002" i="388"/>
  <c r="AV1001" i="388"/>
  <c r="AV1000" i="388"/>
  <c r="AV999" i="388"/>
  <c r="AV998" i="388"/>
  <c r="AV997" i="388"/>
  <c r="AV996" i="388"/>
  <c r="AV995" i="388"/>
  <c r="AV994" i="388"/>
  <c r="AV993" i="388"/>
  <c r="AV992" i="388"/>
  <c r="AV991" i="388"/>
  <c r="AV990" i="388"/>
  <c r="AV988" i="388"/>
  <c r="AV987" i="388"/>
  <c r="AV986" i="388"/>
  <c r="AV962" i="388"/>
  <c r="AV946" i="388"/>
  <c r="AV939" i="388"/>
  <c r="AV935" i="388"/>
  <c r="AV930" i="388"/>
  <c r="AV926" i="388"/>
  <c r="AV925" i="388"/>
  <c r="AV924" i="388"/>
  <c r="AV923" i="388"/>
  <c r="AV922" i="388"/>
  <c r="AV918" i="388"/>
  <c r="AV917" i="388"/>
  <c r="AV915" i="388"/>
  <c r="AV914" i="388"/>
  <c r="AV912" i="388"/>
  <c r="AV911" i="388"/>
  <c r="AV910" i="388"/>
  <c r="AV909" i="388"/>
  <c r="AV908" i="388"/>
  <c r="AV907" i="388"/>
  <c r="AV906" i="388"/>
  <c r="AV905" i="388"/>
  <c r="AV904" i="388"/>
  <c r="AV902" i="388"/>
  <c r="AV901" i="388"/>
  <c r="AV900" i="388"/>
  <c r="AV899" i="388"/>
  <c r="AV898" i="388"/>
  <c r="AV897" i="388"/>
  <c r="AV896" i="388"/>
  <c r="AV895" i="388"/>
  <c r="AV894" i="388"/>
  <c r="AV893" i="388"/>
  <c r="AV892" i="388"/>
  <c r="AV891" i="388"/>
  <c r="AV884" i="388"/>
  <c r="AV883" i="388"/>
  <c r="AV882" i="388"/>
  <c r="AV881" i="388"/>
  <c r="AV880" i="388"/>
  <c r="AV879" i="388"/>
  <c r="AV878" i="388"/>
  <c r="AV877" i="388"/>
  <c r="AV874" i="388"/>
  <c r="AV873" i="388"/>
  <c r="AV872" i="388"/>
  <c r="AV871" i="388"/>
  <c r="AV870" i="388"/>
  <c r="AV869" i="388"/>
  <c r="AV868" i="388"/>
  <c r="AV866" i="388"/>
  <c r="AV865" i="388"/>
  <c r="AV864" i="388"/>
  <c r="AV863" i="388"/>
  <c r="AV862" i="388"/>
  <c r="AV814" i="388"/>
  <c r="AV815" i="388"/>
  <c r="AV816" i="388"/>
  <c r="AV824" i="388"/>
  <c r="AV825" i="388"/>
  <c r="AV827" i="388"/>
  <c r="AV830" i="388"/>
  <c r="AV831" i="388"/>
  <c r="AV832" i="388"/>
  <c r="AV833" i="388"/>
  <c r="AV87" i="388"/>
  <c r="AV88" i="388"/>
  <c r="AV89" i="388"/>
  <c r="AV90" i="388"/>
  <c r="AV91" i="388"/>
  <c r="AV92" i="388"/>
  <c r="AV93" i="388"/>
  <c r="AV94" i="388"/>
  <c r="AV95" i="388"/>
  <c r="AV96" i="388"/>
  <c r="AV97" i="388"/>
  <c r="AV98" i="388"/>
  <c r="AV99" i="388"/>
  <c r="AV100" i="388"/>
  <c r="AV102" i="388"/>
  <c r="AV103" i="388"/>
  <c r="AV104" i="388"/>
  <c r="AV111" i="388"/>
  <c r="AV114" i="388"/>
  <c r="AV115" i="388"/>
  <c r="AV116" i="388"/>
  <c r="AV120" i="388"/>
  <c r="AV121" i="388"/>
  <c r="AV122" i="388"/>
  <c r="AV123" i="388"/>
  <c r="AV124" i="388"/>
  <c r="AV125" i="388"/>
  <c r="AV126" i="388"/>
  <c r="AV127" i="388"/>
  <c r="AV128" i="388"/>
  <c r="AV131" i="388"/>
  <c r="AV132" i="388"/>
  <c r="AV133" i="388"/>
  <c r="AV134" i="388"/>
  <c r="AV135" i="388"/>
  <c r="AV136" i="388"/>
  <c r="AV137" i="388"/>
  <c r="AV138" i="388"/>
  <c r="AV139" i="388"/>
  <c r="AV140" i="388"/>
  <c r="AV141" i="388"/>
  <c r="AV142" i="388"/>
  <c r="AV143" i="388"/>
  <c r="AV144" i="388"/>
  <c r="AV145" i="388"/>
  <c r="AV146" i="388"/>
  <c r="AV147" i="388"/>
  <c r="AV149" i="388"/>
  <c r="AV151" i="388"/>
  <c r="AV152" i="388"/>
  <c r="AV153" i="388"/>
  <c r="AV154" i="388"/>
  <c r="AV155" i="388"/>
  <c r="AV156" i="388"/>
  <c r="AV157" i="388"/>
  <c r="AV158" i="388"/>
  <c r="AV159" i="388"/>
  <c r="AV160" i="388"/>
  <c r="AV161" i="388"/>
  <c r="AV162" i="388"/>
  <c r="AV163" i="388"/>
  <c r="AV164" i="388"/>
  <c r="AV165" i="388"/>
  <c r="AV167" i="388"/>
  <c r="AV168" i="388"/>
  <c r="AV169" i="388"/>
  <c r="AV170" i="388"/>
  <c r="AV171" i="388"/>
  <c r="AV172" i="388"/>
  <c r="AV173" i="388"/>
  <c r="AV181" i="388"/>
  <c r="AV182" i="388"/>
  <c r="AV183" i="388"/>
  <c r="AV184" i="388"/>
  <c r="AV185" i="388"/>
  <c r="AV186" i="388"/>
  <c r="AV187" i="388"/>
  <c r="AV188" i="388"/>
  <c r="AV189" i="388"/>
  <c r="AV190" i="388"/>
  <c r="AV191" i="388"/>
  <c r="AV192" i="388"/>
  <c r="AV193" i="388"/>
  <c r="AV194" i="388"/>
  <c r="AV195" i="388"/>
  <c r="AV196" i="388"/>
  <c r="AV197" i="388"/>
  <c r="AV198" i="388"/>
  <c r="AV199" i="388"/>
  <c r="AV200" i="388"/>
  <c r="AV202" i="388"/>
  <c r="AV203" i="388"/>
  <c r="AV204" i="388"/>
  <c r="AV205" i="388"/>
  <c r="AV207" i="388"/>
  <c r="AV208" i="388"/>
  <c r="AV209" i="388"/>
  <c r="AV210" i="388"/>
  <c r="AV211" i="388"/>
  <c r="AV212" i="388"/>
  <c r="AV213" i="388"/>
  <c r="AV214" i="388"/>
  <c r="AV215" i="388"/>
  <c r="AV216" i="388"/>
  <c r="AV217" i="388"/>
  <c r="AV218" i="388"/>
  <c r="AV219" i="388"/>
  <c r="AV220" i="388"/>
  <c r="AV221" i="388"/>
  <c r="AV222" i="388"/>
  <c r="AV223" i="388"/>
  <c r="AV224" i="388"/>
  <c r="AV225" i="388"/>
  <c r="AV226" i="388"/>
  <c r="AV227" i="388"/>
  <c r="AV228" i="388"/>
  <c r="AV229" i="388"/>
  <c r="AV230" i="388"/>
  <c r="AV231" i="388"/>
  <c r="AV232" i="388"/>
  <c r="AV233" i="388"/>
  <c r="AV234" i="388"/>
  <c r="AV235" i="388"/>
  <c r="AV236" i="388"/>
  <c r="AV237" i="388"/>
  <c r="AV238" i="388"/>
  <c r="AV239" i="388"/>
  <c r="AV240" i="388"/>
  <c r="AV241" i="388"/>
  <c r="AV242" i="388"/>
  <c r="AV244" i="388"/>
  <c r="AV245" i="388"/>
  <c r="AV246" i="388"/>
  <c r="AV247" i="388"/>
  <c r="AV248" i="388"/>
  <c r="AV249" i="388"/>
  <c r="AV250" i="388"/>
  <c r="AV251" i="388"/>
  <c r="AV252" i="388"/>
  <c r="AV253" i="388"/>
  <c r="AV254" i="388"/>
  <c r="AV255" i="388"/>
  <c r="AV256" i="388"/>
  <c r="AV257" i="388"/>
  <c r="AV258" i="388"/>
  <c r="AV259" i="388"/>
  <c r="AV260" i="388"/>
  <c r="AV261" i="388"/>
  <c r="AV262" i="388"/>
  <c r="AV263" i="388"/>
  <c r="AV264" i="388"/>
  <c r="AV265" i="388"/>
  <c r="AV266" i="388"/>
  <c r="AV267" i="388"/>
  <c r="AV268" i="388"/>
  <c r="AV269" i="388"/>
  <c r="AV270" i="388"/>
  <c r="AV271" i="388"/>
  <c r="AV272" i="388"/>
  <c r="AV273" i="388"/>
  <c r="AV274" i="388"/>
  <c r="AV280" i="388"/>
  <c r="AV282" i="388"/>
  <c r="AV283" i="388"/>
  <c r="AV284" i="388"/>
  <c r="AV287" i="388"/>
  <c r="AV288" i="388"/>
  <c r="AV289" i="388"/>
  <c r="AV290" i="388"/>
  <c r="AV291" i="388"/>
  <c r="AV292" i="388"/>
  <c r="AV293" i="388"/>
  <c r="AV294" i="388"/>
  <c r="AV295" i="388"/>
  <c r="AV296" i="388"/>
  <c r="AV297" i="388"/>
  <c r="AV303" i="388"/>
  <c r="AV304" i="388"/>
  <c r="AV306" i="388"/>
  <c r="AV307" i="388"/>
  <c r="AV308" i="388"/>
  <c r="AV309" i="388"/>
  <c r="AV310" i="388"/>
  <c r="AV312" i="388"/>
  <c r="AV313" i="388"/>
  <c r="AV314" i="388"/>
  <c r="AV315" i="388"/>
  <c r="AV316" i="388"/>
  <c r="AV317" i="388"/>
  <c r="AV318" i="388"/>
  <c r="AV319" i="388"/>
  <c r="AV320" i="388"/>
  <c r="AV321" i="388"/>
  <c r="AV322" i="388"/>
  <c r="AV323" i="388"/>
  <c r="AV324" i="388"/>
  <c r="AV325" i="388"/>
  <c r="AV326" i="388"/>
  <c r="AV327" i="388"/>
  <c r="AV328" i="388"/>
  <c r="AV329" i="388"/>
  <c r="AV330" i="388"/>
  <c r="AV332" i="388"/>
  <c r="AV334" i="388"/>
  <c r="AV335" i="388"/>
  <c r="AV336" i="388"/>
  <c r="AV337" i="388"/>
  <c r="AV338" i="388"/>
  <c r="AV339" i="388"/>
  <c r="AV340" i="388"/>
  <c r="AV341" i="388"/>
  <c r="AV342" i="388"/>
  <c r="AV343" i="388"/>
  <c r="AV344" i="388"/>
  <c r="AV345" i="388"/>
  <c r="AV346" i="388"/>
  <c r="AV347" i="388"/>
  <c r="AV348" i="388"/>
  <c r="AV349" i="388"/>
  <c r="AV352" i="388"/>
  <c r="AV353" i="388"/>
  <c r="AV354" i="388"/>
  <c r="AV355" i="388"/>
  <c r="AV356" i="388"/>
  <c r="AV357" i="388"/>
  <c r="AV358" i="388"/>
  <c r="AV359" i="388"/>
  <c r="AV360" i="388"/>
  <c r="AV361" i="388"/>
  <c r="AV362" i="388"/>
  <c r="AV364" i="388"/>
  <c r="AV365" i="388"/>
  <c r="AV366" i="388"/>
  <c r="AV367" i="388"/>
  <c r="AV368" i="388"/>
  <c r="AV369" i="388"/>
  <c r="AV370" i="388"/>
  <c r="AV371" i="388"/>
  <c r="AV372" i="388"/>
  <c r="AV373" i="388"/>
  <c r="AV374" i="388"/>
  <c r="AV375" i="388"/>
  <c r="AV376" i="388"/>
  <c r="AV377" i="388"/>
  <c r="AV378" i="388"/>
  <c r="AV379" i="388"/>
  <c r="AV380" i="388"/>
  <c r="AV381" i="388"/>
  <c r="AV382" i="388"/>
  <c r="AV383" i="388"/>
  <c r="AV384" i="388"/>
  <c r="AV385" i="388"/>
  <c r="AV391" i="388"/>
  <c r="AV392" i="388"/>
  <c r="AV393" i="388"/>
  <c r="AV394" i="388"/>
  <c r="AV395" i="388"/>
  <c r="AV396" i="388"/>
  <c r="AV397" i="388"/>
  <c r="AV398" i="388"/>
  <c r="AV399" i="388"/>
  <c r="AV400" i="388"/>
  <c r="AV405" i="388"/>
  <c r="AV406" i="388"/>
  <c r="AV407" i="388"/>
  <c r="AV408" i="388"/>
  <c r="AV409" i="388"/>
  <c r="AV410" i="388"/>
  <c r="AV411" i="388"/>
  <c r="AV412" i="388"/>
  <c r="AV414" i="388"/>
  <c r="AV415" i="388"/>
  <c r="AV416" i="388"/>
  <c r="AV417" i="388"/>
  <c r="AV418" i="388"/>
  <c r="AV419" i="388"/>
  <c r="AV420" i="388"/>
  <c r="AV421" i="388"/>
  <c r="AV422" i="388"/>
  <c r="AV423" i="388"/>
  <c r="AV424" i="388"/>
  <c r="AV425" i="388"/>
  <c r="AV426" i="388"/>
  <c r="AV427" i="388"/>
  <c r="AV428" i="388"/>
  <c r="AV429" i="388"/>
  <c r="AV430" i="388"/>
  <c r="AV431" i="388"/>
  <c r="AV432" i="388"/>
  <c r="AV433" i="388"/>
  <c r="AV434" i="388"/>
  <c r="AV435" i="388"/>
  <c r="AV436" i="388"/>
  <c r="AV437" i="388"/>
  <c r="AV446" i="388"/>
  <c r="AV448" i="388"/>
  <c r="AV450" i="388"/>
  <c r="AV458" i="388"/>
  <c r="AV461" i="388"/>
  <c r="AV464" i="388"/>
  <c r="AV502" i="388"/>
  <c r="AV504" i="388"/>
  <c r="AV509" i="388"/>
  <c r="AV510" i="388"/>
  <c r="AV521" i="388"/>
  <c r="AV522" i="388"/>
  <c r="AV523" i="388"/>
  <c r="AV524" i="388"/>
  <c r="AV525" i="388"/>
  <c r="AV562" i="388"/>
  <c r="AV563" i="388"/>
  <c r="AV564" i="388"/>
  <c r="AV565" i="388"/>
  <c r="AV576" i="388"/>
  <c r="AV582" i="388"/>
  <c r="AV583" i="388"/>
  <c r="AV584" i="388"/>
  <c r="AV585" i="388"/>
  <c r="AV586" i="388"/>
  <c r="AV587" i="388"/>
  <c r="AV588" i="388"/>
  <c r="AV589" i="388"/>
  <c r="AV590" i="388"/>
  <c r="AV591" i="388"/>
  <c r="AV605" i="388"/>
  <c r="AV607" i="388"/>
  <c r="AV608" i="388"/>
  <c r="AV609" i="388"/>
  <c r="AV610" i="388"/>
  <c r="AV611" i="388"/>
  <c r="AV613" i="388"/>
  <c r="AV614" i="388"/>
  <c r="AV615" i="388"/>
  <c r="AV616" i="388"/>
  <c r="AV620" i="388"/>
  <c r="AV621" i="388"/>
  <c r="AV622" i="388"/>
  <c r="AV623" i="388"/>
  <c r="AV625" i="388"/>
  <c r="AV626" i="388"/>
  <c r="AV627" i="388"/>
  <c r="AV629" i="388"/>
  <c r="AV630" i="388"/>
  <c r="AV631" i="388"/>
  <c r="AV632" i="388"/>
  <c r="AV638" i="388"/>
  <c r="AV639" i="388"/>
  <c r="AV640" i="388"/>
  <c r="AV641" i="388"/>
  <c r="AV644" i="388"/>
  <c r="AV645" i="388"/>
  <c r="AV646" i="388"/>
  <c r="AV647" i="388"/>
  <c r="AV648" i="388"/>
  <c r="AV649" i="388"/>
  <c r="AV650" i="388"/>
  <c r="AV651" i="388"/>
  <c r="AV653" i="388"/>
  <c r="AV654" i="388"/>
  <c r="AV655" i="388"/>
  <c r="AV656" i="388"/>
  <c r="AV657" i="388"/>
  <c r="AV658" i="388"/>
  <c r="AV659" i="388"/>
  <c r="AV660" i="388"/>
  <c r="AV661" i="388"/>
  <c r="AV663" i="388"/>
  <c r="AV664" i="388"/>
  <c r="AV665" i="388"/>
  <c r="AV666" i="388"/>
  <c r="AV667" i="388"/>
  <c r="AV668" i="388"/>
  <c r="AV669" i="388"/>
  <c r="AV670" i="388"/>
  <c r="AV671" i="388"/>
  <c r="AV672" i="388"/>
  <c r="AV673" i="388"/>
  <c r="AV674" i="388"/>
  <c r="AV675" i="388"/>
  <c r="AV676" i="388"/>
  <c r="AV677" i="388"/>
  <c r="AV679" i="388"/>
  <c r="AV680" i="388"/>
  <c r="AV683" i="388"/>
  <c r="AV684" i="388"/>
  <c r="AV685" i="388"/>
  <c r="AV687" i="388"/>
  <c r="AV688" i="388"/>
  <c r="AV689" i="388"/>
  <c r="AV691" i="388"/>
  <c r="AV693" i="388"/>
  <c r="AV695" i="388"/>
  <c r="AV696" i="388"/>
  <c r="AV697" i="388"/>
  <c r="AV699" i="388"/>
  <c r="AV701" i="388"/>
  <c r="AV702" i="388"/>
  <c r="AV703" i="388"/>
  <c r="AV705" i="388"/>
  <c r="AV706" i="388"/>
  <c r="AV707" i="388"/>
  <c r="AV708" i="388"/>
  <c r="AV710" i="388"/>
  <c r="AV711" i="388"/>
  <c r="AV712" i="388"/>
  <c r="AV713" i="388"/>
  <c r="AV714" i="388"/>
  <c r="AV715" i="388"/>
  <c r="AV716" i="388"/>
  <c r="AV717" i="388"/>
  <c r="AV720" i="388"/>
  <c r="AV721" i="388"/>
  <c r="AV722" i="388"/>
  <c r="AV723" i="388"/>
  <c r="AV742" i="388"/>
  <c r="AV743" i="388"/>
  <c r="AV744" i="388"/>
  <c r="AV745" i="388"/>
  <c r="AV746" i="388"/>
  <c r="AV747" i="388"/>
  <c r="AV748" i="388"/>
  <c r="AV749" i="388"/>
  <c r="AV750" i="388"/>
  <c r="AV751" i="388"/>
  <c r="AV752" i="388"/>
  <c r="AV753" i="388"/>
  <c r="AV754" i="388"/>
  <c r="AV756" i="388"/>
  <c r="AV757" i="388"/>
  <c r="AV758" i="388"/>
  <c r="AV759" i="388"/>
  <c r="AV760" i="388"/>
  <c r="AV761" i="388"/>
  <c r="AV762" i="388"/>
  <c r="AV763" i="388"/>
  <c r="AV764" i="388"/>
  <c r="AV765" i="388"/>
  <c r="AV766" i="388"/>
  <c r="AV767" i="388"/>
  <c r="AV768" i="388"/>
  <c r="AV769" i="388"/>
  <c r="AV770" i="388"/>
  <c r="AV771" i="388"/>
  <c r="AV772" i="388"/>
  <c r="AV773" i="388"/>
  <c r="AV774" i="388"/>
  <c r="AV775" i="388"/>
  <c r="AV776" i="388"/>
  <c r="AV777" i="388"/>
  <c r="AV779" i="388"/>
  <c r="AV783" i="388"/>
  <c r="AV787" i="388"/>
  <c r="AV788" i="388"/>
  <c r="AV789" i="388"/>
  <c r="AV792" i="388"/>
  <c r="AV797" i="388"/>
  <c r="AV799" i="388"/>
  <c r="AV801" i="388"/>
  <c r="AV802" i="388"/>
  <c r="AV803" i="388"/>
  <c r="AV808" i="388"/>
  <c r="AV809" i="388"/>
  <c r="AV812" i="388"/>
  <c r="AO863" i="388"/>
  <c r="AO864" i="388"/>
  <c r="AO865" i="388"/>
  <c r="AO866" i="388"/>
  <c r="AO867" i="388"/>
  <c r="AO868" i="388"/>
  <c r="AO869" i="388"/>
  <c r="AO870" i="388"/>
  <c r="AO871" i="388"/>
  <c r="AO872" i="388"/>
  <c r="AO873" i="388"/>
  <c r="AO874" i="388"/>
  <c r="AO875" i="388"/>
  <c r="AO876" i="388"/>
  <c r="AO877" i="388"/>
  <c r="AO878" i="388"/>
  <c r="AO879" i="388"/>
  <c r="AO880" i="388"/>
  <c r="AO881" i="388"/>
  <c r="AO882" i="388"/>
  <c r="AO883" i="388"/>
  <c r="AO884" i="388"/>
  <c r="AO885" i="388"/>
  <c r="AO886" i="388"/>
  <c r="AO887" i="388"/>
  <c r="AO888" i="388"/>
  <c r="AO889" i="388"/>
  <c r="AO890" i="388"/>
  <c r="AO891" i="388"/>
  <c r="AO892" i="388"/>
  <c r="AO893" i="388"/>
  <c r="AO894" i="388"/>
  <c r="AO895" i="388"/>
  <c r="AO896" i="388"/>
  <c r="AO897" i="388"/>
  <c r="AO898" i="388"/>
  <c r="AO899" i="388"/>
  <c r="AO900" i="388"/>
  <c r="AO901" i="388"/>
  <c r="AO902" i="388"/>
  <c r="AO904" i="388"/>
  <c r="AO905" i="388"/>
  <c r="AO906" i="388"/>
  <c r="AO907" i="388"/>
  <c r="AO908" i="388"/>
  <c r="AO909" i="388"/>
  <c r="AO910" i="388"/>
  <c r="AO911" i="388"/>
  <c r="AO912" i="388"/>
  <c r="AO914" i="388"/>
  <c r="AO915" i="388"/>
  <c r="AO919" i="388"/>
  <c r="AO920" i="388"/>
  <c r="AO921" i="388"/>
  <c r="AO927" i="388"/>
  <c r="AO928" i="388"/>
  <c r="AO929" i="388"/>
  <c r="AO931" i="388"/>
  <c r="AO932" i="388"/>
  <c r="AO933" i="388"/>
  <c r="AO934" i="388"/>
  <c r="AO936" i="388"/>
  <c r="AO937" i="388"/>
  <c r="AO938" i="388"/>
  <c r="AO940" i="388"/>
  <c r="AO941" i="388"/>
  <c r="AO942" i="388"/>
  <c r="AO943" i="388"/>
  <c r="AO944" i="388"/>
  <c r="AO945" i="388"/>
  <c r="AO947" i="388"/>
  <c r="AO948" i="388"/>
  <c r="AO949" i="388"/>
  <c r="AO950" i="388"/>
  <c r="AO951" i="388"/>
  <c r="AO952" i="388"/>
  <c r="AO953" i="388"/>
  <c r="AO954" i="388"/>
  <c r="AO955" i="388"/>
  <c r="AO956" i="388"/>
  <c r="AO957" i="388"/>
  <c r="AO958" i="388"/>
  <c r="AO959" i="388"/>
  <c r="AO960" i="388"/>
  <c r="AO961" i="388"/>
  <c r="AO965" i="388"/>
  <c r="AO966" i="388"/>
  <c r="AO967" i="388"/>
  <c r="AO968" i="388"/>
  <c r="AO969" i="388"/>
  <c r="AO970" i="388"/>
  <c r="AO971" i="388"/>
  <c r="AO972" i="388"/>
  <c r="AO973" i="388"/>
  <c r="AO974" i="388"/>
  <c r="AO975" i="388"/>
  <c r="AO976" i="388"/>
  <c r="AO977" i="388"/>
  <c r="AO978" i="388"/>
  <c r="AO979" i="388"/>
  <c r="AO980" i="388"/>
  <c r="AO981" i="388"/>
  <c r="AO982" i="388"/>
  <c r="AO983" i="388"/>
  <c r="AO984" i="388"/>
  <c r="AO985" i="388"/>
  <c r="AO986" i="388"/>
  <c r="AO987" i="388"/>
  <c r="AO988" i="388"/>
  <c r="AO1026" i="388"/>
  <c r="AO1049" i="388"/>
  <c r="AO1050" i="388"/>
  <c r="AO1105" i="388"/>
  <c r="AO1106" i="388"/>
  <c r="AO1109" i="388"/>
  <c r="AO1111" i="388"/>
  <c r="AO1112" i="388"/>
  <c r="AO1122" i="388"/>
  <c r="AO1124" i="388"/>
  <c r="AO1132" i="388"/>
  <c r="AO1133" i="388"/>
  <c r="AO1134" i="388"/>
  <c r="AO1135" i="388"/>
  <c r="AO1136" i="388"/>
  <c r="AO1137" i="388"/>
  <c r="AO1138" i="388"/>
  <c r="AO1139" i="388"/>
  <c r="AO1140" i="388"/>
  <c r="AO1141" i="388"/>
  <c r="AO1142" i="388"/>
  <c r="AO1143" i="388"/>
  <c r="AO1144" i="388"/>
  <c r="AO1145" i="388"/>
  <c r="AO1146" i="388"/>
  <c r="AO1147" i="388"/>
  <c r="AO1148" i="388"/>
  <c r="AO1149" i="388"/>
  <c r="AO1150" i="388"/>
  <c r="AO1151" i="388"/>
  <c r="AO1152" i="388"/>
  <c r="AO1153" i="388"/>
  <c r="AO1154" i="388"/>
  <c r="AO1155" i="388"/>
  <c r="AO1156" i="388"/>
  <c r="AO1157" i="388"/>
  <c r="AO1158" i="388"/>
  <c r="AO1159" i="388"/>
  <c r="AO1160" i="388"/>
  <c r="AO1161" i="388"/>
  <c r="AO1162" i="388"/>
  <c r="AO1163" i="388"/>
  <c r="AO1164" i="388"/>
  <c r="AO1165" i="388"/>
  <c r="AO1170" i="388"/>
  <c r="AO1172" i="388"/>
  <c r="AO1173" i="388"/>
  <c r="AO1178" i="388"/>
  <c r="AO1179" i="388"/>
  <c r="AO1180" i="388"/>
  <c r="AO1181" i="388"/>
  <c r="AO1182" i="388"/>
  <c r="AO1183" i="388"/>
  <c r="AO1187" i="388"/>
  <c r="AO1188" i="388"/>
  <c r="AO1190" i="388"/>
  <c r="AO1191" i="388"/>
  <c r="AO1198" i="388"/>
  <c r="AO1203" i="388"/>
  <c r="AO1204" i="388"/>
  <c r="AO1205" i="388"/>
  <c r="AO1206" i="388"/>
  <c r="AO1207" i="388"/>
  <c r="AO1208" i="388"/>
  <c r="AO1211" i="388"/>
  <c r="AO1212" i="388"/>
  <c r="AO1218" i="388"/>
  <c r="AO1219" i="388"/>
  <c r="AO1220" i="388"/>
  <c r="AO1223" i="388"/>
  <c r="AO1224" i="388"/>
  <c r="AO1226" i="388"/>
  <c r="AO1227" i="388"/>
  <c r="AO1234" i="388"/>
  <c r="AO1235" i="388"/>
  <c r="AO1236" i="388"/>
  <c r="AO1237" i="388"/>
  <c r="AO1238" i="388"/>
  <c r="AO1239" i="388"/>
  <c r="AO1240" i="388"/>
  <c r="AO1241" i="388"/>
  <c r="AO1242" i="388"/>
  <c r="AO1243" i="388"/>
  <c r="AO1244" i="388"/>
  <c r="AO1245" i="388"/>
  <c r="AO1247" i="388"/>
  <c r="AO1248" i="388"/>
  <c r="AO1249" i="388"/>
  <c r="AO1250" i="388"/>
  <c r="AO1251" i="388"/>
  <c r="AO1252" i="388"/>
  <c r="AO1253" i="388"/>
  <c r="AO1254" i="388"/>
  <c r="AO1255" i="388"/>
  <c r="AO1256" i="388"/>
  <c r="AO1257" i="388"/>
  <c r="AO1258" i="388"/>
  <c r="AO1259" i="388"/>
  <c r="AO1260" i="388"/>
  <c r="AO1263" i="388"/>
  <c r="AO1265" i="388"/>
  <c r="AO1266" i="388"/>
  <c r="AO1267" i="388"/>
  <c r="AO1268" i="388"/>
  <c r="AO1270" i="388"/>
  <c r="AO1271" i="388"/>
  <c r="AO1273" i="388"/>
  <c r="AO1274" i="388"/>
  <c r="AO1275" i="388"/>
  <c r="AO1276" i="388"/>
  <c r="AO1277" i="388"/>
  <c r="AO1278" i="388"/>
  <c r="AO1280" i="388"/>
  <c r="AO1287" i="388"/>
  <c r="AO1288" i="388"/>
  <c r="AO1295" i="388"/>
  <c r="AO1296" i="388"/>
  <c r="AO1297" i="388"/>
  <c r="AO1298" i="388"/>
  <c r="AO1299" i="388"/>
  <c r="AO1300" i="388"/>
  <c r="AO1301" i="388"/>
  <c r="AO1302" i="388"/>
  <c r="AO1303" i="388"/>
  <c r="AO1304" i="388"/>
  <c r="AO1306" i="388"/>
  <c r="AO1307" i="388"/>
  <c r="AO1311" i="388"/>
  <c r="AO1315" i="388"/>
  <c r="AO1316" i="388"/>
  <c r="AO1317" i="388"/>
  <c r="AO1319" i="388"/>
  <c r="AO1320" i="388"/>
  <c r="AO1321" i="388"/>
  <c r="AO1323" i="388"/>
  <c r="AO1325" i="388"/>
  <c r="AO1326" i="388"/>
  <c r="AO1327" i="388"/>
  <c r="AO1328" i="388"/>
  <c r="AO1329" i="388"/>
  <c r="AO1330" i="388"/>
  <c r="AO1331" i="388"/>
  <c r="AO1332" i="388"/>
  <c r="AO1333" i="388"/>
  <c r="AO1334" i="388"/>
  <c r="AO1337" i="388"/>
  <c r="AO1341" i="388"/>
  <c r="AO862" i="388"/>
  <c r="AO10" i="388"/>
  <c r="AO11" i="388"/>
  <c r="AO12" i="388"/>
  <c r="AO13" i="388"/>
  <c r="AO14" i="388"/>
  <c r="AO15" i="388"/>
  <c r="AO16" i="388"/>
  <c r="AO17" i="388"/>
  <c r="AO18" i="388"/>
  <c r="AO19" i="388"/>
  <c r="AO20" i="388"/>
  <c r="AO21" i="388"/>
  <c r="AO22" i="388"/>
  <c r="AO23" i="388"/>
  <c r="AO26" i="388"/>
  <c r="AO27" i="388"/>
  <c r="AO28" i="388"/>
  <c r="AO29" i="388"/>
  <c r="AO30" i="388"/>
  <c r="AO31" i="388"/>
  <c r="AO32" i="388"/>
  <c r="AO33" i="388"/>
  <c r="AO34" i="388"/>
  <c r="AO35" i="388"/>
  <c r="AO36" i="388"/>
  <c r="AO37" i="388"/>
  <c r="AO38" i="388"/>
  <c r="AO39" i="388"/>
  <c r="AO40" i="388"/>
  <c r="AO41" i="388"/>
  <c r="AO42" i="388"/>
  <c r="AO43" i="388"/>
  <c r="AO44" i="388"/>
  <c r="AO45" i="388"/>
  <c r="AO46" i="388"/>
  <c r="AO47" i="388"/>
  <c r="AO48" i="388"/>
  <c r="AO49" i="388"/>
  <c r="AO50" i="388"/>
  <c r="AO51" i="388"/>
  <c r="AO52" i="388"/>
  <c r="AO53" i="388"/>
  <c r="AO54" i="388"/>
  <c r="AO55" i="388"/>
  <c r="AO56" i="388"/>
  <c r="AO57" i="388"/>
  <c r="AO58" i="388"/>
  <c r="AO59" i="388"/>
  <c r="AO60" i="388"/>
  <c r="AO61" i="388"/>
  <c r="AO62" i="388"/>
  <c r="AO63" i="388"/>
  <c r="AO64" i="388"/>
  <c r="AO65" i="388"/>
  <c r="AO66" i="388"/>
  <c r="AO67" i="388"/>
  <c r="AO68" i="388"/>
  <c r="AO69" i="388"/>
  <c r="AO70" i="388"/>
  <c r="AO71" i="388"/>
  <c r="AO72" i="388"/>
  <c r="AO73" i="388"/>
  <c r="AO74" i="388"/>
  <c r="AO75" i="388"/>
  <c r="AO76" i="388"/>
  <c r="AO77" i="388"/>
  <c r="AO78" i="388"/>
  <c r="AO79" i="388"/>
  <c r="AO80" i="388"/>
  <c r="AO81" i="388"/>
  <c r="AO82" i="388"/>
  <c r="AO83" i="388"/>
  <c r="AO84" i="388"/>
  <c r="AO85" i="388"/>
  <c r="AO86" i="388"/>
  <c r="AO106" i="388"/>
  <c r="AO107" i="388"/>
  <c r="AO108" i="388"/>
  <c r="AO109" i="388"/>
  <c r="AO110" i="388"/>
  <c r="AO112" i="388"/>
  <c r="AO113" i="388"/>
  <c r="AO117" i="388"/>
  <c r="AO118" i="388"/>
  <c r="AO119" i="388"/>
  <c r="AO129" i="388"/>
  <c r="AO130" i="388"/>
  <c r="AO148" i="388"/>
  <c r="AO150" i="388"/>
  <c r="AO166" i="388"/>
  <c r="AO174" i="388"/>
  <c r="AO206" i="388"/>
  <c r="AO281" i="388"/>
  <c r="AO302" i="388"/>
  <c r="AO305" i="388"/>
  <c r="AO333" i="388"/>
  <c r="AO363" i="388"/>
  <c r="AO401" i="388"/>
  <c r="AO402" i="388"/>
  <c r="AO403" i="388"/>
  <c r="AO404" i="388"/>
  <c r="AO405" i="388"/>
  <c r="AO406" i="388"/>
  <c r="AO407" i="388"/>
  <c r="AO408" i="388"/>
  <c r="AO409" i="388"/>
  <c r="AO410" i="388"/>
  <c r="AO411" i="388"/>
  <c r="AO412" i="388"/>
  <c r="AO414" i="388"/>
  <c r="AO415" i="388"/>
  <c r="AO416" i="388"/>
  <c r="AO417" i="388"/>
  <c r="AO418" i="388"/>
  <c r="AO419" i="388"/>
  <c r="AO420" i="388"/>
  <c r="AO421" i="388"/>
  <c r="AO422" i="388"/>
  <c r="AO423" i="388"/>
  <c r="AO424" i="388"/>
  <c r="AO425" i="388"/>
  <c r="AO426" i="388"/>
  <c r="AO427" i="388"/>
  <c r="AO428" i="388"/>
  <c r="AO438" i="388"/>
  <c r="AO439" i="388"/>
  <c r="AO440" i="388"/>
  <c r="AO441" i="388"/>
  <c r="AO442" i="388"/>
  <c r="AO443" i="388"/>
  <c r="AO444" i="388"/>
  <c r="AO445" i="388"/>
  <c r="AO447" i="388"/>
  <c r="AO449" i="388"/>
  <c r="AO451" i="388"/>
  <c r="AO452" i="388"/>
  <c r="AO453" i="388"/>
  <c r="AO454" i="388"/>
  <c r="AO455" i="388"/>
  <c r="AO456" i="388"/>
  <c r="AO457" i="388"/>
  <c r="AO459" i="388"/>
  <c r="AO460" i="388"/>
  <c r="AO465" i="388"/>
  <c r="AO466" i="388"/>
  <c r="AO467" i="388"/>
  <c r="AO468" i="388"/>
  <c r="AO469" i="388"/>
  <c r="AO470" i="388"/>
  <c r="AO471" i="388"/>
  <c r="AO472" i="388"/>
  <c r="AO473" i="388"/>
  <c r="AO474" i="388"/>
  <c r="AO475" i="388"/>
  <c r="AO476" i="388"/>
  <c r="AO477" i="388"/>
  <c r="AO478" i="388"/>
  <c r="AO479" i="388"/>
  <c r="AO480" i="388"/>
  <c r="AO481" i="388"/>
  <c r="AO482" i="388"/>
  <c r="AO483" i="388"/>
  <c r="AO484" i="388"/>
  <c r="AO485" i="388"/>
  <c r="AO486" i="388"/>
  <c r="AO487" i="388"/>
  <c r="AO488" i="388"/>
  <c r="AO489" i="388"/>
  <c r="AO490" i="388"/>
  <c r="AO491" i="388"/>
  <c r="AO492" i="388"/>
  <c r="AO493" i="388"/>
  <c r="AO494" i="388"/>
  <c r="AO495" i="388"/>
  <c r="AO496" i="388"/>
  <c r="AO497" i="388"/>
  <c r="AO498" i="388"/>
  <c r="AO501" i="388"/>
  <c r="AO503" i="388"/>
  <c r="AO505" i="388"/>
  <c r="AO506" i="388"/>
  <c r="AO507" i="388"/>
  <c r="AO508" i="388"/>
  <c r="AO511" i="388"/>
  <c r="AO512" i="388"/>
  <c r="AO513" i="388"/>
  <c r="AO514" i="388"/>
  <c r="AO515" i="388"/>
  <c r="AO516" i="388"/>
  <c r="AO517" i="388"/>
  <c r="AO518" i="388"/>
  <c r="AO519" i="388"/>
  <c r="AO520" i="388"/>
  <c r="AO548" i="388"/>
  <c r="AO549" i="388"/>
  <c r="AO552" i="388"/>
  <c r="AO553" i="388"/>
  <c r="AO554" i="388"/>
  <c r="AO555" i="388"/>
  <c r="AO556" i="388"/>
  <c r="AO560" i="388"/>
  <c r="AO561" i="388"/>
  <c r="AO566" i="388"/>
  <c r="AO567" i="388"/>
  <c r="AO568" i="388"/>
  <c r="AO569" i="388"/>
  <c r="AO570" i="388"/>
  <c r="AO571" i="388"/>
  <c r="AO572" i="388"/>
  <c r="AO573" i="388"/>
  <c r="AO574" i="388"/>
  <c r="AO575" i="388"/>
  <c r="AO577" i="388"/>
  <c r="AO578" i="388"/>
  <c r="AO579" i="388"/>
  <c r="AO580" i="388"/>
  <c r="AO581" i="388"/>
  <c r="AO592" i="388"/>
  <c r="AO593" i="388"/>
  <c r="AO594" i="388"/>
  <c r="AO595" i="388"/>
  <c r="AO596" i="388"/>
  <c r="AO597" i="388"/>
  <c r="AO598" i="388"/>
  <c r="AO599" i="388"/>
  <c r="AO600" i="388"/>
  <c r="AO601" i="388"/>
  <c r="AO602" i="388"/>
  <c r="AO603" i="388"/>
  <c r="AO604" i="388"/>
  <c r="AO606" i="388"/>
  <c r="AO617" i="388"/>
  <c r="AO618" i="388"/>
  <c r="AO619" i="388"/>
  <c r="AO624" i="388"/>
  <c r="AO630" i="388"/>
  <c r="AO632" i="388"/>
  <c r="AO633" i="388"/>
  <c r="AO635" i="388"/>
  <c r="AO636" i="388"/>
  <c r="AO637" i="388"/>
  <c r="AO644" i="388"/>
  <c r="AO649" i="388"/>
  <c r="AO650" i="388"/>
  <c r="AO652" i="388"/>
  <c r="AO656" i="388"/>
  <c r="AO662" i="388"/>
  <c r="AO681" i="388"/>
  <c r="AO682" i="388"/>
  <c r="AO686" i="388"/>
  <c r="AO690" i="388"/>
  <c r="AO692" i="388"/>
  <c r="AO694" i="388"/>
  <c r="AO698" i="388"/>
  <c r="AO700" i="388"/>
  <c r="AO704" i="388"/>
  <c r="AO709" i="388"/>
  <c r="AO719" i="388"/>
  <c r="AO724" i="388"/>
  <c r="AO725" i="388"/>
  <c r="AO726" i="388"/>
  <c r="AO727" i="388"/>
  <c r="AO728" i="388"/>
  <c r="AO729" i="388"/>
  <c r="AO730" i="388"/>
  <c r="AO731" i="388"/>
  <c r="AO732" i="388"/>
  <c r="AO733" i="388"/>
  <c r="AO734" i="388"/>
  <c r="AO735" i="388"/>
  <c r="AO736" i="388"/>
  <c r="AO737" i="388"/>
  <c r="AO738" i="388"/>
  <c r="AO740" i="388"/>
  <c r="AO741" i="388"/>
  <c r="AO749" i="388"/>
  <c r="AO750" i="388"/>
  <c r="AO751" i="388"/>
  <c r="AO752" i="388"/>
  <c r="AO753" i="388"/>
  <c r="AO754" i="388"/>
  <c r="AO756" i="388"/>
  <c r="AO757" i="388"/>
  <c r="AO758" i="388"/>
  <c r="AO759" i="388"/>
  <c r="AO760" i="388"/>
  <c r="AO761" i="388"/>
  <c r="AO762" i="388"/>
  <c r="AO763" i="388"/>
  <c r="AO764" i="388"/>
  <c r="AO765" i="388"/>
  <c r="AO766" i="388"/>
  <c r="AO767" i="388"/>
  <c r="AO768" i="388"/>
  <c r="AO769" i="388"/>
  <c r="AO770" i="388"/>
  <c r="AO771" i="388"/>
  <c r="AO772" i="388"/>
  <c r="AO773" i="388"/>
  <c r="AO774" i="388"/>
  <c r="AO775" i="388"/>
  <c r="AO776" i="388"/>
  <c r="AO777" i="388"/>
  <c r="AO778" i="388"/>
  <c r="AO780" i="388"/>
  <c r="AO781" i="388"/>
  <c r="AO782" i="388"/>
  <c r="AO783" i="388"/>
  <c r="AO784" i="388"/>
  <c r="AO785" i="388"/>
  <c r="AO786" i="388"/>
  <c r="AO790" i="388"/>
  <c r="AO794" i="388"/>
  <c r="AO796" i="388"/>
  <c r="AO798" i="388"/>
  <c r="AO800" i="388"/>
  <c r="AO803" i="388"/>
  <c r="AO804" i="388"/>
  <c r="AO805" i="388"/>
  <c r="AO806" i="388"/>
  <c r="AO807" i="388"/>
  <c r="AO810" i="388"/>
  <c r="AO811" i="388"/>
  <c r="AO813" i="388"/>
  <c r="AO815" i="388"/>
  <c r="AO817" i="388"/>
  <c r="AO818" i="388"/>
  <c r="AO819" i="388"/>
  <c r="AO820" i="388"/>
  <c r="AO821" i="388"/>
  <c r="AO822" i="388"/>
  <c r="AO823" i="388"/>
  <c r="AO826" i="388"/>
  <c r="AO828" i="388"/>
  <c r="AO829" i="388"/>
  <c r="AO834" i="388"/>
  <c r="AO835" i="388"/>
  <c r="AO836" i="388"/>
  <c r="AO837" i="388"/>
  <c r="AO838" i="388"/>
  <c r="AO839" i="388"/>
  <c r="AO840" i="388"/>
  <c r="AO841" i="388"/>
  <c r="AO842" i="388"/>
  <c r="AO843" i="388"/>
  <c r="AO848" i="388"/>
  <c r="AO849" i="388"/>
  <c r="AO850" i="388"/>
  <c r="AO851" i="388"/>
  <c r="AO852" i="388"/>
  <c r="AO853" i="388"/>
  <c r="AO854" i="388"/>
  <c r="AO855" i="388"/>
  <c r="AO856" i="388"/>
  <c r="AO857" i="388"/>
  <c r="AO858" i="388"/>
  <c r="AO859" i="388"/>
  <c r="AO860" i="388"/>
  <c r="AO9" i="388"/>
  <c r="AL1343" i="388"/>
  <c r="AL1340" i="388"/>
  <c r="AL1338" i="388"/>
  <c r="AL1336" i="388"/>
  <c r="AL1335" i="388"/>
  <c r="AL1324" i="388"/>
  <c r="AL1320" i="388"/>
  <c r="AL1318" i="388"/>
  <c r="AL1314" i="388"/>
  <c r="AL1313" i="388"/>
  <c r="AL1312" i="388"/>
  <c r="AL1310" i="388"/>
  <c r="AL1308" i="388"/>
  <c r="AL1302" i="388"/>
  <c r="AL1295" i="388"/>
  <c r="AL1294" i="388"/>
  <c r="AL1293" i="388"/>
  <c r="AL1292" i="388"/>
  <c r="AL1291" i="388"/>
  <c r="AL1290" i="388"/>
  <c r="AL1289" i="388"/>
  <c r="AL1288" i="388"/>
  <c r="AL1287" i="388"/>
  <c r="AL1233" i="388"/>
  <c r="AL1232" i="388"/>
  <c r="AL1231" i="388"/>
  <c r="AL1230" i="388"/>
  <c r="AL1222" i="388"/>
  <c r="AL1221" i="388"/>
  <c r="AL1217" i="388"/>
  <c r="AL1216" i="388"/>
  <c r="AL1215" i="388"/>
  <c r="AL1214" i="388"/>
  <c r="AL1213" i="388"/>
  <c r="AL1210" i="388"/>
  <c r="AL1209" i="388"/>
  <c r="AL1202" i="388"/>
  <c r="AL1201" i="388"/>
  <c r="AL1200" i="388"/>
  <c r="AL1199" i="388"/>
  <c r="AL1197" i="388"/>
  <c r="AL1196" i="388"/>
  <c r="AL1195" i="388"/>
  <c r="AL1194" i="388"/>
  <c r="AL1193" i="388"/>
  <c r="AL1189" i="388"/>
  <c r="AL1186" i="388"/>
  <c r="AL1185" i="388"/>
  <c r="AL1184" i="388"/>
  <c r="AL1177" i="388"/>
  <c r="AL1176" i="388"/>
  <c r="AL1175" i="388"/>
  <c r="AL1174" i="388"/>
  <c r="AL1171" i="388"/>
  <c r="AL1169" i="388"/>
  <c r="AL1167" i="388"/>
  <c r="AL1166" i="388"/>
  <c r="AL1131" i="388"/>
  <c r="AL1130" i="388"/>
  <c r="AL1129" i="388"/>
  <c r="AL1128" i="388"/>
  <c r="AL1127" i="388"/>
  <c r="AL1126" i="388"/>
  <c r="AL1125" i="388"/>
  <c r="AL1123" i="388"/>
  <c r="AL1121" i="388"/>
  <c r="AL1120" i="388"/>
  <c r="AL1119" i="388"/>
  <c r="AL1118" i="388"/>
  <c r="AL1117" i="388"/>
  <c r="AL1116" i="388"/>
  <c r="AL1115" i="388"/>
  <c r="AL1114" i="388"/>
  <c r="AL1113" i="388"/>
  <c r="AL1110" i="388"/>
  <c r="AL1108" i="388"/>
  <c r="AL1107" i="388"/>
  <c r="AL1104" i="388"/>
  <c r="AL1103" i="388"/>
  <c r="AL1102" i="388"/>
  <c r="AL1101" i="388"/>
  <c r="AL1100" i="388"/>
  <c r="AL1099" i="388"/>
  <c r="AL1098" i="388"/>
  <c r="AL1097" i="388"/>
  <c r="AL1096" i="388"/>
  <c r="AL1095" i="388"/>
  <c r="AL1094" i="388"/>
  <c r="AL1093" i="388"/>
  <c r="AL1092" i="388"/>
  <c r="AL1091" i="388"/>
  <c r="AL1090" i="388"/>
  <c r="AL1089" i="388"/>
  <c r="AL1087" i="388"/>
  <c r="AL1086" i="388"/>
  <c r="AL1085" i="388"/>
  <c r="AL1084" i="388"/>
  <c r="AL1083" i="388"/>
  <c r="AL1082" i="388"/>
  <c r="AL1081" i="388"/>
  <c r="AL1080" i="388"/>
  <c r="AL1079" i="388"/>
  <c r="AL1078" i="388"/>
  <c r="AL1077" i="388"/>
  <c r="AL1076" i="388"/>
  <c r="AL1075" i="388"/>
  <c r="AL1074" i="388"/>
  <c r="AL1073" i="388"/>
  <c r="AL1072" i="388"/>
  <c r="AL1071" i="388"/>
  <c r="AL1070" i="388"/>
  <c r="AL1069" i="388"/>
  <c r="AL1068" i="388"/>
  <c r="AL1067" i="388"/>
  <c r="AL1066" i="388"/>
  <c r="AL1065" i="388"/>
  <c r="AL1064" i="388"/>
  <c r="AL1063" i="388"/>
  <c r="AL1062" i="388"/>
  <c r="AL1061" i="388"/>
  <c r="AL1060" i="388"/>
  <c r="AL1059" i="388"/>
  <c r="AL1058" i="388"/>
  <c r="AL1057" i="388"/>
  <c r="AL1056" i="388"/>
  <c r="AL1055" i="388"/>
  <c r="AL1054" i="388"/>
  <c r="AL1053" i="388"/>
  <c r="AL1052" i="388"/>
  <c r="AL1051" i="388"/>
  <c r="AL1048" i="388"/>
  <c r="AL1047" i="388"/>
  <c r="AL1046" i="388"/>
  <c r="AL1045" i="388"/>
  <c r="AL1044" i="388"/>
  <c r="AL1043" i="388"/>
  <c r="AL1042" i="388"/>
  <c r="AL1041" i="388"/>
  <c r="AL1040" i="388"/>
  <c r="AL1039" i="388"/>
  <c r="AL1038" i="388"/>
  <c r="AL1037" i="388"/>
  <c r="AL1036" i="388"/>
  <c r="AL1035" i="388"/>
  <c r="AL1034" i="388"/>
  <c r="AL1033" i="388"/>
  <c r="AL1032" i="388"/>
  <c r="AL1031" i="388"/>
  <c r="AL1030" i="388"/>
  <c r="AL1029" i="388"/>
  <c r="AL1028" i="388"/>
  <c r="AL1027" i="388"/>
  <c r="AL1025" i="388"/>
  <c r="AL1024" i="388"/>
  <c r="AL1023" i="388"/>
  <c r="AL1022" i="388"/>
  <c r="AL1021" i="388"/>
  <c r="AL1020" i="388"/>
  <c r="AL1019" i="388"/>
  <c r="AL1018" i="388"/>
  <c r="AL1017" i="388"/>
  <c r="AL1016" i="388"/>
  <c r="AL1015" i="388"/>
  <c r="AL1014" i="388"/>
  <c r="AL1013" i="388"/>
  <c r="AL1012" i="388"/>
  <c r="AL1011" i="388"/>
  <c r="AL1009" i="388"/>
  <c r="AL1008" i="388"/>
  <c r="AL1007" i="388"/>
  <c r="AL1006" i="388"/>
  <c r="AL1005" i="388"/>
  <c r="AL1004" i="388"/>
  <c r="AL1003" i="388"/>
  <c r="AL1002" i="388"/>
  <c r="AL1001" i="388"/>
  <c r="AL1000" i="388"/>
  <c r="AL999" i="388"/>
  <c r="AL998" i="388"/>
  <c r="AL997" i="388"/>
  <c r="AL996" i="388"/>
  <c r="AL995" i="388"/>
  <c r="AL994" i="388"/>
  <c r="AL993" i="388"/>
  <c r="AL992" i="388"/>
  <c r="AL991" i="388"/>
  <c r="AL990" i="388"/>
  <c r="AL988" i="388"/>
  <c r="AL987" i="388"/>
  <c r="AL986" i="388"/>
  <c r="AL962" i="388"/>
  <c r="AL946" i="388"/>
  <c r="AL939" i="388"/>
  <c r="AL935" i="388"/>
  <c r="AL930" i="388"/>
  <c r="AL926" i="388"/>
  <c r="AL925" i="388"/>
  <c r="AL924" i="388"/>
  <c r="AL923" i="388"/>
  <c r="AL922" i="388"/>
  <c r="AL918" i="388"/>
  <c r="AL917" i="388"/>
  <c r="AL915" i="388"/>
  <c r="AL914" i="388"/>
  <c r="AL912" i="388"/>
  <c r="AL911" i="388"/>
  <c r="AL910" i="388"/>
  <c r="AL909" i="388"/>
  <c r="AL908" i="388"/>
  <c r="AL907" i="388"/>
  <c r="AL906" i="388"/>
  <c r="AL905" i="388"/>
  <c r="AL904" i="388"/>
  <c r="AL902" i="388"/>
  <c r="AL901" i="388"/>
  <c r="AL900" i="388"/>
  <c r="AL899" i="388"/>
  <c r="AL898" i="388"/>
  <c r="AL897" i="388"/>
  <c r="AL896" i="388"/>
  <c r="AL895" i="388"/>
  <c r="AL894" i="388"/>
  <c r="AL893" i="388"/>
  <c r="AL892" i="388"/>
  <c r="AL891" i="388"/>
  <c r="AL884" i="388"/>
  <c r="AL883" i="388"/>
  <c r="AL882" i="388"/>
  <c r="AL881" i="388"/>
  <c r="AL880" i="388"/>
  <c r="AL879" i="388"/>
  <c r="AL878" i="388"/>
  <c r="AL877" i="388"/>
  <c r="AL874" i="388"/>
  <c r="AL873" i="388"/>
  <c r="AL872" i="388"/>
  <c r="AL871" i="388"/>
  <c r="AL870" i="388"/>
  <c r="AL869" i="388"/>
  <c r="AL868" i="388"/>
  <c r="AL866" i="388"/>
  <c r="AL865" i="388"/>
  <c r="AL864" i="388"/>
  <c r="AL863" i="388"/>
  <c r="AL862" i="388"/>
  <c r="AL87" i="388"/>
  <c r="AL88" i="388"/>
  <c r="AL89" i="388"/>
  <c r="AL90" i="388"/>
  <c r="AL91" i="388"/>
  <c r="AL92" i="388"/>
  <c r="AL93" i="388"/>
  <c r="AL94" i="388"/>
  <c r="AL95" i="388"/>
  <c r="AL96" i="388"/>
  <c r="AL97" i="388"/>
  <c r="AL98" i="388"/>
  <c r="AL99" i="388"/>
  <c r="AL100" i="388"/>
  <c r="AL102" i="388"/>
  <c r="AL103" i="388"/>
  <c r="AL104" i="388"/>
  <c r="AL111" i="388"/>
  <c r="AL114" i="388"/>
  <c r="AL115" i="388"/>
  <c r="AL116" i="388"/>
  <c r="AL120" i="388"/>
  <c r="AL121" i="388"/>
  <c r="AL122" i="388"/>
  <c r="AL123" i="388"/>
  <c r="AL124" i="388"/>
  <c r="AL125" i="388"/>
  <c r="AL126" i="388"/>
  <c r="AL127" i="388"/>
  <c r="AL128" i="388"/>
  <c r="AL131" i="388"/>
  <c r="AL132" i="388"/>
  <c r="AL133" i="388"/>
  <c r="AL134" i="388"/>
  <c r="AL135" i="388"/>
  <c r="AL136" i="388"/>
  <c r="AL137" i="388"/>
  <c r="AL138" i="388"/>
  <c r="AL139" i="388"/>
  <c r="AL140" i="388"/>
  <c r="AL141" i="388"/>
  <c r="AL142" i="388"/>
  <c r="AL143" i="388"/>
  <c r="AL144" i="388"/>
  <c r="AL145" i="388"/>
  <c r="AL146" i="388"/>
  <c r="AL147" i="388"/>
  <c r="AL149" i="388"/>
  <c r="AL151" i="388"/>
  <c r="AL152" i="388"/>
  <c r="AL153" i="388"/>
  <c r="AL154" i="388"/>
  <c r="AL155" i="388"/>
  <c r="AL156" i="388"/>
  <c r="AL157" i="388"/>
  <c r="AL158" i="388"/>
  <c r="AL159" i="388"/>
  <c r="AL160" i="388"/>
  <c r="AL161" i="388"/>
  <c r="AL162" i="388"/>
  <c r="AL163" i="388"/>
  <c r="AL164" i="388"/>
  <c r="AL165" i="388"/>
  <c r="AL167" i="388"/>
  <c r="AL168" i="388"/>
  <c r="AL169" i="388"/>
  <c r="AL170" i="388"/>
  <c r="AL171" i="388"/>
  <c r="AL172" i="388"/>
  <c r="AL173" i="388"/>
  <c r="AL181" i="388"/>
  <c r="AL182" i="388"/>
  <c r="AL183" i="388"/>
  <c r="AL184" i="388"/>
  <c r="AL185" i="388"/>
  <c r="AL186" i="388"/>
  <c r="AL187" i="388"/>
  <c r="AL188" i="388"/>
  <c r="AL189" i="388"/>
  <c r="AL190" i="388"/>
  <c r="AL191" i="388"/>
  <c r="AL192" i="388"/>
  <c r="AL193" i="388"/>
  <c r="AL194" i="388"/>
  <c r="AL195" i="388"/>
  <c r="AL196" i="388"/>
  <c r="AL197" i="388"/>
  <c r="AL198" i="388"/>
  <c r="AL199" i="388"/>
  <c r="AL200" i="388"/>
  <c r="AL202" i="388"/>
  <c r="AL203" i="388"/>
  <c r="AL204" i="388"/>
  <c r="AL205" i="388"/>
  <c r="AL207" i="388"/>
  <c r="AL208" i="388"/>
  <c r="AL209" i="388"/>
  <c r="AL210" i="388"/>
  <c r="AL211" i="388"/>
  <c r="AL212" i="388"/>
  <c r="AL213" i="388"/>
  <c r="AL214" i="388"/>
  <c r="AL215" i="388"/>
  <c r="AL216" i="388"/>
  <c r="AL217" i="388"/>
  <c r="AL218" i="388"/>
  <c r="AL219" i="388"/>
  <c r="AL220" i="388"/>
  <c r="AL221" i="388"/>
  <c r="AL222" i="388"/>
  <c r="AL223" i="388"/>
  <c r="AL224" i="388"/>
  <c r="AL225" i="388"/>
  <c r="AL226" i="388"/>
  <c r="AL227" i="388"/>
  <c r="AL228" i="388"/>
  <c r="AL229" i="388"/>
  <c r="AL230" i="388"/>
  <c r="AL231" i="388"/>
  <c r="AL232" i="388"/>
  <c r="AL233" i="388"/>
  <c r="AL234" i="388"/>
  <c r="AL235" i="388"/>
  <c r="AL236" i="388"/>
  <c r="AL237" i="388"/>
  <c r="AL238" i="388"/>
  <c r="AL239" i="388"/>
  <c r="AL240" i="388"/>
  <c r="AL241" i="388"/>
  <c r="AL242" i="388"/>
  <c r="AL244" i="388"/>
  <c r="AL245" i="388"/>
  <c r="AL246" i="388"/>
  <c r="AL247" i="388"/>
  <c r="AL248" i="388"/>
  <c r="AL249" i="388"/>
  <c r="AL250" i="388"/>
  <c r="AL251" i="388"/>
  <c r="AL252" i="388"/>
  <c r="AL253" i="388"/>
  <c r="AL254" i="388"/>
  <c r="AL255" i="388"/>
  <c r="AL256" i="388"/>
  <c r="AL257" i="388"/>
  <c r="AL258" i="388"/>
  <c r="AL259" i="388"/>
  <c r="AL260" i="388"/>
  <c r="AL261" i="388"/>
  <c r="AL262" i="388"/>
  <c r="AL263" i="388"/>
  <c r="AL264" i="388"/>
  <c r="AL265" i="388"/>
  <c r="AL266" i="388"/>
  <c r="AL267" i="388"/>
  <c r="AL268" i="388"/>
  <c r="AL269" i="388"/>
  <c r="AL270" i="388"/>
  <c r="AL271" i="388"/>
  <c r="AL272" i="388"/>
  <c r="AL273" i="388"/>
  <c r="AL274" i="388"/>
  <c r="AL280" i="388"/>
  <c r="AL282" i="388"/>
  <c r="AL283" i="388"/>
  <c r="AL284" i="388"/>
  <c r="AL287" i="388"/>
  <c r="AL288" i="388"/>
  <c r="AL289" i="388"/>
  <c r="AL290" i="388"/>
  <c r="AL291" i="388"/>
  <c r="AL292" i="388"/>
  <c r="AL293" i="388"/>
  <c r="AL294" i="388"/>
  <c r="AL295" i="388"/>
  <c r="AL296" i="388"/>
  <c r="AL297" i="388"/>
  <c r="AL303" i="388"/>
  <c r="AL304" i="388"/>
  <c r="AL306" i="388"/>
  <c r="AL307" i="388"/>
  <c r="AL308" i="388"/>
  <c r="AL309" i="388"/>
  <c r="AL310" i="388"/>
  <c r="AL312" i="388"/>
  <c r="AL313" i="388"/>
  <c r="AL314" i="388"/>
  <c r="AL315" i="388"/>
  <c r="AL316" i="388"/>
  <c r="AL317" i="388"/>
  <c r="AL318" i="388"/>
  <c r="AL319" i="388"/>
  <c r="AL320" i="388"/>
  <c r="AL321" i="388"/>
  <c r="AL322" i="388"/>
  <c r="AL323" i="388"/>
  <c r="AL324" i="388"/>
  <c r="AL325" i="388"/>
  <c r="AL326" i="388"/>
  <c r="AL327" i="388"/>
  <c r="AL328" i="388"/>
  <c r="AL329" i="388"/>
  <c r="AL330" i="388"/>
  <c r="AL332" i="388"/>
  <c r="AL334" i="388"/>
  <c r="AL335" i="388"/>
  <c r="AL336" i="388"/>
  <c r="AL337" i="388"/>
  <c r="AL338" i="388"/>
  <c r="AL339" i="388"/>
  <c r="AL340" i="388"/>
  <c r="AL341" i="388"/>
  <c r="AL342" i="388"/>
  <c r="AL343" i="388"/>
  <c r="AL344" i="388"/>
  <c r="AL345" i="388"/>
  <c r="AL346" i="388"/>
  <c r="AL347" i="388"/>
  <c r="AL348" i="388"/>
  <c r="AL349" i="388"/>
  <c r="AL352" i="388"/>
  <c r="AL353" i="388"/>
  <c r="AL354" i="388"/>
  <c r="AL355" i="388"/>
  <c r="AL356" i="388"/>
  <c r="AL357" i="388"/>
  <c r="AL358" i="388"/>
  <c r="AL359" i="388"/>
  <c r="AL360" i="388"/>
  <c r="AL361" i="388"/>
  <c r="AL362" i="388"/>
  <c r="AL364" i="388"/>
  <c r="AL365" i="388"/>
  <c r="AL366" i="388"/>
  <c r="AL367" i="388"/>
  <c r="AL368" i="388"/>
  <c r="AL369" i="388"/>
  <c r="AL370" i="388"/>
  <c r="AL371" i="388"/>
  <c r="AL372" i="388"/>
  <c r="AL373" i="388"/>
  <c r="AL374" i="388"/>
  <c r="AL375" i="388"/>
  <c r="AL376" i="388"/>
  <c r="AL377" i="388"/>
  <c r="AL378" i="388"/>
  <c r="AL379" i="388"/>
  <c r="AL380" i="388"/>
  <c r="AL381" i="388"/>
  <c r="AL382" i="388"/>
  <c r="AL383" i="388"/>
  <c r="AL384" i="388"/>
  <c r="AL385" i="388"/>
  <c r="AL391" i="388"/>
  <c r="AL392" i="388"/>
  <c r="AL393" i="388"/>
  <c r="AL394" i="388"/>
  <c r="AL395" i="388"/>
  <c r="AL396" i="388"/>
  <c r="AL397" i="388"/>
  <c r="AL398" i="388"/>
  <c r="AL399" i="388"/>
  <c r="AL400" i="388"/>
  <c r="AL405" i="388"/>
  <c r="AL406" i="388"/>
  <c r="AL407" i="388"/>
  <c r="AL408" i="388"/>
  <c r="AL409" i="388"/>
  <c r="AL410" i="388"/>
  <c r="AL411" i="388"/>
  <c r="AL412" i="388"/>
  <c r="AL414" i="388"/>
  <c r="AL415" i="388"/>
  <c r="AL416" i="388"/>
  <c r="AL417" i="388"/>
  <c r="AL418" i="388"/>
  <c r="AL419" i="388"/>
  <c r="AL420" i="388"/>
  <c r="AL421" i="388"/>
  <c r="AL422" i="388"/>
  <c r="AL423" i="388"/>
  <c r="AL424" i="388"/>
  <c r="AL425" i="388"/>
  <c r="AL426" i="388"/>
  <c r="AL427" i="388"/>
  <c r="AL428" i="388"/>
  <c r="AL429" i="388"/>
  <c r="AL430" i="388"/>
  <c r="AL431" i="388"/>
  <c r="AL432" i="388"/>
  <c r="AL433" i="388"/>
  <c r="AL434" i="388"/>
  <c r="AL435" i="388"/>
  <c r="AL436" i="388"/>
  <c r="AL437" i="388"/>
  <c r="AL446" i="388"/>
  <c r="AL448" i="388"/>
  <c r="AL450" i="388"/>
  <c r="AL458" i="388"/>
  <c r="AL461" i="388"/>
  <c r="AL464" i="388"/>
  <c r="AL502" i="388"/>
  <c r="AL504" i="388"/>
  <c r="AL509" i="388"/>
  <c r="AL510" i="388"/>
  <c r="AL521" i="388"/>
  <c r="AL522" i="388"/>
  <c r="AL523" i="388"/>
  <c r="AL524" i="388"/>
  <c r="AL525" i="388"/>
  <c r="AL562" i="388"/>
  <c r="AL563" i="388"/>
  <c r="AL564" i="388"/>
  <c r="AL565" i="388"/>
  <c r="AL576" i="388"/>
  <c r="AL582" i="388"/>
  <c r="AL583" i="388"/>
  <c r="AL584" i="388"/>
  <c r="AL585" i="388"/>
  <c r="AL586" i="388"/>
  <c r="AL587" i="388"/>
  <c r="AL588" i="388"/>
  <c r="AL589" i="388"/>
  <c r="AL590" i="388"/>
  <c r="AL591" i="388"/>
  <c r="AL605" i="388"/>
  <c r="AL607" i="388"/>
  <c r="AL608" i="388"/>
  <c r="AL609" i="388"/>
  <c r="AL610" i="388"/>
  <c r="AL611" i="388"/>
  <c r="AL613" i="388"/>
  <c r="AL614" i="388"/>
  <c r="AL615" i="388"/>
  <c r="AL616" i="388"/>
  <c r="AL620" i="388"/>
  <c r="AL621" i="388"/>
  <c r="AL622" i="388"/>
  <c r="AL623" i="388"/>
  <c r="AL625" i="388"/>
  <c r="AL626" i="388"/>
  <c r="AL627" i="388"/>
  <c r="AL629" i="388"/>
  <c r="AL630" i="388"/>
  <c r="AL631" i="388"/>
  <c r="AL632" i="388"/>
  <c r="AL638" i="388"/>
  <c r="AL639" i="388"/>
  <c r="AL640" i="388"/>
  <c r="AL641" i="388"/>
  <c r="AL644" i="388"/>
  <c r="AL645" i="388"/>
  <c r="AL646" i="388"/>
  <c r="AL647" i="388"/>
  <c r="AL648" i="388"/>
  <c r="AL649" i="388"/>
  <c r="AL650" i="388"/>
  <c r="AL651" i="388"/>
  <c r="AL653" i="388"/>
  <c r="AL654" i="388"/>
  <c r="AL655" i="388"/>
  <c r="AL656" i="388"/>
  <c r="AL657" i="388"/>
  <c r="AL658" i="388"/>
  <c r="AL659" i="388"/>
  <c r="AL660" i="388"/>
  <c r="AL661" i="388"/>
  <c r="AL663" i="388"/>
  <c r="AL664" i="388"/>
  <c r="AL665" i="388"/>
  <c r="AL666" i="388"/>
  <c r="AL667" i="388"/>
  <c r="AL668" i="388"/>
  <c r="AL669" i="388"/>
  <c r="AL670" i="388"/>
  <c r="AL671" i="388"/>
  <c r="AL672" i="388"/>
  <c r="AL673" i="388"/>
  <c r="AL674" i="388"/>
  <c r="AL675" i="388"/>
  <c r="AL676" i="388"/>
  <c r="AL677" i="388"/>
  <c r="AL679" i="388"/>
  <c r="AL680" i="388"/>
  <c r="AL683" i="388"/>
  <c r="AL684" i="388"/>
  <c r="AL685" i="388"/>
  <c r="AL687" i="388"/>
  <c r="AL688" i="388"/>
  <c r="AL689" i="388"/>
  <c r="AL691" i="388"/>
  <c r="AL693" i="388"/>
  <c r="AL695" i="388"/>
  <c r="AL696" i="388"/>
  <c r="AL697" i="388"/>
  <c r="AL699" i="388"/>
  <c r="AL701" i="388"/>
  <c r="AL702" i="388"/>
  <c r="AL703" i="388"/>
  <c r="AL705" i="388"/>
  <c r="AL706" i="388"/>
  <c r="AL707" i="388"/>
  <c r="AL708" i="388"/>
  <c r="AL710" i="388"/>
  <c r="AL711" i="388"/>
  <c r="AL712" i="388"/>
  <c r="AL713" i="388"/>
  <c r="AL714" i="388"/>
  <c r="AL715" i="388"/>
  <c r="AL716" i="388"/>
  <c r="AL717" i="388"/>
  <c r="AL718" i="388"/>
  <c r="AL720" i="388"/>
  <c r="AL721" i="388"/>
  <c r="AL722" i="388"/>
  <c r="AL723" i="388"/>
  <c r="AL742" i="388"/>
  <c r="AL743" i="388"/>
  <c r="AL744" i="388"/>
  <c r="AL745" i="388"/>
  <c r="AL746" i="388"/>
  <c r="AL747" i="388"/>
  <c r="AL748" i="388"/>
  <c r="AL749" i="388"/>
  <c r="AL750" i="388"/>
  <c r="AL751" i="388"/>
  <c r="AL752" i="388"/>
  <c r="AL753" i="388"/>
  <c r="AL754" i="388"/>
  <c r="AL756" i="388"/>
  <c r="AL757" i="388"/>
  <c r="AL758" i="388"/>
  <c r="AL759" i="388"/>
  <c r="AL760" i="388"/>
  <c r="AL761" i="388"/>
  <c r="AL762" i="388"/>
  <c r="AL763" i="388"/>
  <c r="AL764" i="388"/>
  <c r="AL765" i="388"/>
  <c r="AL766" i="388"/>
  <c r="AL767" i="388"/>
  <c r="AL768" i="388"/>
  <c r="AL769" i="388"/>
  <c r="AL770" i="388"/>
  <c r="AL771" i="388"/>
  <c r="AL772" i="388"/>
  <c r="AL773" i="388"/>
  <c r="AL774" i="388"/>
  <c r="AL775" i="388"/>
  <c r="AL776" i="388"/>
  <c r="AL777" i="388"/>
  <c r="AL779" i="388"/>
  <c r="AL783" i="388"/>
  <c r="AL787" i="388"/>
  <c r="AL788" i="388"/>
  <c r="AL789" i="388"/>
  <c r="AL797" i="388"/>
  <c r="AL799" i="388"/>
  <c r="AL801" i="388"/>
  <c r="AL802" i="388"/>
  <c r="AL803" i="388"/>
  <c r="AL808" i="388"/>
  <c r="AL809" i="388"/>
  <c r="AL812" i="388"/>
  <c r="AL814" i="388"/>
  <c r="AL815" i="388"/>
  <c r="AL816" i="388"/>
  <c r="AL824" i="388"/>
  <c r="AL825" i="388"/>
  <c r="AL827" i="388"/>
  <c r="AL830" i="388"/>
  <c r="AL831" i="388"/>
  <c r="AL832" i="388"/>
  <c r="AL833" i="388"/>
  <c r="AK628" i="388" l="1"/>
  <c r="K628" i="388" l="1"/>
  <c r="AL628" i="388"/>
  <c r="AQ629" i="388"/>
  <c r="AQ1194" i="388"/>
  <c r="AX1194" i="388" s="1"/>
  <c r="AQ1342" i="388"/>
  <c r="AQ1067" i="388"/>
  <c r="AX1067" i="388" s="1"/>
  <c r="AQ1339" i="388"/>
  <c r="AQ149" i="388"/>
  <c r="AQ1265" i="388"/>
  <c r="AU1265" i="388" s="1"/>
  <c r="AQ1267" i="388"/>
  <c r="AU1267" i="388" s="1"/>
  <c r="AQ1270" i="388"/>
  <c r="AU1270" i="388" s="1"/>
  <c r="AQ1275" i="388"/>
  <c r="AU1275" i="388" s="1"/>
  <c r="AQ1277" i="388"/>
  <c r="AU1277" i="388" s="1"/>
  <c r="AQ1280" i="388"/>
  <c r="AU1280" i="388" s="1"/>
  <c r="AQ1224" i="388"/>
  <c r="AU1224" i="388" s="1"/>
  <c r="AQ1226" i="388"/>
  <c r="AU1226" i="388" s="1"/>
  <c r="AQ747" i="388"/>
  <c r="AQ748" i="388"/>
  <c r="AK740" i="388"/>
  <c r="AQ605" i="388"/>
  <c r="AQ606" i="388"/>
  <c r="AQ531" i="388"/>
  <c r="AQ532" i="388"/>
  <c r="AQ537" i="388"/>
  <c r="AQ540" i="388"/>
  <c r="AQ543" i="388"/>
  <c r="AQ552" i="388"/>
  <c r="AQ553" i="388"/>
  <c r="AQ554" i="388"/>
  <c r="AQ556" i="388"/>
  <c r="AQ560" i="388"/>
  <c r="AQ461" i="388"/>
  <c r="AQ462" i="388"/>
  <c r="AQ463" i="388"/>
  <c r="AQ437" i="388"/>
  <c r="AQ181" i="388"/>
  <c r="AQ50" i="388"/>
  <c r="AQ54" i="388"/>
  <c r="AV1224" i="388" l="1"/>
  <c r="D628" i="388"/>
  <c r="AV1270" i="388"/>
  <c r="AV1280" i="388"/>
  <c r="AV1267" i="388"/>
  <c r="AY1194" i="388"/>
  <c r="AV1277" i="388"/>
  <c r="AV1265" i="388"/>
  <c r="AV1226" i="388"/>
  <c r="AV1275" i="388"/>
  <c r="AY1067" i="388"/>
  <c r="AS50" i="388"/>
  <c r="AU540" i="388"/>
  <c r="AU560" i="388"/>
  <c r="AU532" i="388"/>
  <c r="AS606" i="388"/>
  <c r="AW437" i="388"/>
  <c r="AU552" i="388"/>
  <c r="AU556" i="388"/>
  <c r="AU543" i="388"/>
  <c r="AU531" i="388"/>
  <c r="AW748" i="388"/>
  <c r="AW149" i="388"/>
  <c r="AU554" i="388"/>
  <c r="AW747" i="388"/>
  <c r="AW181" i="388"/>
  <c r="AW461" i="388"/>
  <c r="AU553" i="388"/>
  <c r="AU537" i="388"/>
  <c r="AW605" i="388"/>
  <c r="AL740" i="388"/>
  <c r="K740" i="388"/>
  <c r="D740" i="388" s="1"/>
  <c r="AO1010" i="388"/>
  <c r="AY1339" i="388"/>
  <c r="AU1339" i="388"/>
  <c r="AO1342" i="388"/>
  <c r="AO629" i="388"/>
  <c r="AO1339" i="388"/>
  <c r="AY1342" i="388"/>
  <c r="AU1342" i="388"/>
  <c r="AY629" i="388"/>
  <c r="AR629" i="388"/>
  <c r="AU54" i="388"/>
  <c r="AV463" i="388"/>
  <c r="AW463" i="388"/>
  <c r="AV462" i="388"/>
  <c r="AW462" i="388"/>
  <c r="AL642" i="388"/>
  <c r="AM642" i="388"/>
  <c r="AQ1131" i="388"/>
  <c r="AX1131" i="388" s="1"/>
  <c r="AQ1274" i="388"/>
  <c r="AU1274" i="388" s="1"/>
  <c r="AQ548" i="388"/>
  <c r="AQ1278" i="388"/>
  <c r="AU1278" i="388" s="1"/>
  <c r="AQ1263" i="388"/>
  <c r="AU1263" i="388" s="1"/>
  <c r="AQ458" i="388"/>
  <c r="AQ51" i="388"/>
  <c r="AQ1273" i="388"/>
  <c r="AU1273" i="388" s="1"/>
  <c r="AQ55" i="388"/>
  <c r="AQ1294" i="388"/>
  <c r="AX1294" i="388" s="1"/>
  <c r="AQ1268" i="388"/>
  <c r="AU1268" i="388" s="1"/>
  <c r="AQ561" i="388"/>
  <c r="AQ1227" i="388"/>
  <c r="AU1227" i="388" s="1"/>
  <c r="AQ1010" i="388"/>
  <c r="AQ740" i="388"/>
  <c r="AQ591" i="388"/>
  <c r="AQ538" i="388"/>
  <c r="AQ549" i="388"/>
  <c r="AQ555" i="388"/>
  <c r="AQ73" i="388"/>
  <c r="AQ52" i="388"/>
  <c r="AQ56" i="388"/>
  <c r="AQ155" i="388"/>
  <c r="AQ1293" i="388"/>
  <c r="AX1293" i="388" s="1"/>
  <c r="AQ1276" i="388"/>
  <c r="AU1276" i="388" s="1"/>
  <c r="AQ1271" i="388"/>
  <c r="AU1271" i="388" s="1"/>
  <c r="AQ1266" i="388"/>
  <c r="AU1266" i="388" s="1"/>
  <c r="AQ778" i="388"/>
  <c r="AQ642" i="388"/>
  <c r="AQ385" i="388"/>
  <c r="AQ49" i="388"/>
  <c r="AQ53" i="388"/>
  <c r="AQ57" i="388"/>
  <c r="AM181" i="388"/>
  <c r="AV1274" i="388" l="1"/>
  <c r="AY461" i="388"/>
  <c r="AV532" i="388"/>
  <c r="AV1266" i="388"/>
  <c r="AV1268" i="388"/>
  <c r="AY463" i="388"/>
  <c r="AV537" i="388"/>
  <c r="AY747" i="388"/>
  <c r="AV531" i="388"/>
  <c r="AY437" i="388"/>
  <c r="AV540" i="388"/>
  <c r="AV1276" i="388"/>
  <c r="AY462" i="388"/>
  <c r="AV1339" i="388"/>
  <c r="AY149" i="388"/>
  <c r="AV1271" i="388"/>
  <c r="AY1294" i="388"/>
  <c r="AV1342" i="388"/>
  <c r="AV553" i="388"/>
  <c r="AV554" i="388"/>
  <c r="AV543" i="388"/>
  <c r="AV606" i="388"/>
  <c r="AV50" i="388"/>
  <c r="AV1227" i="388"/>
  <c r="AV1263" i="388"/>
  <c r="AV54" i="388"/>
  <c r="AV556" i="388"/>
  <c r="AY1293" i="388"/>
  <c r="AV1273" i="388"/>
  <c r="AV1278" i="388"/>
  <c r="AY1131" i="388"/>
  <c r="AY605" i="388"/>
  <c r="AY181" i="388"/>
  <c r="AY748" i="388"/>
  <c r="AV552" i="388"/>
  <c r="AV560" i="388"/>
  <c r="AT73" i="388"/>
  <c r="AW385" i="388"/>
  <c r="AU549" i="388"/>
  <c r="AW458" i="388"/>
  <c r="AU548" i="388"/>
  <c r="AW591" i="388"/>
  <c r="AU538" i="388"/>
  <c r="AU561" i="388"/>
  <c r="AS49" i="388"/>
  <c r="AW155" i="388"/>
  <c r="AU555" i="388"/>
  <c r="AU740" i="388"/>
  <c r="AS51" i="388"/>
  <c r="AM605" i="388"/>
  <c r="L605" i="388" s="1"/>
  <c r="N605" i="388" s="1"/>
  <c r="D605" i="388" s="1"/>
  <c r="AK1226" i="388"/>
  <c r="K1226" i="388" s="1"/>
  <c r="D1226" i="388" s="1"/>
  <c r="AK1276" i="388"/>
  <c r="AK552" i="388"/>
  <c r="K552" i="388" s="1"/>
  <c r="D552" i="388" s="1"/>
  <c r="AK778" i="388"/>
  <c r="K778" i="388" s="1"/>
  <c r="D778" i="388" s="1"/>
  <c r="AK1271" i="388"/>
  <c r="AK537" i="388"/>
  <c r="K537" i="388" s="1"/>
  <c r="D537" i="388" s="1"/>
  <c r="AK540" i="388"/>
  <c r="K540" i="388" s="1"/>
  <c r="D540" i="388" s="1"/>
  <c r="AK556" i="388"/>
  <c r="AL556" i="388" s="1"/>
  <c r="AK1266" i="388"/>
  <c r="AN1293" i="388"/>
  <c r="AM437" i="388"/>
  <c r="AO437" i="388" s="1"/>
  <c r="AM463" i="388"/>
  <c r="AO181" i="388"/>
  <c r="L181" i="388"/>
  <c r="N181" i="388" s="1"/>
  <c r="D181" i="388" s="1"/>
  <c r="AU56" i="388"/>
  <c r="AY1010" i="388"/>
  <c r="AU1010" i="388"/>
  <c r="AU57" i="388"/>
  <c r="AV642" i="388"/>
  <c r="AW642" i="388"/>
  <c r="AU52" i="388"/>
  <c r="AU53" i="388"/>
  <c r="AU55" i="388"/>
  <c r="L642" i="388"/>
  <c r="N642" i="388" s="1"/>
  <c r="D642" i="388" s="1"/>
  <c r="AO642" i="388"/>
  <c r="AL463" i="388"/>
  <c r="AL462" i="388"/>
  <c r="AU778" i="388"/>
  <c r="AV538" i="388" l="1"/>
  <c r="AV52" i="388"/>
  <c r="AV51" i="388"/>
  <c r="AV548" i="388"/>
  <c r="AV549" i="388"/>
  <c r="AV1010" i="388"/>
  <c r="AY642" i="388"/>
  <c r="AV740" i="388"/>
  <c r="AV561" i="388"/>
  <c r="AY458" i="388"/>
  <c r="AV55" i="388"/>
  <c r="AV56" i="388"/>
  <c r="AV555" i="388"/>
  <c r="AV778" i="388"/>
  <c r="AV53" i="388"/>
  <c r="AV57" i="388"/>
  <c r="AY155" i="388"/>
  <c r="AY591" i="388"/>
  <c r="AY385" i="388"/>
  <c r="AV49" i="388"/>
  <c r="E46" i="240"/>
  <c r="AV73" i="388"/>
  <c r="AK57" i="388"/>
  <c r="K57" i="388" s="1"/>
  <c r="D57" i="388" s="1"/>
  <c r="AK53" i="388"/>
  <c r="K53" i="388" s="1"/>
  <c r="D53" i="388" s="1"/>
  <c r="AK1275" i="388"/>
  <c r="AM748" i="388"/>
  <c r="L748" i="388" s="1"/>
  <c r="N748" i="388" s="1"/>
  <c r="D748" i="388" s="1"/>
  <c r="AJ73" i="388"/>
  <c r="AK1265" i="388"/>
  <c r="K1265" i="388" s="1"/>
  <c r="AK555" i="388"/>
  <c r="AL555" i="388" s="1"/>
  <c r="AK549" i="388"/>
  <c r="AL549" i="388" s="1"/>
  <c r="AK1224" i="388"/>
  <c r="K1224" i="388" s="1"/>
  <c r="AM591" i="388"/>
  <c r="L591" i="388" s="1"/>
  <c r="N591" i="388" s="1"/>
  <c r="D591" i="388" s="1"/>
  <c r="AM458" i="388"/>
  <c r="L458" i="388" s="1"/>
  <c r="N458" i="388" s="1"/>
  <c r="D458" i="388" s="1"/>
  <c r="AK1280" i="388"/>
  <c r="K1280" i="388" s="1"/>
  <c r="AK1270" i="388"/>
  <c r="K1270" i="388" s="1"/>
  <c r="AK1274" i="388"/>
  <c r="K1274" i="388" s="1"/>
  <c r="D1274" i="388" s="1"/>
  <c r="AK1263" i="388"/>
  <c r="AL1263" i="388" s="1"/>
  <c r="AM747" i="388"/>
  <c r="L747" i="388" s="1"/>
  <c r="N747" i="388" s="1"/>
  <c r="D747" i="388" s="1"/>
  <c r="AK554" i="388"/>
  <c r="K554" i="388" s="1"/>
  <c r="D554" i="388" s="1"/>
  <c r="AK532" i="388"/>
  <c r="K532" i="388" s="1"/>
  <c r="D532" i="388" s="1"/>
  <c r="AM385" i="388"/>
  <c r="AO385" i="388" s="1"/>
  <c r="AK531" i="388"/>
  <c r="AL531" i="388" s="1"/>
  <c r="AM462" i="388"/>
  <c r="L462" i="388" s="1"/>
  <c r="N462" i="388" s="1"/>
  <c r="D462" i="388" s="1"/>
  <c r="AK1277" i="388"/>
  <c r="AK1267" i="388"/>
  <c r="AK1010" i="388"/>
  <c r="AK560" i="388"/>
  <c r="AK543" i="388"/>
  <c r="AM155" i="388"/>
  <c r="AO155" i="388" s="1"/>
  <c r="AK538" i="388"/>
  <c r="AL538" i="388" s="1"/>
  <c r="AK1278" i="388"/>
  <c r="AL1278" i="388" s="1"/>
  <c r="AK1268" i="388"/>
  <c r="AL1268" i="388" s="1"/>
  <c r="AN1131" i="388"/>
  <c r="AO1131" i="388" s="1"/>
  <c r="AK561" i="388"/>
  <c r="K561" i="388" s="1"/>
  <c r="D561" i="388" s="1"/>
  <c r="AK548" i="388"/>
  <c r="K548" i="388" s="1"/>
  <c r="D548" i="388" s="1"/>
  <c r="AN1294" i="388"/>
  <c r="AO1294" i="388" s="1"/>
  <c r="AK1273" i="388"/>
  <c r="AL1273" i="388" s="1"/>
  <c r="AK1227" i="388"/>
  <c r="AL1227" i="388" s="1"/>
  <c r="AI606" i="388"/>
  <c r="I606" i="388" s="1"/>
  <c r="D606" i="388" s="1"/>
  <c r="AK553" i="388"/>
  <c r="K553" i="388" s="1"/>
  <c r="D553" i="388" s="1"/>
  <c r="AM461" i="388"/>
  <c r="L461" i="388" s="1"/>
  <c r="N461" i="388" s="1"/>
  <c r="D461" i="388" s="1"/>
  <c r="AL552" i="388"/>
  <c r="AL540" i="388"/>
  <c r="AL778" i="388"/>
  <c r="AL1226" i="388"/>
  <c r="AL537" i="388"/>
  <c r="L437" i="388"/>
  <c r="N437" i="388" s="1"/>
  <c r="D437" i="388" s="1"/>
  <c r="AO605" i="388"/>
  <c r="K556" i="388"/>
  <c r="D556" i="388" s="1"/>
  <c r="AO1293" i="388"/>
  <c r="M1293" i="388"/>
  <c r="N1293" i="388" s="1"/>
  <c r="D1293" i="388" s="1"/>
  <c r="AL1271" i="388"/>
  <c r="K1271" i="388"/>
  <c r="D1271" i="388" s="1"/>
  <c r="AL1276" i="388"/>
  <c r="K1276" i="388"/>
  <c r="D1276" i="388" s="1"/>
  <c r="AL1266" i="388"/>
  <c r="K1266" i="388"/>
  <c r="D1266" i="388" s="1"/>
  <c r="L463" i="388"/>
  <c r="N463" i="388" s="1"/>
  <c r="D463" i="388" s="1"/>
  <c r="AO463" i="388"/>
  <c r="H46" i="6" l="1"/>
  <c r="J46" i="6" s="1"/>
  <c r="D1280" i="388"/>
  <c r="D1265" i="388"/>
  <c r="D1270" i="388"/>
  <c r="D1224" i="388"/>
  <c r="AL53" i="388"/>
  <c r="AL57" i="388"/>
  <c r="AK55" i="388"/>
  <c r="K55" i="388" s="1"/>
  <c r="D55" i="388" s="1"/>
  <c r="AK56" i="388"/>
  <c r="AL56" i="388" s="1"/>
  <c r="AI50" i="388"/>
  <c r="AL50" i="388" s="1"/>
  <c r="AK52" i="388"/>
  <c r="K52" i="388" s="1"/>
  <c r="D52" i="388" s="1"/>
  <c r="AI51" i="388"/>
  <c r="AL51" i="388" s="1"/>
  <c r="AK54" i="388"/>
  <c r="K54" i="388" s="1"/>
  <c r="AI49" i="388"/>
  <c r="AL1265" i="388"/>
  <c r="J73" i="388"/>
  <c r="K555" i="388"/>
  <c r="D555" i="388" s="1"/>
  <c r="AO748" i="388"/>
  <c r="AL73" i="388"/>
  <c r="K1275" i="388"/>
  <c r="AL1275" i="388"/>
  <c r="AO461" i="388"/>
  <c r="AO747" i="388"/>
  <c r="AO591" i="388"/>
  <c r="K549" i="388"/>
  <c r="D549" i="388" s="1"/>
  <c r="AO458" i="388"/>
  <c r="K1268" i="388"/>
  <c r="AL1274" i="388"/>
  <c r="AL1224" i="388"/>
  <c r="K1263" i="388"/>
  <c r="AL554" i="388"/>
  <c r="M1294" i="388"/>
  <c r="L385" i="388"/>
  <c r="N385" i="388" s="1"/>
  <c r="D385" i="388" s="1"/>
  <c r="AL1270" i="388"/>
  <c r="AL553" i="388"/>
  <c r="L155" i="388"/>
  <c r="N155" i="388" s="1"/>
  <c r="D155" i="388" s="1"/>
  <c r="AL1280" i="388"/>
  <c r="AL561" i="388"/>
  <c r="K1278" i="388"/>
  <c r="AO462" i="388"/>
  <c r="K538" i="388"/>
  <c r="D538" i="388" s="1"/>
  <c r="AL532" i="388"/>
  <c r="K531" i="388"/>
  <c r="AL606" i="388"/>
  <c r="K1227" i="388"/>
  <c r="AL548" i="388"/>
  <c r="K543" i="388"/>
  <c r="AL543" i="388"/>
  <c r="AL1277" i="388"/>
  <c r="K1277" i="388"/>
  <c r="K560" i="388"/>
  <c r="AL560" i="388"/>
  <c r="K1273" i="388"/>
  <c r="M1131" i="388"/>
  <c r="K1010" i="388"/>
  <c r="D1010" i="388" s="1"/>
  <c r="AL1010" i="388"/>
  <c r="AL1267" i="388"/>
  <c r="K1267" i="388"/>
  <c r="D1267" i="388" l="1"/>
  <c r="N1294" i="388"/>
  <c r="D1275" i="388"/>
  <c r="D73" i="388"/>
  <c r="D1277" i="388"/>
  <c r="D1263" i="388"/>
  <c r="D560" i="388"/>
  <c r="D543" i="388"/>
  <c r="D531" i="388"/>
  <c r="D1278" i="388"/>
  <c r="D1268" i="388"/>
  <c r="N1131" i="388"/>
  <c r="D1273" i="388"/>
  <c r="D1227" i="388"/>
  <c r="D54" i="388"/>
  <c r="D46" i="6"/>
  <c r="I51" i="388"/>
  <c r="AL49" i="388"/>
  <c r="I49" i="388"/>
  <c r="I50" i="388"/>
  <c r="K56" i="388"/>
  <c r="AL54" i="388"/>
  <c r="AL52" i="388"/>
  <c r="AL55" i="388"/>
  <c r="F46" i="6" l="1"/>
  <c r="D49" i="388"/>
  <c r="D1131" i="388"/>
  <c r="D1294" i="388"/>
  <c r="D50" i="388"/>
  <c r="D56" i="388"/>
  <c r="D51" i="388"/>
  <c r="AQ221" i="388"/>
  <c r="AW221" i="388" l="1"/>
  <c r="AM222" i="388"/>
  <c r="AQ222" i="388"/>
  <c r="AQ219" i="388"/>
  <c r="AQ284" i="388"/>
  <c r="AQ416" i="388"/>
  <c r="AY221" i="388" l="1"/>
  <c r="AW222" i="388"/>
  <c r="AW284" i="388"/>
  <c r="AR416" i="388"/>
  <c r="AW219" i="388"/>
  <c r="AM221" i="388"/>
  <c r="L221" i="388" s="1"/>
  <c r="N221" i="388" s="1"/>
  <c r="D221" i="388" s="1"/>
  <c r="AO222" i="388"/>
  <c r="L222" i="388"/>
  <c r="N222" i="388" s="1"/>
  <c r="D222" i="388" s="1"/>
  <c r="Y1344" i="388"/>
  <c r="AQ220" i="388"/>
  <c r="AH416" i="388"/>
  <c r="H416" i="388" s="1"/>
  <c r="D416" i="388" s="1"/>
  <c r="AM219" i="388"/>
  <c r="AM247" i="388"/>
  <c r="AQ247" i="388"/>
  <c r="AM284" i="388"/>
  <c r="AY284" i="388" l="1"/>
  <c r="AY219" i="388"/>
  <c r="AY222" i="388"/>
  <c r="AW247" i="388"/>
  <c r="AW220" i="388"/>
  <c r="AO221" i="388"/>
  <c r="AO284" i="388"/>
  <c r="L284" i="388"/>
  <c r="N284" i="388" s="1"/>
  <c r="D284" i="388" s="1"/>
  <c r="AO247" i="388"/>
  <c r="L247" i="388"/>
  <c r="N247" i="388" s="1"/>
  <c r="D247" i="388" s="1"/>
  <c r="AO219" i="388"/>
  <c r="L219" i="388"/>
  <c r="N219" i="388" s="1"/>
  <c r="D219" i="388" s="1"/>
  <c r="AY220" i="388" l="1"/>
  <c r="AY247" i="388"/>
  <c r="AR656" i="388" l="1"/>
  <c r="AR644" i="388"/>
  <c r="AW576" i="388"/>
  <c r="AW115" i="388"/>
  <c r="AW114" i="388"/>
  <c r="AW111" i="388"/>
  <c r="AW1344" i="388"/>
  <c r="AX861" i="388"/>
  <c r="AQ10" i="388"/>
  <c r="AQ11" i="388"/>
  <c r="AQ12" i="388"/>
  <c r="AQ13" i="388"/>
  <c r="AQ14" i="388"/>
  <c r="AQ15" i="388"/>
  <c r="AQ16" i="388"/>
  <c r="AQ17" i="388"/>
  <c r="AQ18" i="388"/>
  <c r="AQ19" i="388"/>
  <c r="AQ20" i="388"/>
  <c r="AQ21" i="388"/>
  <c r="AQ22" i="388"/>
  <c r="AQ23" i="388"/>
  <c r="AQ26" i="388"/>
  <c r="AQ27" i="388"/>
  <c r="AQ28" i="388"/>
  <c r="AQ29" i="388"/>
  <c r="AQ30" i="388"/>
  <c r="AQ31" i="388"/>
  <c r="AQ32" i="388"/>
  <c r="AQ33" i="388"/>
  <c r="AQ34" i="388"/>
  <c r="AQ35" i="388"/>
  <c r="AQ36" i="388"/>
  <c r="AQ37" i="388"/>
  <c r="AQ38" i="388"/>
  <c r="AQ39" i="388"/>
  <c r="AQ40" i="388"/>
  <c r="AQ41" i="388"/>
  <c r="AQ42" i="388"/>
  <c r="AQ43" i="388"/>
  <c r="AQ44" i="388"/>
  <c r="AQ45" i="388"/>
  <c r="AQ46" i="388"/>
  <c r="AQ47" i="388"/>
  <c r="AQ48" i="388"/>
  <c r="AQ58" i="388"/>
  <c r="AQ59" i="388"/>
  <c r="AQ60" i="388"/>
  <c r="AQ61" i="388"/>
  <c r="AQ62" i="388"/>
  <c r="AQ63" i="388"/>
  <c r="AQ64" i="388"/>
  <c r="AQ65" i="388"/>
  <c r="AQ66" i="388"/>
  <c r="AQ67" i="388"/>
  <c r="AQ68" i="388"/>
  <c r="AQ69" i="388"/>
  <c r="AQ70" i="388"/>
  <c r="AQ71" i="388"/>
  <c r="AQ72" i="388"/>
  <c r="AQ74" i="388"/>
  <c r="AQ75" i="388"/>
  <c r="AQ76" i="388"/>
  <c r="AQ77" i="388"/>
  <c r="AQ78" i="388"/>
  <c r="AQ79" i="388"/>
  <c r="AQ80" i="388"/>
  <c r="AQ81" i="388"/>
  <c r="AQ82" i="388"/>
  <c r="AQ83" i="388"/>
  <c r="AQ84" i="388"/>
  <c r="AQ85" i="388"/>
  <c r="AQ86" i="388"/>
  <c r="AQ87" i="388"/>
  <c r="AQ88" i="388"/>
  <c r="AQ89" i="388"/>
  <c r="AQ90" i="388"/>
  <c r="AQ91" i="388"/>
  <c r="AQ92" i="388"/>
  <c r="AQ93" i="388"/>
  <c r="AQ94" i="388"/>
  <c r="AQ95" i="388"/>
  <c r="AQ96" i="388"/>
  <c r="AQ97" i="388"/>
  <c r="AQ98" i="388"/>
  <c r="AQ99" i="388"/>
  <c r="AQ100" i="388"/>
  <c r="AQ102" i="388"/>
  <c r="AQ103" i="388"/>
  <c r="AQ104" i="388"/>
  <c r="AQ106" i="388"/>
  <c r="AQ107" i="388"/>
  <c r="AQ108" i="388"/>
  <c r="AQ109" i="388"/>
  <c r="AQ110" i="388"/>
  <c r="AQ111" i="388"/>
  <c r="AQ112" i="388"/>
  <c r="AQ113" i="388"/>
  <c r="AQ114" i="388"/>
  <c r="AQ115" i="388"/>
  <c r="AQ116" i="388"/>
  <c r="AQ117" i="388"/>
  <c r="AQ118" i="388"/>
  <c r="AQ120" i="388"/>
  <c r="AQ121" i="388"/>
  <c r="AQ122" i="388"/>
  <c r="AQ123" i="388"/>
  <c r="AQ124" i="388"/>
  <c r="AQ125" i="388"/>
  <c r="AQ126" i="388"/>
  <c r="AQ127" i="388"/>
  <c r="AQ128" i="388"/>
  <c r="AQ129" i="388"/>
  <c r="AQ130" i="388"/>
  <c r="AQ131" i="388"/>
  <c r="AQ132" i="388"/>
  <c r="AQ133" i="388"/>
  <c r="AQ134" i="388"/>
  <c r="AQ135" i="388"/>
  <c r="AQ136" i="388"/>
  <c r="AQ137" i="388"/>
  <c r="AQ138" i="388"/>
  <c r="AQ139" i="388"/>
  <c r="AQ140" i="388"/>
  <c r="AQ141" i="388"/>
  <c r="AQ142" i="388"/>
  <c r="AQ143" i="388"/>
  <c r="AQ144" i="388"/>
  <c r="AQ145" i="388"/>
  <c r="AQ146" i="388"/>
  <c r="AQ147" i="388"/>
  <c r="AQ148" i="388"/>
  <c r="AQ150" i="388"/>
  <c r="AQ151" i="388"/>
  <c r="AQ152" i="388"/>
  <c r="AQ153" i="388"/>
  <c r="AQ154" i="388"/>
  <c r="AQ156" i="388"/>
  <c r="AQ157" i="388"/>
  <c r="AQ158" i="388"/>
  <c r="AQ159" i="388"/>
  <c r="AQ160" i="388"/>
  <c r="AQ161" i="388"/>
  <c r="AQ162" i="388"/>
  <c r="AQ163" i="388"/>
  <c r="AQ164" i="388"/>
  <c r="AQ165" i="388"/>
  <c r="AQ166" i="388"/>
  <c r="AQ167" i="388"/>
  <c r="AQ168" i="388"/>
  <c r="AQ169" i="388"/>
  <c r="AQ170" i="388"/>
  <c r="AQ171" i="388"/>
  <c r="AQ172" i="388"/>
  <c r="AQ173" i="388"/>
  <c r="AQ174" i="388"/>
  <c r="AQ182" i="388"/>
  <c r="AQ183" i="388"/>
  <c r="AQ184" i="388"/>
  <c r="AQ185" i="388"/>
  <c r="AQ186" i="388"/>
  <c r="AQ187" i="388"/>
  <c r="AQ188" i="388"/>
  <c r="AQ189" i="388"/>
  <c r="AQ190" i="388"/>
  <c r="AQ191" i="388"/>
  <c r="AQ192" i="388"/>
  <c r="AQ193" i="388"/>
  <c r="AQ194" i="388"/>
  <c r="AQ195" i="388"/>
  <c r="AQ196" i="388"/>
  <c r="AQ197" i="388"/>
  <c r="AQ198" i="388"/>
  <c r="AQ199" i="388"/>
  <c r="AQ200" i="388"/>
  <c r="AQ202" i="388"/>
  <c r="AQ203" i="388"/>
  <c r="AQ204" i="388"/>
  <c r="AQ205" i="388"/>
  <c r="AQ206" i="388"/>
  <c r="AQ207" i="388"/>
  <c r="AQ208" i="388"/>
  <c r="AQ209" i="388"/>
  <c r="AQ210" i="388"/>
  <c r="AQ211" i="388"/>
  <c r="AQ212" i="388"/>
  <c r="AQ213" i="388"/>
  <c r="AQ214" i="388"/>
  <c r="AQ215" i="388"/>
  <c r="AQ216" i="388"/>
  <c r="AQ217" i="388"/>
  <c r="AQ218" i="388"/>
  <c r="AQ223" i="388"/>
  <c r="AQ224" i="388"/>
  <c r="AQ225" i="388"/>
  <c r="AQ226" i="388"/>
  <c r="AQ227" i="388"/>
  <c r="AQ228" i="388"/>
  <c r="AQ229" i="388"/>
  <c r="AQ230" i="388"/>
  <c r="AQ231" i="388"/>
  <c r="AQ232" i="388"/>
  <c r="AQ233" i="388"/>
  <c r="AQ234" i="388"/>
  <c r="AQ235" i="388"/>
  <c r="AQ236" i="388"/>
  <c r="AQ237" i="388"/>
  <c r="AQ238" i="388"/>
  <c r="AQ239" i="388"/>
  <c r="AQ240" i="388"/>
  <c r="AQ241" i="388"/>
  <c r="AQ242" i="388"/>
  <c r="AQ244" i="388"/>
  <c r="AQ245" i="388"/>
  <c r="AQ246" i="388"/>
  <c r="AQ248" i="388"/>
  <c r="AQ249" i="388"/>
  <c r="AQ250" i="388"/>
  <c r="AQ251" i="388"/>
  <c r="AQ252" i="388"/>
  <c r="AQ253" i="388"/>
  <c r="AQ254" i="388"/>
  <c r="AQ255" i="388"/>
  <c r="AQ256" i="388"/>
  <c r="AQ257" i="388"/>
  <c r="AQ258" i="388"/>
  <c r="AQ259" i="388"/>
  <c r="AQ260" i="388"/>
  <c r="AQ261" i="388"/>
  <c r="AQ262" i="388"/>
  <c r="AQ263" i="388"/>
  <c r="AQ264" i="388"/>
  <c r="AQ265" i="388"/>
  <c r="AQ266" i="388"/>
  <c r="AQ267" i="388"/>
  <c r="AQ268" i="388"/>
  <c r="AQ269" i="388"/>
  <c r="AQ270" i="388"/>
  <c r="AQ271" i="388"/>
  <c r="AQ272" i="388"/>
  <c r="AQ273" i="388"/>
  <c r="AQ274" i="388"/>
  <c r="AQ280" i="388"/>
  <c r="AQ281" i="388"/>
  <c r="AQ282" i="388"/>
  <c r="AQ283" i="388"/>
  <c r="AQ287" i="388"/>
  <c r="AQ288" i="388"/>
  <c r="AQ289" i="388"/>
  <c r="AQ290" i="388"/>
  <c r="AQ291" i="388"/>
  <c r="AQ292" i="388"/>
  <c r="AQ293" i="388"/>
  <c r="AQ294" i="388"/>
  <c r="AQ295" i="388"/>
  <c r="AQ296" i="388"/>
  <c r="AQ297" i="388"/>
  <c r="AQ302" i="388"/>
  <c r="AQ303" i="388"/>
  <c r="AQ304" i="388"/>
  <c r="AQ305" i="388"/>
  <c r="AQ306" i="388"/>
  <c r="AQ307" i="388"/>
  <c r="AQ308" i="388"/>
  <c r="AQ309" i="388"/>
  <c r="AQ310" i="388"/>
  <c r="AQ312" i="388"/>
  <c r="AQ313" i="388"/>
  <c r="AQ314" i="388"/>
  <c r="AQ315" i="388"/>
  <c r="AQ316" i="388"/>
  <c r="AQ317" i="388"/>
  <c r="AQ318" i="388"/>
  <c r="AQ319" i="388"/>
  <c r="AQ320" i="388"/>
  <c r="AQ321" i="388"/>
  <c r="AQ322" i="388"/>
  <c r="AQ323" i="388"/>
  <c r="AQ324" i="388"/>
  <c r="AQ325" i="388"/>
  <c r="AQ326" i="388"/>
  <c r="AQ327" i="388"/>
  <c r="AQ328" i="388"/>
  <c r="AQ329" i="388"/>
  <c r="AQ330" i="388"/>
  <c r="AQ332" i="388"/>
  <c r="AQ333" i="388"/>
  <c r="AQ334" i="388"/>
  <c r="AQ335" i="388"/>
  <c r="AQ336" i="388"/>
  <c r="AQ337" i="388"/>
  <c r="AQ338" i="388"/>
  <c r="AQ339" i="388"/>
  <c r="AQ340" i="388"/>
  <c r="AQ341" i="388"/>
  <c r="AQ342" i="388"/>
  <c r="AQ343" i="388"/>
  <c r="AQ344" i="388"/>
  <c r="AQ345" i="388"/>
  <c r="AQ346" i="388"/>
  <c r="AQ347" i="388"/>
  <c r="AQ348" i="388"/>
  <c r="AQ349" i="388"/>
  <c r="AQ352" i="388"/>
  <c r="AQ353" i="388"/>
  <c r="AQ354" i="388"/>
  <c r="AQ355" i="388"/>
  <c r="AQ356" i="388"/>
  <c r="AQ357" i="388"/>
  <c r="AQ358" i="388"/>
  <c r="AQ359" i="388"/>
  <c r="AQ360" i="388"/>
  <c r="AQ361" i="388"/>
  <c r="AQ362" i="388"/>
  <c r="AQ363" i="388"/>
  <c r="AQ364" i="388"/>
  <c r="AQ365" i="388"/>
  <c r="AQ366" i="388"/>
  <c r="AQ367" i="388"/>
  <c r="AQ368" i="388"/>
  <c r="AQ369" i="388"/>
  <c r="AQ370" i="388"/>
  <c r="AQ371" i="388"/>
  <c r="AQ372" i="388"/>
  <c r="AQ373" i="388"/>
  <c r="AQ374" i="388"/>
  <c r="AQ375" i="388"/>
  <c r="AQ376" i="388"/>
  <c r="AQ377" i="388"/>
  <c r="AQ378" i="388"/>
  <c r="AQ379" i="388"/>
  <c r="AQ380" i="388"/>
  <c r="AQ381" i="388"/>
  <c r="AQ382" i="388"/>
  <c r="AQ383" i="388"/>
  <c r="AQ384" i="388"/>
  <c r="AQ391" i="388"/>
  <c r="AQ392" i="388"/>
  <c r="AQ393" i="388"/>
  <c r="AQ394" i="388"/>
  <c r="AQ395" i="388"/>
  <c r="AQ396" i="388"/>
  <c r="AQ397" i="388"/>
  <c r="AQ398" i="388"/>
  <c r="AQ399" i="388"/>
  <c r="AQ400" i="388"/>
  <c r="AQ401" i="388"/>
  <c r="AQ402" i="388"/>
  <c r="AQ403" i="388"/>
  <c r="AQ404" i="388"/>
  <c r="AQ405" i="388"/>
  <c r="AQ406" i="388"/>
  <c r="AQ407" i="388"/>
  <c r="AQ408" i="388"/>
  <c r="AQ409" i="388"/>
  <c r="AQ410" i="388"/>
  <c r="AQ411" i="388"/>
  <c r="AQ412" i="388"/>
  <c r="AQ414" i="388"/>
  <c r="AQ415" i="388"/>
  <c r="AQ417" i="388"/>
  <c r="AQ418" i="388"/>
  <c r="AQ419" i="388"/>
  <c r="AQ420" i="388"/>
  <c r="AQ421" i="388"/>
  <c r="AQ422" i="388"/>
  <c r="AQ423" i="388"/>
  <c r="AQ424" i="388"/>
  <c r="AQ425" i="388"/>
  <c r="AQ426" i="388"/>
  <c r="AQ427" i="388"/>
  <c r="AQ428" i="388"/>
  <c r="AQ429" i="388"/>
  <c r="AQ430" i="388"/>
  <c r="AQ431" i="388"/>
  <c r="AQ432" i="388"/>
  <c r="AQ433" i="388"/>
  <c r="AQ434" i="388"/>
  <c r="AQ435" i="388"/>
  <c r="AQ436" i="388"/>
  <c r="AQ438" i="388"/>
  <c r="AQ439" i="388"/>
  <c r="AQ440" i="388"/>
  <c r="AQ441" i="388"/>
  <c r="AQ442" i="388"/>
  <c r="AQ443" i="388"/>
  <c r="AQ444" i="388"/>
  <c r="AQ445" i="388"/>
  <c r="AQ446" i="388"/>
  <c r="AQ447" i="388"/>
  <c r="AQ448" i="388"/>
  <c r="AQ449" i="388"/>
  <c r="AQ450" i="388"/>
  <c r="AQ451" i="388"/>
  <c r="AQ452" i="388"/>
  <c r="AQ453" i="388"/>
  <c r="AQ454" i="388"/>
  <c r="AQ455" i="388"/>
  <c r="AQ456" i="388"/>
  <c r="AQ457" i="388"/>
  <c r="AQ459" i="388"/>
  <c r="AQ460" i="388"/>
  <c r="AQ464" i="388"/>
  <c r="AQ465" i="388"/>
  <c r="AQ466" i="388"/>
  <c r="AQ467" i="388"/>
  <c r="AQ468" i="388"/>
  <c r="AQ469" i="388"/>
  <c r="AQ470" i="388"/>
  <c r="AQ471" i="388"/>
  <c r="AQ472" i="388"/>
  <c r="AQ473" i="388"/>
  <c r="AQ474" i="388"/>
  <c r="AQ475" i="388"/>
  <c r="AQ476" i="388"/>
  <c r="AQ477" i="388"/>
  <c r="AQ478" i="388"/>
  <c r="AQ479" i="388"/>
  <c r="AQ480" i="388"/>
  <c r="AQ481" i="388"/>
  <c r="AQ482" i="388"/>
  <c r="AQ483" i="388"/>
  <c r="AQ484" i="388"/>
  <c r="AQ485" i="388"/>
  <c r="AQ486" i="388"/>
  <c r="AQ487" i="388"/>
  <c r="AQ488" i="388"/>
  <c r="AQ489" i="388"/>
  <c r="AQ490" i="388"/>
  <c r="AQ491" i="388"/>
  <c r="AQ492" i="388"/>
  <c r="AQ493" i="388"/>
  <c r="AQ494" i="388"/>
  <c r="AQ495" i="388"/>
  <c r="AQ496" i="388"/>
  <c r="AQ497" i="388"/>
  <c r="AQ498" i="388"/>
  <c r="AQ501" i="388"/>
  <c r="AQ502" i="388"/>
  <c r="AQ503" i="388"/>
  <c r="AQ504" i="388"/>
  <c r="AQ505" i="388"/>
  <c r="AQ506" i="388"/>
  <c r="AQ507" i="388"/>
  <c r="AQ508" i="388"/>
  <c r="AQ509" i="388"/>
  <c r="AQ510" i="388"/>
  <c r="AQ511" i="388"/>
  <c r="AQ512" i="388"/>
  <c r="AQ513" i="388"/>
  <c r="AQ514" i="388"/>
  <c r="AQ515" i="388"/>
  <c r="AQ516" i="388"/>
  <c r="AQ517" i="388"/>
  <c r="AQ518" i="388"/>
  <c r="AQ519" i="388"/>
  <c r="AQ520" i="388"/>
  <c r="AQ521" i="388"/>
  <c r="AQ522" i="388"/>
  <c r="AQ523" i="388"/>
  <c r="AQ524" i="388"/>
  <c r="AQ525" i="388"/>
  <c r="AQ562" i="388"/>
  <c r="AQ563" i="388"/>
  <c r="AQ564" i="388"/>
  <c r="AQ565" i="388"/>
  <c r="AQ566" i="388"/>
  <c r="AQ567" i="388"/>
  <c r="AQ568" i="388"/>
  <c r="AQ569" i="388"/>
  <c r="AQ570" i="388"/>
  <c r="AQ571" i="388"/>
  <c r="AQ572" i="388"/>
  <c r="AQ573" i="388"/>
  <c r="AQ574" i="388"/>
  <c r="AQ575" i="388"/>
  <c r="AQ576" i="388"/>
  <c r="AQ577" i="388"/>
  <c r="AQ578" i="388"/>
  <c r="AQ579" i="388"/>
  <c r="AQ580" i="388"/>
  <c r="AQ581" i="388"/>
  <c r="AQ582" i="388"/>
  <c r="AQ583" i="388"/>
  <c r="AQ584" i="388"/>
  <c r="AQ585" i="388"/>
  <c r="AQ586" i="388"/>
  <c r="AQ587" i="388"/>
  <c r="AQ588" i="388"/>
  <c r="AQ589" i="388"/>
  <c r="AQ590" i="388"/>
  <c r="AQ592" i="388"/>
  <c r="AQ593" i="388"/>
  <c r="AQ594" i="388"/>
  <c r="AQ595" i="388"/>
  <c r="AQ596" i="388"/>
  <c r="AQ597" i="388"/>
  <c r="AQ598" i="388"/>
  <c r="AQ599" i="388"/>
  <c r="AQ600" i="388"/>
  <c r="AQ601" i="388"/>
  <c r="AQ602" i="388"/>
  <c r="AQ603" i="388"/>
  <c r="AQ604" i="388"/>
  <c r="AQ607" i="388"/>
  <c r="AQ608" i="388"/>
  <c r="AQ609" i="388"/>
  <c r="AQ610" i="388"/>
  <c r="AQ611" i="388"/>
  <c r="AQ613" i="388"/>
  <c r="AQ614" i="388"/>
  <c r="AQ615" i="388"/>
  <c r="AQ616" i="388"/>
  <c r="AQ617" i="388"/>
  <c r="AQ618" i="388"/>
  <c r="AQ619" i="388"/>
  <c r="AQ620" i="388"/>
  <c r="AQ621" i="388"/>
  <c r="AQ622" i="388"/>
  <c r="AQ623" i="388"/>
  <c r="AQ624" i="388"/>
  <c r="AQ625" i="388"/>
  <c r="AQ626" i="388"/>
  <c r="AQ627" i="388"/>
  <c r="AQ630" i="388"/>
  <c r="AQ631" i="388"/>
  <c r="AQ632" i="388"/>
  <c r="AQ633" i="388"/>
  <c r="AQ634" i="388"/>
  <c r="AQ635" i="388"/>
  <c r="AQ636" i="388"/>
  <c r="AQ637" i="388"/>
  <c r="AQ638" i="388"/>
  <c r="AQ639" i="388"/>
  <c r="AQ640" i="388"/>
  <c r="AQ641" i="388"/>
  <c r="AQ644" i="388"/>
  <c r="AQ645" i="388"/>
  <c r="AQ646" i="388"/>
  <c r="AQ647" i="388"/>
  <c r="AQ648" i="388"/>
  <c r="AQ649" i="388"/>
  <c r="AQ650" i="388"/>
  <c r="AY650" i="388" s="1"/>
  <c r="AQ651" i="388"/>
  <c r="AQ652" i="388"/>
  <c r="AQ653" i="388"/>
  <c r="AQ654" i="388"/>
  <c r="AQ655" i="388"/>
  <c r="AQ656" i="388"/>
  <c r="AQ657" i="388"/>
  <c r="AQ658" i="388"/>
  <c r="AQ659" i="388"/>
  <c r="AQ660" i="388"/>
  <c r="AQ661" i="388"/>
  <c r="AQ662" i="388"/>
  <c r="AQ663" i="388"/>
  <c r="AQ664" i="388"/>
  <c r="AQ665" i="388"/>
  <c r="AQ666" i="388"/>
  <c r="AQ667" i="388"/>
  <c r="AQ668" i="388"/>
  <c r="AQ669" i="388"/>
  <c r="AQ670" i="388"/>
  <c r="AQ671" i="388"/>
  <c r="AQ672" i="388"/>
  <c r="AQ673" i="388"/>
  <c r="AQ674" i="388"/>
  <c r="AQ675" i="388"/>
  <c r="AQ676" i="388"/>
  <c r="AQ677" i="388"/>
  <c r="AQ678" i="388"/>
  <c r="AQ679" i="388"/>
  <c r="AQ680" i="388"/>
  <c r="AQ681" i="388"/>
  <c r="AQ682" i="388"/>
  <c r="AQ683" i="388"/>
  <c r="AQ684" i="388"/>
  <c r="AQ685" i="388"/>
  <c r="AQ686" i="388"/>
  <c r="AQ687" i="388"/>
  <c r="AQ688" i="388"/>
  <c r="AQ689" i="388"/>
  <c r="AQ690" i="388"/>
  <c r="AQ691" i="388"/>
  <c r="AQ692" i="388"/>
  <c r="AQ693" i="388"/>
  <c r="AQ694" i="388"/>
  <c r="AQ695" i="388"/>
  <c r="AQ696" i="388"/>
  <c r="AQ697" i="388"/>
  <c r="AQ698" i="388"/>
  <c r="AQ699" i="388"/>
  <c r="AQ700" i="388"/>
  <c r="AQ701" i="388"/>
  <c r="AQ702" i="388"/>
  <c r="AQ703" i="388"/>
  <c r="AQ704" i="388"/>
  <c r="AQ705" i="388"/>
  <c r="AQ706" i="388"/>
  <c r="AQ707" i="388"/>
  <c r="AQ708" i="388"/>
  <c r="AQ709" i="388"/>
  <c r="AQ710" i="388"/>
  <c r="AQ711" i="388"/>
  <c r="AQ712" i="388"/>
  <c r="AQ713" i="388"/>
  <c r="AQ714" i="388"/>
  <c r="AQ715" i="388"/>
  <c r="AQ716" i="388"/>
  <c r="AQ717" i="388"/>
  <c r="AQ718" i="388"/>
  <c r="AW718" i="388" s="1"/>
  <c r="AQ719" i="388"/>
  <c r="AQ720" i="388"/>
  <c r="AQ721" i="388"/>
  <c r="AQ722" i="388"/>
  <c r="AQ723" i="388"/>
  <c r="AQ724" i="388"/>
  <c r="AQ725" i="388"/>
  <c r="AQ726" i="388"/>
  <c r="AQ727" i="388"/>
  <c r="AQ728" i="388"/>
  <c r="AQ729" i="388"/>
  <c r="AQ730" i="388"/>
  <c r="AQ731" i="388"/>
  <c r="AQ732" i="388"/>
  <c r="AQ733" i="388"/>
  <c r="AQ734" i="388"/>
  <c r="AQ735" i="388"/>
  <c r="AQ736" i="388"/>
  <c r="AQ737" i="388"/>
  <c r="AQ738" i="388"/>
  <c r="AQ739" i="388"/>
  <c r="AQ741" i="388"/>
  <c r="AQ742" i="388"/>
  <c r="AQ743" i="388"/>
  <c r="AQ744" i="388"/>
  <c r="AQ745" i="388"/>
  <c r="AQ746" i="388"/>
  <c r="AQ749" i="388"/>
  <c r="AQ750" i="388"/>
  <c r="AQ751" i="388"/>
  <c r="AQ752" i="388"/>
  <c r="AQ753" i="388"/>
  <c r="AQ754" i="388"/>
  <c r="AQ756" i="388"/>
  <c r="AQ757" i="388"/>
  <c r="AQ758" i="388"/>
  <c r="AQ759" i="388"/>
  <c r="AQ760" i="388"/>
  <c r="AQ761" i="388"/>
  <c r="AQ762" i="388"/>
  <c r="AQ763" i="388"/>
  <c r="AQ764" i="388"/>
  <c r="AQ765" i="388"/>
  <c r="AQ766" i="388"/>
  <c r="AQ767" i="388"/>
  <c r="AQ768" i="388"/>
  <c r="AQ769" i="388"/>
  <c r="AQ770" i="388"/>
  <c r="AQ771" i="388"/>
  <c r="AQ772" i="388"/>
  <c r="AQ773" i="388"/>
  <c r="AQ774" i="388"/>
  <c r="AQ775" i="388"/>
  <c r="AQ776" i="388"/>
  <c r="AQ777" i="388"/>
  <c r="AQ779" i="388"/>
  <c r="AQ780" i="388"/>
  <c r="AQ781" i="388"/>
  <c r="AQ782" i="388"/>
  <c r="AQ783" i="388"/>
  <c r="AQ784" i="388"/>
  <c r="AQ785" i="388"/>
  <c r="AQ786" i="388"/>
  <c r="AQ787" i="388"/>
  <c r="AQ788" i="388"/>
  <c r="AQ789" i="388"/>
  <c r="AQ790" i="388"/>
  <c r="AQ792" i="388"/>
  <c r="AQ794" i="388"/>
  <c r="AQ796" i="388"/>
  <c r="AQ797" i="388"/>
  <c r="AQ798" i="388"/>
  <c r="AQ799" i="388"/>
  <c r="AQ800" i="388"/>
  <c r="AQ801" i="388"/>
  <c r="AQ802" i="388"/>
  <c r="AQ803" i="388"/>
  <c r="AQ804" i="388"/>
  <c r="AQ805" i="388"/>
  <c r="AQ806" i="388"/>
  <c r="AQ807" i="388"/>
  <c r="AQ808" i="388"/>
  <c r="AQ809" i="388"/>
  <c r="AQ810" i="388"/>
  <c r="AQ811" i="388"/>
  <c r="AQ812" i="388"/>
  <c r="AQ813" i="388"/>
  <c r="AQ814" i="388"/>
  <c r="AQ815" i="388"/>
  <c r="AQ816" i="388"/>
  <c r="AQ817" i="388"/>
  <c r="AQ818" i="388"/>
  <c r="AQ819" i="388"/>
  <c r="AQ820" i="388"/>
  <c r="AQ821" i="388"/>
  <c r="AQ822" i="388"/>
  <c r="AQ823" i="388"/>
  <c r="AQ824" i="388"/>
  <c r="AQ825" i="388"/>
  <c r="AQ826" i="388"/>
  <c r="AQ827" i="388"/>
  <c r="AQ828" i="388"/>
  <c r="AQ829" i="388"/>
  <c r="AQ830" i="388"/>
  <c r="AQ831" i="388"/>
  <c r="AQ832" i="388"/>
  <c r="AQ833" i="388"/>
  <c r="AQ834" i="388"/>
  <c r="AQ835" i="388"/>
  <c r="AQ836" i="388"/>
  <c r="AQ837" i="388"/>
  <c r="AQ838" i="388"/>
  <c r="AQ839" i="388"/>
  <c r="AQ840" i="388"/>
  <c r="AQ841" i="388"/>
  <c r="AQ842" i="388"/>
  <c r="AQ843" i="388"/>
  <c r="AQ848" i="388"/>
  <c r="AQ849" i="388"/>
  <c r="AQ850" i="388"/>
  <c r="AQ851" i="388"/>
  <c r="AQ852" i="388"/>
  <c r="AQ853" i="388"/>
  <c r="AQ854" i="388"/>
  <c r="AQ855" i="388"/>
  <c r="AQ856" i="388"/>
  <c r="AQ857" i="388"/>
  <c r="AQ858" i="388"/>
  <c r="AQ859" i="388"/>
  <c r="AQ860" i="388"/>
  <c r="AQ862" i="388"/>
  <c r="AR862" i="388" s="1"/>
  <c r="AQ863" i="388"/>
  <c r="AR863" i="388" s="1"/>
  <c r="AQ864" i="388"/>
  <c r="AR864" i="388" s="1"/>
  <c r="AQ865" i="388"/>
  <c r="AR865" i="388" s="1"/>
  <c r="AQ866" i="388"/>
  <c r="AR866" i="388" s="1"/>
  <c r="AQ867" i="388"/>
  <c r="AU867" i="388" s="1"/>
  <c r="AQ868" i="388"/>
  <c r="AR868" i="388" s="1"/>
  <c r="AQ869" i="388"/>
  <c r="AR869" i="388" s="1"/>
  <c r="AQ870" i="388"/>
  <c r="AR870" i="388" s="1"/>
  <c r="AQ871" i="388"/>
  <c r="AR871" i="388" s="1"/>
  <c r="AQ872" i="388"/>
  <c r="AR872" i="388" s="1"/>
  <c r="AQ873" i="388"/>
  <c r="AR873" i="388" s="1"/>
  <c r="AQ874" i="388"/>
  <c r="AR874" i="388" s="1"/>
  <c r="AQ875" i="388"/>
  <c r="AU875" i="388" s="1"/>
  <c r="AQ876" i="388"/>
  <c r="AU876" i="388" s="1"/>
  <c r="AQ877" i="388"/>
  <c r="AR877" i="388" s="1"/>
  <c r="AQ878" i="388"/>
  <c r="AR878" i="388" s="1"/>
  <c r="AQ879" i="388"/>
  <c r="AR879" i="388" s="1"/>
  <c r="AQ880" i="388"/>
  <c r="AR880" i="388" s="1"/>
  <c r="AQ881" i="388"/>
  <c r="AR881" i="388" s="1"/>
  <c r="AQ882" i="388"/>
  <c r="AR882" i="388" s="1"/>
  <c r="AQ883" i="388"/>
  <c r="AR883" i="388" s="1"/>
  <c r="AQ884" i="388"/>
  <c r="AR884" i="388" s="1"/>
  <c r="AQ885" i="388"/>
  <c r="AU885" i="388" s="1"/>
  <c r="AQ886" i="388"/>
  <c r="AU886" i="388" s="1"/>
  <c r="AQ887" i="388"/>
  <c r="AU887" i="388" s="1"/>
  <c r="AQ888" i="388"/>
  <c r="AU888" i="388" s="1"/>
  <c r="AQ889" i="388"/>
  <c r="AU889" i="388" s="1"/>
  <c r="AQ890" i="388"/>
  <c r="AU890" i="388" s="1"/>
  <c r="AQ891" i="388"/>
  <c r="AR891" i="388" s="1"/>
  <c r="AQ892" i="388"/>
  <c r="AR892" i="388" s="1"/>
  <c r="AQ893" i="388"/>
  <c r="AR893" i="388" s="1"/>
  <c r="AQ894" i="388"/>
  <c r="AR894" i="388" s="1"/>
  <c r="AQ895" i="388"/>
  <c r="AR895" i="388" s="1"/>
  <c r="AQ896" i="388"/>
  <c r="AR896" i="388" s="1"/>
  <c r="AQ897" i="388"/>
  <c r="AR897" i="388" s="1"/>
  <c r="AQ898" i="388"/>
  <c r="AR898" i="388" s="1"/>
  <c r="AQ899" i="388"/>
  <c r="AR899" i="388" s="1"/>
  <c r="AQ900" i="388"/>
  <c r="AR900" i="388" s="1"/>
  <c r="AQ901" i="388"/>
  <c r="AR901" i="388" s="1"/>
  <c r="AQ902" i="388"/>
  <c r="AR902" i="388" s="1"/>
  <c r="AQ904" i="388"/>
  <c r="AR904" i="388" s="1"/>
  <c r="AQ905" i="388"/>
  <c r="AR905" i="388" s="1"/>
  <c r="AQ906" i="388"/>
  <c r="AR906" i="388" s="1"/>
  <c r="AQ907" i="388"/>
  <c r="AR907" i="388" s="1"/>
  <c r="AQ908" i="388"/>
  <c r="AR908" i="388" s="1"/>
  <c r="AQ909" i="388"/>
  <c r="AR909" i="388" s="1"/>
  <c r="AQ910" i="388"/>
  <c r="AR910" i="388" s="1"/>
  <c r="AQ911" i="388"/>
  <c r="AR911" i="388" s="1"/>
  <c r="AQ912" i="388"/>
  <c r="AR912" i="388" s="1"/>
  <c r="AQ914" i="388"/>
  <c r="AR914" i="388" s="1"/>
  <c r="AQ915" i="388"/>
  <c r="AR915" i="388" s="1"/>
  <c r="AQ917" i="388"/>
  <c r="AX917" i="388" s="1"/>
  <c r="AQ918" i="388"/>
  <c r="AX918" i="388" s="1"/>
  <c r="AQ919" i="388"/>
  <c r="AU919" i="388" s="1"/>
  <c r="AQ920" i="388"/>
  <c r="AU920" i="388" s="1"/>
  <c r="AQ921" i="388"/>
  <c r="AU921" i="388" s="1"/>
  <c r="AQ922" i="388"/>
  <c r="AX922" i="388" s="1"/>
  <c r="AQ923" i="388"/>
  <c r="AX923" i="388" s="1"/>
  <c r="AQ924" i="388"/>
  <c r="AX924" i="388" s="1"/>
  <c r="AQ925" i="388"/>
  <c r="AX925" i="388" s="1"/>
  <c r="AQ926" i="388"/>
  <c r="AX926" i="388" s="1"/>
  <c r="AQ927" i="388"/>
  <c r="AU927" i="388" s="1"/>
  <c r="AQ928" i="388"/>
  <c r="AU928" i="388" s="1"/>
  <c r="AQ929" i="388"/>
  <c r="AU929" i="388" s="1"/>
  <c r="AQ930" i="388"/>
  <c r="AX930" i="388" s="1"/>
  <c r="AQ931" i="388"/>
  <c r="AU931" i="388" s="1"/>
  <c r="AQ932" i="388"/>
  <c r="AU932" i="388" s="1"/>
  <c r="AQ933" i="388"/>
  <c r="AU933" i="388" s="1"/>
  <c r="AQ934" i="388"/>
  <c r="AU934" i="388" s="1"/>
  <c r="AQ935" i="388"/>
  <c r="AX935" i="388" s="1"/>
  <c r="AQ936" i="388"/>
  <c r="AU936" i="388" s="1"/>
  <c r="AQ937" i="388"/>
  <c r="AU937" i="388" s="1"/>
  <c r="AQ938" i="388"/>
  <c r="AU938" i="388" s="1"/>
  <c r="AQ939" i="388"/>
  <c r="AX939" i="388" s="1"/>
  <c r="AQ940" i="388"/>
  <c r="AU940" i="388" s="1"/>
  <c r="AQ941" i="388"/>
  <c r="AU941" i="388" s="1"/>
  <c r="AQ942" i="388"/>
  <c r="AU942" i="388" s="1"/>
  <c r="AQ943" i="388"/>
  <c r="AU943" i="388" s="1"/>
  <c r="AQ944" i="388"/>
  <c r="AU944" i="388" s="1"/>
  <c r="AQ945" i="388"/>
  <c r="AU945" i="388" s="1"/>
  <c r="AQ946" i="388"/>
  <c r="AX946" i="388" s="1"/>
  <c r="AQ947" i="388"/>
  <c r="AU947" i="388" s="1"/>
  <c r="AQ948" i="388"/>
  <c r="AU948" i="388" s="1"/>
  <c r="AQ949" i="388"/>
  <c r="AU949" i="388" s="1"/>
  <c r="AQ950" i="388"/>
  <c r="AU950" i="388" s="1"/>
  <c r="AQ951" i="388"/>
  <c r="AU951" i="388" s="1"/>
  <c r="AQ952" i="388"/>
  <c r="AU952" i="388" s="1"/>
  <c r="AQ953" i="388"/>
  <c r="AU953" i="388" s="1"/>
  <c r="AQ954" i="388"/>
  <c r="AU954" i="388" s="1"/>
  <c r="AQ955" i="388"/>
  <c r="AU955" i="388" s="1"/>
  <c r="AQ956" i="388"/>
  <c r="AS956" i="388" s="1"/>
  <c r="AQ957" i="388"/>
  <c r="AU957" i="388" s="1"/>
  <c r="AQ958" i="388"/>
  <c r="AS958" i="388" s="1"/>
  <c r="AQ959" i="388"/>
  <c r="AU959" i="388" s="1"/>
  <c r="AQ960" i="388"/>
  <c r="AU960" i="388" s="1"/>
  <c r="AQ961" i="388"/>
  <c r="AU961" i="388" s="1"/>
  <c r="AQ962" i="388"/>
  <c r="AX962" i="388" s="1"/>
  <c r="AQ965" i="388"/>
  <c r="AS965" i="388" s="1"/>
  <c r="AQ966" i="388"/>
  <c r="AS966" i="388" s="1"/>
  <c r="AQ967" i="388"/>
  <c r="AS967" i="388" s="1"/>
  <c r="AQ968" i="388"/>
  <c r="AQ969" i="388"/>
  <c r="AS969" i="388" s="1"/>
  <c r="AQ970" i="388"/>
  <c r="AS970" i="388" s="1"/>
  <c r="AQ971" i="388"/>
  <c r="AT971" i="388" s="1"/>
  <c r="AQ972" i="388"/>
  <c r="AT972" i="388" s="1"/>
  <c r="AQ973" i="388"/>
  <c r="AS973" i="388" s="1"/>
  <c r="AQ974" i="388"/>
  <c r="AS974" i="388" s="1"/>
  <c r="AQ975" i="388"/>
  <c r="AS975" i="388" s="1"/>
  <c r="AQ976" i="388"/>
  <c r="AS976" i="388" s="1"/>
  <c r="AQ977" i="388"/>
  <c r="AS977" i="388" s="1"/>
  <c r="AQ978" i="388"/>
  <c r="AS978" i="388" s="1"/>
  <c r="AQ979" i="388"/>
  <c r="AS979" i="388" s="1"/>
  <c r="AQ980" i="388"/>
  <c r="AS980" i="388" s="1"/>
  <c r="AQ981" i="388"/>
  <c r="AT981" i="388" s="1"/>
  <c r="AQ982" i="388"/>
  <c r="AS982" i="388" s="1"/>
  <c r="AQ983" i="388"/>
  <c r="AT983" i="388" s="1"/>
  <c r="AQ984" i="388"/>
  <c r="AS984" i="388" s="1"/>
  <c r="AQ985" i="388"/>
  <c r="AS985" i="388" s="1"/>
  <c r="AQ986" i="388"/>
  <c r="AR986" i="388" s="1"/>
  <c r="AQ987" i="388"/>
  <c r="AR987" i="388" s="1"/>
  <c r="AQ988" i="388"/>
  <c r="AR988" i="388" s="1"/>
  <c r="AQ990" i="388"/>
  <c r="AX990" i="388" s="1"/>
  <c r="AQ991" i="388"/>
  <c r="AX991" i="388" s="1"/>
  <c r="AQ992" i="388"/>
  <c r="AX992" i="388" s="1"/>
  <c r="AQ993" i="388"/>
  <c r="AX993" i="388" s="1"/>
  <c r="AQ994" i="388"/>
  <c r="AX994" i="388" s="1"/>
  <c r="AQ995" i="388"/>
  <c r="AX995" i="388" s="1"/>
  <c r="AQ996" i="388"/>
  <c r="AX996" i="388" s="1"/>
  <c r="AQ997" i="388"/>
  <c r="AX997" i="388" s="1"/>
  <c r="AQ998" i="388"/>
  <c r="AX998" i="388" s="1"/>
  <c r="AQ999" i="388"/>
  <c r="AX999" i="388" s="1"/>
  <c r="AQ1000" i="388"/>
  <c r="AX1000" i="388" s="1"/>
  <c r="AQ1001" i="388"/>
  <c r="AX1001" i="388" s="1"/>
  <c r="AQ1002" i="388"/>
  <c r="AX1002" i="388" s="1"/>
  <c r="AQ1003" i="388"/>
  <c r="AX1003" i="388" s="1"/>
  <c r="AQ1004" i="388"/>
  <c r="AX1004" i="388" s="1"/>
  <c r="AQ1005" i="388"/>
  <c r="AX1005" i="388" s="1"/>
  <c r="AQ1006" i="388"/>
  <c r="AX1006" i="388" s="1"/>
  <c r="AQ1007" i="388"/>
  <c r="AX1007" i="388" s="1"/>
  <c r="AQ1008" i="388"/>
  <c r="AX1008" i="388" s="1"/>
  <c r="AQ1009" i="388"/>
  <c r="AX1009" i="388" s="1"/>
  <c r="AQ1011" i="388"/>
  <c r="AX1011" i="388" s="1"/>
  <c r="AQ1012" i="388"/>
  <c r="AX1012" i="388" s="1"/>
  <c r="AQ1013" i="388"/>
  <c r="AX1013" i="388" s="1"/>
  <c r="AQ1014" i="388"/>
  <c r="AX1014" i="388" s="1"/>
  <c r="AQ1015" i="388"/>
  <c r="AX1015" i="388" s="1"/>
  <c r="AQ1016" i="388"/>
  <c r="AX1016" i="388" s="1"/>
  <c r="AQ1017" i="388"/>
  <c r="AX1017" i="388" s="1"/>
  <c r="AQ1018" i="388"/>
  <c r="AX1018" i="388" s="1"/>
  <c r="AQ1019" i="388"/>
  <c r="AX1019" i="388" s="1"/>
  <c r="AQ1020" i="388"/>
  <c r="AX1020" i="388" s="1"/>
  <c r="AQ1021" i="388"/>
  <c r="AX1021" i="388" s="1"/>
  <c r="AQ1022" i="388"/>
  <c r="AX1022" i="388" s="1"/>
  <c r="AQ1023" i="388"/>
  <c r="AX1023" i="388" s="1"/>
  <c r="AQ1024" i="388"/>
  <c r="AX1024" i="388" s="1"/>
  <c r="AQ1025" i="388"/>
  <c r="AX1025" i="388" s="1"/>
  <c r="AQ1026" i="388"/>
  <c r="AU1026" i="388" s="1"/>
  <c r="AQ1027" i="388"/>
  <c r="AX1027" i="388" s="1"/>
  <c r="AQ1028" i="388"/>
  <c r="AX1028" i="388" s="1"/>
  <c r="AQ1029" i="388"/>
  <c r="AX1029" i="388" s="1"/>
  <c r="AQ1030" i="388"/>
  <c r="AX1030" i="388" s="1"/>
  <c r="AQ1031" i="388"/>
  <c r="AX1031" i="388" s="1"/>
  <c r="AQ1032" i="388"/>
  <c r="AX1032" i="388" s="1"/>
  <c r="AQ1033" i="388"/>
  <c r="AX1033" i="388" s="1"/>
  <c r="AQ1034" i="388"/>
  <c r="AX1034" i="388" s="1"/>
  <c r="AQ1035" i="388"/>
  <c r="AX1035" i="388" s="1"/>
  <c r="AQ1036" i="388"/>
  <c r="AX1036" i="388" s="1"/>
  <c r="AQ1037" i="388"/>
  <c r="AX1037" i="388" s="1"/>
  <c r="AQ1038" i="388"/>
  <c r="AX1038" i="388" s="1"/>
  <c r="AQ1039" i="388"/>
  <c r="AX1039" i="388" s="1"/>
  <c r="AQ1040" i="388"/>
  <c r="AX1040" i="388" s="1"/>
  <c r="AQ1041" i="388"/>
  <c r="AX1041" i="388" s="1"/>
  <c r="AQ1042" i="388"/>
  <c r="AX1042" i="388" s="1"/>
  <c r="AQ1043" i="388"/>
  <c r="AX1043" i="388" s="1"/>
  <c r="AQ1044" i="388"/>
  <c r="AX1044" i="388" s="1"/>
  <c r="AQ1045" i="388"/>
  <c r="AX1045" i="388" s="1"/>
  <c r="AQ1046" i="388"/>
  <c r="AX1046" i="388" s="1"/>
  <c r="AQ1047" i="388"/>
  <c r="AX1047" i="388" s="1"/>
  <c r="AQ1048" i="388"/>
  <c r="AX1048" i="388" s="1"/>
  <c r="AQ1049" i="388"/>
  <c r="AQ1050" i="388"/>
  <c r="AQ1051" i="388"/>
  <c r="AX1051" i="388" s="1"/>
  <c r="AQ1052" i="388"/>
  <c r="AX1052" i="388" s="1"/>
  <c r="AQ1053" i="388"/>
  <c r="AX1053" i="388" s="1"/>
  <c r="AQ1054" i="388"/>
  <c r="AX1054" i="388" s="1"/>
  <c r="AQ1055" i="388"/>
  <c r="AX1055" i="388" s="1"/>
  <c r="AQ1056" i="388"/>
  <c r="AX1056" i="388" s="1"/>
  <c r="AQ1057" i="388"/>
  <c r="AX1057" i="388" s="1"/>
  <c r="AQ1058" i="388"/>
  <c r="AX1058" i="388" s="1"/>
  <c r="AQ1059" i="388"/>
  <c r="AX1059" i="388" s="1"/>
  <c r="AQ1060" i="388"/>
  <c r="AX1060" i="388" s="1"/>
  <c r="AQ1061" i="388"/>
  <c r="AX1061" i="388" s="1"/>
  <c r="AQ1062" i="388"/>
  <c r="AX1062" i="388" s="1"/>
  <c r="AQ1063" i="388"/>
  <c r="AX1063" i="388" s="1"/>
  <c r="AQ1064" i="388"/>
  <c r="AX1064" i="388" s="1"/>
  <c r="AQ1065" i="388"/>
  <c r="AX1065" i="388" s="1"/>
  <c r="AQ1066" i="388"/>
  <c r="AX1066" i="388" s="1"/>
  <c r="AQ1068" i="388"/>
  <c r="AX1068" i="388" s="1"/>
  <c r="AQ1069" i="388"/>
  <c r="AX1069" i="388" s="1"/>
  <c r="AQ1070" i="388"/>
  <c r="AX1070" i="388" s="1"/>
  <c r="AQ1071" i="388"/>
  <c r="AX1071" i="388" s="1"/>
  <c r="AQ1072" i="388"/>
  <c r="AX1072" i="388" s="1"/>
  <c r="AQ1073" i="388"/>
  <c r="AX1073" i="388" s="1"/>
  <c r="AQ1074" i="388"/>
  <c r="AX1074" i="388" s="1"/>
  <c r="AQ1075" i="388"/>
  <c r="AX1075" i="388" s="1"/>
  <c r="AQ1076" i="388"/>
  <c r="AX1076" i="388" s="1"/>
  <c r="AQ1077" i="388"/>
  <c r="AX1077" i="388" s="1"/>
  <c r="AQ1078" i="388"/>
  <c r="AX1078" i="388" s="1"/>
  <c r="AQ1079" i="388"/>
  <c r="AX1079" i="388" s="1"/>
  <c r="AQ1080" i="388"/>
  <c r="AX1080" i="388" s="1"/>
  <c r="AQ1081" i="388"/>
  <c r="AX1081" i="388" s="1"/>
  <c r="AQ1082" i="388"/>
  <c r="AX1082" i="388" s="1"/>
  <c r="AQ1083" i="388"/>
  <c r="AX1083" i="388" s="1"/>
  <c r="AQ1084" i="388"/>
  <c r="AX1084" i="388" s="1"/>
  <c r="AQ1085" i="388"/>
  <c r="AX1085" i="388" s="1"/>
  <c r="AQ1086" i="388"/>
  <c r="AX1086" i="388" s="1"/>
  <c r="AQ1087" i="388"/>
  <c r="AX1087" i="388" s="1"/>
  <c r="AQ1089" i="388"/>
  <c r="AX1089" i="388" s="1"/>
  <c r="AQ1090" i="388"/>
  <c r="AX1090" i="388" s="1"/>
  <c r="AQ1091" i="388"/>
  <c r="AX1091" i="388" s="1"/>
  <c r="AQ1092" i="388"/>
  <c r="AX1092" i="388" s="1"/>
  <c r="AQ1093" i="388"/>
  <c r="AX1093" i="388" s="1"/>
  <c r="AQ1094" i="388"/>
  <c r="AX1094" i="388" s="1"/>
  <c r="AQ1095" i="388"/>
  <c r="AX1095" i="388" s="1"/>
  <c r="AQ1096" i="388"/>
  <c r="AX1096" i="388" s="1"/>
  <c r="AQ1097" i="388"/>
  <c r="AX1097" i="388" s="1"/>
  <c r="AQ1098" i="388"/>
  <c r="AX1098" i="388" s="1"/>
  <c r="AQ1099" i="388"/>
  <c r="AX1099" i="388" s="1"/>
  <c r="AQ1100" i="388"/>
  <c r="AX1100" i="388" s="1"/>
  <c r="AQ1101" i="388"/>
  <c r="AX1101" i="388" s="1"/>
  <c r="AQ1102" i="388"/>
  <c r="AX1102" i="388" s="1"/>
  <c r="AQ1103" i="388"/>
  <c r="AX1103" i="388" s="1"/>
  <c r="AQ1104" i="388"/>
  <c r="AX1104" i="388" s="1"/>
  <c r="AQ1105" i="388"/>
  <c r="AU1105" i="388" s="1"/>
  <c r="AQ1106" i="388"/>
  <c r="AU1106" i="388" s="1"/>
  <c r="AQ1107" i="388"/>
  <c r="AX1107" i="388" s="1"/>
  <c r="AQ1108" i="388"/>
  <c r="AX1108" i="388" s="1"/>
  <c r="AQ1109" i="388"/>
  <c r="AU1109" i="388" s="1"/>
  <c r="AQ1110" i="388"/>
  <c r="AX1110" i="388" s="1"/>
  <c r="AQ1111" i="388"/>
  <c r="AU1111" i="388" s="1"/>
  <c r="AQ1112" i="388"/>
  <c r="AU1112" i="388" s="1"/>
  <c r="AQ1113" i="388"/>
  <c r="AX1113" i="388" s="1"/>
  <c r="AQ1114" i="388"/>
  <c r="AX1114" i="388" s="1"/>
  <c r="AQ1115" i="388"/>
  <c r="AX1115" i="388" s="1"/>
  <c r="AQ1116" i="388"/>
  <c r="AX1116" i="388" s="1"/>
  <c r="AQ1117" i="388"/>
  <c r="AX1117" i="388" s="1"/>
  <c r="AQ1118" i="388"/>
  <c r="AX1118" i="388" s="1"/>
  <c r="AQ1119" i="388"/>
  <c r="AX1119" i="388" s="1"/>
  <c r="AQ1120" i="388"/>
  <c r="AX1120" i="388" s="1"/>
  <c r="AQ1121" i="388"/>
  <c r="AX1121" i="388" s="1"/>
  <c r="AQ1122" i="388"/>
  <c r="AQ1123" i="388"/>
  <c r="AX1123" i="388" s="1"/>
  <c r="AQ1124" i="388"/>
  <c r="AQ1125" i="388"/>
  <c r="AX1125" i="388" s="1"/>
  <c r="AQ1126" i="388"/>
  <c r="AX1126" i="388" s="1"/>
  <c r="AQ1127" i="388"/>
  <c r="AX1127" i="388" s="1"/>
  <c r="AQ1128" i="388"/>
  <c r="AX1128" i="388" s="1"/>
  <c r="AQ1129" i="388"/>
  <c r="AX1129" i="388" s="1"/>
  <c r="AQ1130" i="388"/>
  <c r="AX1130" i="388" s="1"/>
  <c r="AQ1132" i="388"/>
  <c r="AU1132" i="388" s="1"/>
  <c r="AQ1133" i="388"/>
  <c r="AU1133" i="388" s="1"/>
  <c r="AQ1134" i="388"/>
  <c r="AU1134" i="388" s="1"/>
  <c r="AQ1135" i="388"/>
  <c r="AU1135" i="388" s="1"/>
  <c r="AQ1136" i="388"/>
  <c r="AU1136" i="388" s="1"/>
  <c r="AQ1137" i="388"/>
  <c r="AU1137" i="388" s="1"/>
  <c r="AQ1138" i="388"/>
  <c r="AU1138" i="388" s="1"/>
  <c r="AQ1139" i="388"/>
  <c r="AU1139" i="388" s="1"/>
  <c r="AQ1140" i="388"/>
  <c r="AU1140" i="388" s="1"/>
  <c r="AQ1141" i="388"/>
  <c r="AU1141" i="388" s="1"/>
  <c r="AQ1142" i="388"/>
  <c r="AU1142" i="388" s="1"/>
  <c r="AQ1143" i="388"/>
  <c r="AU1143" i="388" s="1"/>
  <c r="AQ1144" i="388"/>
  <c r="AU1144" i="388" s="1"/>
  <c r="AQ1145" i="388"/>
  <c r="AU1145" i="388" s="1"/>
  <c r="AQ1146" i="388"/>
  <c r="AU1146" i="388" s="1"/>
  <c r="AQ1147" i="388"/>
  <c r="AU1147" i="388" s="1"/>
  <c r="AQ1148" i="388"/>
  <c r="AU1148" i="388" s="1"/>
  <c r="AQ1149" i="388"/>
  <c r="AU1149" i="388" s="1"/>
  <c r="AQ1150" i="388"/>
  <c r="AU1150" i="388" s="1"/>
  <c r="AQ1151" i="388"/>
  <c r="AU1151" i="388" s="1"/>
  <c r="AQ1152" i="388"/>
  <c r="AU1152" i="388" s="1"/>
  <c r="AQ1153" i="388"/>
  <c r="AU1153" i="388" s="1"/>
  <c r="AQ1154" i="388"/>
  <c r="AU1154" i="388" s="1"/>
  <c r="AQ1155" i="388"/>
  <c r="AU1155" i="388" s="1"/>
  <c r="AQ1156" i="388"/>
  <c r="AU1156" i="388" s="1"/>
  <c r="AQ1157" i="388"/>
  <c r="AU1157" i="388" s="1"/>
  <c r="AQ1158" i="388"/>
  <c r="AS1158" i="388" s="1"/>
  <c r="AQ1159" i="388"/>
  <c r="AT1159" i="388" s="1"/>
  <c r="AQ1160" i="388"/>
  <c r="AS1160" i="388" s="1"/>
  <c r="AQ1161" i="388"/>
  <c r="AS1161" i="388" s="1"/>
  <c r="AQ1162" i="388"/>
  <c r="AS1162" i="388" s="1"/>
  <c r="AQ1163" i="388"/>
  <c r="AT1163" i="388" s="1"/>
  <c r="AQ1164" i="388"/>
  <c r="AT1164" i="388" s="1"/>
  <c r="AQ1165" i="388"/>
  <c r="AT1165" i="388" s="1"/>
  <c r="AQ1166" i="388"/>
  <c r="AX1166" i="388" s="1"/>
  <c r="AQ1167" i="388"/>
  <c r="AX1167" i="388" s="1"/>
  <c r="AQ1169" i="388"/>
  <c r="AX1169" i="388" s="1"/>
  <c r="AQ1170" i="388"/>
  <c r="AU1170" i="388" s="1"/>
  <c r="AQ1171" i="388"/>
  <c r="AX1171" i="388" s="1"/>
  <c r="AQ1172" i="388"/>
  <c r="AU1172" i="388" s="1"/>
  <c r="AQ1173" i="388"/>
  <c r="AU1173" i="388" s="1"/>
  <c r="AQ1174" i="388"/>
  <c r="AX1174" i="388" s="1"/>
  <c r="AQ1175" i="388"/>
  <c r="AX1175" i="388" s="1"/>
  <c r="AQ1176" i="388"/>
  <c r="AX1176" i="388" s="1"/>
  <c r="AQ1177" i="388"/>
  <c r="AX1177" i="388" s="1"/>
  <c r="AQ1178" i="388"/>
  <c r="AU1178" i="388" s="1"/>
  <c r="AQ1179" i="388"/>
  <c r="AU1179" i="388" s="1"/>
  <c r="AQ1180" i="388"/>
  <c r="AT1180" i="388" s="1"/>
  <c r="AQ1181" i="388"/>
  <c r="AU1181" i="388" s="1"/>
  <c r="AQ1182" i="388"/>
  <c r="AU1182" i="388" s="1"/>
  <c r="AQ1183" i="388"/>
  <c r="AU1183" i="388" s="1"/>
  <c r="AQ1184" i="388"/>
  <c r="AX1184" i="388" s="1"/>
  <c r="AQ1185" i="388"/>
  <c r="AX1185" i="388" s="1"/>
  <c r="AQ1186" i="388"/>
  <c r="AX1186" i="388" s="1"/>
  <c r="AQ1187" i="388"/>
  <c r="AQ1188" i="388"/>
  <c r="AQ1189" i="388"/>
  <c r="AX1189" i="388" s="1"/>
  <c r="AQ1190" i="388"/>
  <c r="AQ1191" i="388"/>
  <c r="AQ1193" i="388"/>
  <c r="AX1193" i="388" s="1"/>
  <c r="AQ1195" i="388"/>
  <c r="AX1195" i="388" s="1"/>
  <c r="AQ1196" i="388"/>
  <c r="AX1196" i="388" s="1"/>
  <c r="AQ1197" i="388"/>
  <c r="AX1197" i="388" s="1"/>
  <c r="AQ1198" i="388"/>
  <c r="AU1198" i="388" s="1"/>
  <c r="AQ1199" i="388"/>
  <c r="AX1199" i="388" s="1"/>
  <c r="AQ1200" i="388"/>
  <c r="AX1200" i="388" s="1"/>
  <c r="AQ1201" i="388"/>
  <c r="AX1201" i="388" s="1"/>
  <c r="AQ1202" i="388"/>
  <c r="AX1202" i="388" s="1"/>
  <c r="AQ1203" i="388"/>
  <c r="AU1203" i="388" s="1"/>
  <c r="AQ1204" i="388"/>
  <c r="AU1204" i="388" s="1"/>
  <c r="AQ1205" i="388"/>
  <c r="AU1205" i="388" s="1"/>
  <c r="AQ1206" i="388"/>
  <c r="AU1206" i="388" s="1"/>
  <c r="AQ1207" i="388"/>
  <c r="AU1207" i="388" s="1"/>
  <c r="AQ1208" i="388"/>
  <c r="AQ1209" i="388"/>
  <c r="AX1209" i="388" s="1"/>
  <c r="AQ1210" i="388"/>
  <c r="AX1210" i="388" s="1"/>
  <c r="AQ1211" i="388"/>
  <c r="AU1211" i="388" s="1"/>
  <c r="AQ1212" i="388"/>
  <c r="AU1212" i="388" s="1"/>
  <c r="AQ1213" i="388"/>
  <c r="AX1213" i="388" s="1"/>
  <c r="AQ1214" i="388"/>
  <c r="AX1214" i="388" s="1"/>
  <c r="AQ1215" i="388"/>
  <c r="AX1215" i="388" s="1"/>
  <c r="AQ1216" i="388"/>
  <c r="AX1216" i="388" s="1"/>
  <c r="AQ1217" i="388"/>
  <c r="AX1217" i="388" s="1"/>
  <c r="AQ1218" i="388"/>
  <c r="AU1218" i="388" s="1"/>
  <c r="AQ1219" i="388"/>
  <c r="AQ1220" i="388"/>
  <c r="AQ1221" i="388"/>
  <c r="AX1221" i="388" s="1"/>
  <c r="AQ1222" i="388"/>
  <c r="AX1222" i="388" s="1"/>
  <c r="AQ1223" i="388"/>
  <c r="AU1223" i="388" s="1"/>
  <c r="AQ1230" i="388"/>
  <c r="AX1230" i="388" s="1"/>
  <c r="AQ1231" i="388"/>
  <c r="AX1231" i="388" s="1"/>
  <c r="AQ1232" i="388"/>
  <c r="AX1232" i="388" s="1"/>
  <c r="AQ1233" i="388"/>
  <c r="AX1233" i="388" s="1"/>
  <c r="AQ1234" i="388"/>
  <c r="AS1234" i="388" s="1"/>
  <c r="AQ1235" i="388"/>
  <c r="AS1235" i="388" s="1"/>
  <c r="AQ1236" i="388"/>
  <c r="AU1236" i="388" s="1"/>
  <c r="AQ1237" i="388"/>
  <c r="AU1237" i="388" s="1"/>
  <c r="AQ1238" i="388"/>
  <c r="AU1238" i="388" s="1"/>
  <c r="AQ1239" i="388"/>
  <c r="AU1239" i="388" s="1"/>
  <c r="AQ1240" i="388"/>
  <c r="AU1240" i="388" s="1"/>
  <c r="AQ1241" i="388"/>
  <c r="AU1241" i="388" s="1"/>
  <c r="AQ1242" i="388"/>
  <c r="AU1242" i="388" s="1"/>
  <c r="AQ1243" i="388"/>
  <c r="AU1243" i="388" s="1"/>
  <c r="AQ1244" i="388"/>
  <c r="AU1244" i="388" s="1"/>
  <c r="AQ1245" i="388"/>
  <c r="AU1245" i="388" s="1"/>
  <c r="AQ1247" i="388"/>
  <c r="AU1247" i="388" s="1"/>
  <c r="AQ1248" i="388"/>
  <c r="AU1248" i="388" s="1"/>
  <c r="AQ1249" i="388"/>
  <c r="AU1249" i="388" s="1"/>
  <c r="AQ1250" i="388"/>
  <c r="AU1250" i="388" s="1"/>
  <c r="AQ1251" i="388"/>
  <c r="AU1251" i="388" s="1"/>
  <c r="AQ1252" i="388"/>
  <c r="AU1252" i="388" s="1"/>
  <c r="AQ1253" i="388"/>
  <c r="AU1253" i="388" s="1"/>
  <c r="AQ1254" i="388"/>
  <c r="AU1254" i="388" s="1"/>
  <c r="AQ1255" i="388"/>
  <c r="AU1255" i="388" s="1"/>
  <c r="AQ1256" i="388"/>
  <c r="AU1256" i="388" s="1"/>
  <c r="AQ1257" i="388"/>
  <c r="AS1257" i="388" s="1"/>
  <c r="AQ1258" i="388"/>
  <c r="AS1258" i="388" s="1"/>
  <c r="AQ1259" i="388"/>
  <c r="AU1259" i="388" s="1"/>
  <c r="AQ1260" i="388"/>
  <c r="AU1260" i="388" s="1"/>
  <c r="AQ1287" i="388"/>
  <c r="AR1287" i="388" s="1"/>
  <c r="AQ1288" i="388"/>
  <c r="AR1288" i="388" s="1"/>
  <c r="AQ1289" i="388"/>
  <c r="AX1289" i="388" s="1"/>
  <c r="AQ1290" i="388"/>
  <c r="AX1290" i="388" s="1"/>
  <c r="AQ1291" i="388"/>
  <c r="AX1291" i="388" s="1"/>
  <c r="AQ1292" i="388"/>
  <c r="AX1292" i="388" s="1"/>
  <c r="AQ1295" i="388"/>
  <c r="AR1295" i="388" s="1"/>
  <c r="AQ1296" i="388"/>
  <c r="AT1296" i="388" s="1"/>
  <c r="AQ1297" i="388"/>
  <c r="AQ1298" i="388"/>
  <c r="AQ1299" i="388"/>
  <c r="AU1299" i="388" s="1"/>
  <c r="AQ1300" i="388"/>
  <c r="AU1300" i="388" s="1"/>
  <c r="AQ1301" i="388"/>
  <c r="AU1301" i="388" s="1"/>
  <c r="AQ1302" i="388"/>
  <c r="AR1302" i="388" s="1"/>
  <c r="AQ1303" i="388"/>
  <c r="AQ1304" i="388"/>
  <c r="AQ1306" i="388"/>
  <c r="AU1306" i="388" s="1"/>
  <c r="AQ1307" i="388"/>
  <c r="AU1307" i="388" s="1"/>
  <c r="AQ1308" i="388"/>
  <c r="AX1308" i="388" s="1"/>
  <c r="AQ1310" i="388"/>
  <c r="AX1310" i="388" s="1"/>
  <c r="AQ1311" i="388"/>
  <c r="AU1311" i="388" s="1"/>
  <c r="AQ1312" i="388"/>
  <c r="AX1312" i="388" s="1"/>
  <c r="AQ1313" i="388"/>
  <c r="AX1313" i="388" s="1"/>
  <c r="AQ1314" i="388"/>
  <c r="AX1314" i="388" s="1"/>
  <c r="AQ1315" i="388"/>
  <c r="AU1315" i="388" s="1"/>
  <c r="AQ1316" i="388"/>
  <c r="AU1316" i="388" s="1"/>
  <c r="AQ1317" i="388"/>
  <c r="AQ1318" i="388"/>
  <c r="AX1318" i="388" s="1"/>
  <c r="AQ1319" i="388"/>
  <c r="AQ1320" i="388"/>
  <c r="AR1320" i="388" s="1"/>
  <c r="AQ1321" i="388"/>
  <c r="AU1321" i="388" s="1"/>
  <c r="AQ1323" i="388"/>
  <c r="AQ1324" i="388"/>
  <c r="AX1324" i="388" s="1"/>
  <c r="AQ1325" i="388"/>
  <c r="AQ1326" i="388"/>
  <c r="AQ1327" i="388"/>
  <c r="AS1327" i="388" s="1"/>
  <c r="AQ1328" i="388"/>
  <c r="AQ1329" i="388"/>
  <c r="AQ1330" i="388"/>
  <c r="AU1330" i="388" s="1"/>
  <c r="AQ1331" i="388"/>
  <c r="AU1331" i="388" s="1"/>
  <c r="AQ1332" i="388"/>
  <c r="AU1332" i="388" s="1"/>
  <c r="AQ1333" i="388"/>
  <c r="AU1333" i="388" s="1"/>
  <c r="AQ1334" i="388"/>
  <c r="AU1334" i="388" s="1"/>
  <c r="AQ1335" i="388"/>
  <c r="AX1335" i="388" s="1"/>
  <c r="AQ1336" i="388"/>
  <c r="AX1336" i="388" s="1"/>
  <c r="AQ1337" i="388"/>
  <c r="AU1337" i="388" s="1"/>
  <c r="AQ1338" i="388"/>
  <c r="AX1338" i="388" s="1"/>
  <c r="AQ1340" i="388"/>
  <c r="AX1340" i="388" s="1"/>
  <c r="AQ1341" i="388"/>
  <c r="AQ1343" i="388"/>
  <c r="AX1343" i="388" s="1"/>
  <c r="AQ9" i="388"/>
  <c r="AU1122" i="388" l="1"/>
  <c r="AV1206" i="388"/>
  <c r="AV1259" i="388"/>
  <c r="AU1124" i="388"/>
  <c r="AV1207" i="388"/>
  <c r="AV1165" i="388"/>
  <c r="AY1338" i="388"/>
  <c r="AY1216" i="388"/>
  <c r="AY1196" i="388"/>
  <c r="AV1182" i="388"/>
  <c r="AV1157" i="388"/>
  <c r="AV1145" i="388"/>
  <c r="AY1124" i="388"/>
  <c r="AY1108" i="388"/>
  <c r="AY1092" i="388"/>
  <c r="AY1083" i="388"/>
  <c r="AY1066" i="388"/>
  <c r="AY1034" i="388"/>
  <c r="AY1018" i="388"/>
  <c r="AY997" i="388"/>
  <c r="AV950" i="388"/>
  <c r="AV942" i="388"/>
  <c r="AY930" i="388"/>
  <c r="AV887" i="388"/>
  <c r="AY1340" i="388"/>
  <c r="AY1335" i="388"/>
  <c r="AV1331" i="388"/>
  <c r="AV1327" i="388"/>
  <c r="AY1318" i="388"/>
  <c r="AY1314" i="388"/>
  <c r="AY1310" i="388"/>
  <c r="AV1300" i="388"/>
  <c r="AV1296" i="388"/>
  <c r="AY1290" i="388"/>
  <c r="AV1260" i="388"/>
  <c r="AV1256" i="388"/>
  <c r="AV1252" i="388"/>
  <c r="AV1248" i="388"/>
  <c r="AV1243" i="388"/>
  <c r="AV1239" i="388"/>
  <c r="AV1235" i="388"/>
  <c r="AY1231" i="388"/>
  <c r="AY1221" i="388"/>
  <c r="AY1217" i="388"/>
  <c r="AY1213" i="388"/>
  <c r="AY1209" i="388"/>
  <c r="AV1205" i="388"/>
  <c r="AY1201" i="388"/>
  <c r="AY1197" i="388"/>
  <c r="AV1183" i="388"/>
  <c r="AV1179" i="388"/>
  <c r="AY1175" i="388"/>
  <c r="AY1171" i="388"/>
  <c r="AY1166" i="388"/>
  <c r="AV1162" i="388"/>
  <c r="AV1154" i="388"/>
  <c r="AV1150" i="388"/>
  <c r="AV1146" i="388"/>
  <c r="AV1142" i="388"/>
  <c r="AV1138" i="388"/>
  <c r="AV1134" i="388"/>
  <c r="AY1129" i="388"/>
  <c r="AY1125" i="388"/>
  <c r="AY1121" i="388"/>
  <c r="AY1117" i="388"/>
  <c r="AY1113" i="388"/>
  <c r="AV1109" i="388"/>
  <c r="AV1105" i="388"/>
  <c r="AY1101" i="388"/>
  <c r="AY1097" i="388"/>
  <c r="AY1093" i="388"/>
  <c r="AY1089" i="388"/>
  <c r="AY1084" i="388"/>
  <c r="AY1080" i="388"/>
  <c r="AY1076" i="388"/>
  <c r="AY1072" i="388"/>
  <c r="AY1068" i="388"/>
  <c r="AY1063" i="388"/>
  <c r="AY1059" i="388"/>
  <c r="AY1055" i="388"/>
  <c r="AY1051" i="388"/>
  <c r="AY1047" i="388"/>
  <c r="AY1043" i="388"/>
  <c r="AY1039" i="388"/>
  <c r="AY1035" i="388"/>
  <c r="AY1031" i="388"/>
  <c r="AY1027" i="388"/>
  <c r="AY1023" i="388"/>
  <c r="AY1019" i="388"/>
  <c r="AY1015" i="388"/>
  <c r="AY1011" i="388"/>
  <c r="AY1006" i="388"/>
  <c r="AY1002" i="388"/>
  <c r="AY998" i="388"/>
  <c r="AY994" i="388"/>
  <c r="AY990" i="388"/>
  <c r="AV985" i="388"/>
  <c r="AV981" i="388"/>
  <c r="AV977" i="388"/>
  <c r="AV973" i="388"/>
  <c r="AV969" i="388"/>
  <c r="AV965" i="388"/>
  <c r="AV959" i="388"/>
  <c r="AV955" i="388"/>
  <c r="AV951" i="388"/>
  <c r="AV947" i="388"/>
  <c r="AV943" i="388"/>
  <c r="AY939" i="388"/>
  <c r="AY935" i="388"/>
  <c r="AV931" i="388"/>
  <c r="AV927" i="388"/>
  <c r="AY923" i="388"/>
  <c r="AV919" i="388"/>
  <c r="AV888" i="388"/>
  <c r="AV876" i="388"/>
  <c r="AY115" i="388"/>
  <c r="AV1251" i="388"/>
  <c r="AV1238" i="388"/>
  <c r="AV1212" i="388"/>
  <c r="AY1200" i="388"/>
  <c r="AY1174" i="388"/>
  <c r="AV1161" i="388"/>
  <c r="AV1141" i="388"/>
  <c r="AY1128" i="388"/>
  <c r="AV1112" i="388"/>
  <c r="AY1100" i="388"/>
  <c r="AY1079" i="388"/>
  <c r="AY1062" i="388"/>
  <c r="AY1046" i="388"/>
  <c r="AY1038" i="388"/>
  <c r="AV1026" i="388"/>
  <c r="AY1009" i="388"/>
  <c r="AV958" i="388"/>
  <c r="AV1334" i="388"/>
  <c r="AV1330" i="388"/>
  <c r="AY1313" i="388"/>
  <c r="AY1289" i="388"/>
  <c r="AV1247" i="388"/>
  <c r="AY1230" i="388"/>
  <c r="AV1204" i="388"/>
  <c r="AY1186" i="388"/>
  <c r="AV1170" i="388"/>
  <c r="AV1153" i="388"/>
  <c r="AV1137" i="388"/>
  <c r="AY1120" i="388"/>
  <c r="AY1104" i="388"/>
  <c r="AY1087" i="388"/>
  <c r="AY1075" i="388"/>
  <c r="AY1054" i="388"/>
  <c r="AY1030" i="388"/>
  <c r="AY1022" i="388"/>
  <c r="AY1014" i="388"/>
  <c r="AY1005" i="388"/>
  <c r="AY1001" i="388"/>
  <c r="AY993" i="388"/>
  <c r="AV984" i="388"/>
  <c r="AV972" i="388"/>
  <c r="AY946" i="388"/>
  <c r="AV934" i="388"/>
  <c r="AY922" i="388"/>
  <c r="AY918" i="388"/>
  <c r="AV875" i="388"/>
  <c r="AV867" i="388"/>
  <c r="AY1343" i="388"/>
  <c r="AV1337" i="388"/>
  <c r="AV1333" i="388"/>
  <c r="AV1316" i="388"/>
  <c r="AY1312" i="388"/>
  <c r="AV1307" i="388"/>
  <c r="AY1292" i="388"/>
  <c r="AV1258" i="388"/>
  <c r="AV1254" i="388"/>
  <c r="AV1250" i="388"/>
  <c r="AV1245" i="388"/>
  <c r="AV1241" i="388"/>
  <c r="AV1237" i="388"/>
  <c r="AY1233" i="388"/>
  <c r="AV1223" i="388"/>
  <c r="AY1215" i="388"/>
  <c r="AV1211" i="388"/>
  <c r="AV1203" i="388"/>
  <c r="AY1199" i="388"/>
  <c r="AY1195" i="388"/>
  <c r="AY1189" i="388"/>
  <c r="AY1185" i="388"/>
  <c r="AV1181" i="388"/>
  <c r="AY1177" i="388"/>
  <c r="AV1173" i="388"/>
  <c r="AY1169" i="388"/>
  <c r="AV1164" i="388"/>
  <c r="AV1156" i="388"/>
  <c r="AV1152" i="388"/>
  <c r="AV1148" i="388"/>
  <c r="AV1144" i="388"/>
  <c r="AV1140" i="388"/>
  <c r="AV1136" i="388"/>
  <c r="AV1132" i="388"/>
  <c r="AY1127" i="388"/>
  <c r="AY1123" i="388"/>
  <c r="AY1119" i="388"/>
  <c r="AY1115" i="388"/>
  <c r="AV1111" i="388"/>
  <c r="AY1107" i="388"/>
  <c r="AY1103" i="388"/>
  <c r="AY1099" i="388"/>
  <c r="AY1095" i="388"/>
  <c r="AY1091" i="388"/>
  <c r="AY1086" i="388"/>
  <c r="AY1082" i="388"/>
  <c r="AY1078" i="388"/>
  <c r="AY1074" i="388"/>
  <c r="AY1070" i="388"/>
  <c r="AY1065" i="388"/>
  <c r="AY1061" i="388"/>
  <c r="AY1057" i="388"/>
  <c r="AY1053" i="388"/>
  <c r="AY1045" i="388"/>
  <c r="AY1041" i="388"/>
  <c r="AY1037" i="388"/>
  <c r="AY1033" i="388"/>
  <c r="AY1029" i="388"/>
  <c r="AY1025" i="388"/>
  <c r="AY1021" i="388"/>
  <c r="AY1017" i="388"/>
  <c r="AY1013" i="388"/>
  <c r="AY1008" i="388"/>
  <c r="AY1004" i="388"/>
  <c r="AY1000" i="388"/>
  <c r="AY996" i="388"/>
  <c r="AY992" i="388"/>
  <c r="AV983" i="388"/>
  <c r="AV979" i="388"/>
  <c r="AV975" i="388"/>
  <c r="AV971" i="388"/>
  <c r="AV967" i="388"/>
  <c r="AV961" i="388"/>
  <c r="AV957" i="388"/>
  <c r="AV953" i="388"/>
  <c r="AV949" i="388"/>
  <c r="AV945" i="388"/>
  <c r="AV941" i="388"/>
  <c r="AV937" i="388"/>
  <c r="AV933" i="388"/>
  <c r="AV929" i="388"/>
  <c r="AY925" i="388"/>
  <c r="AV921" i="388"/>
  <c r="AY917" i="388"/>
  <c r="AV890" i="388"/>
  <c r="AV886" i="388"/>
  <c r="AY111" i="388"/>
  <c r="AV1321" i="388"/>
  <c r="AY1308" i="388"/>
  <c r="AV1299" i="388"/>
  <c r="AV1255" i="388"/>
  <c r="AV1242" i="388"/>
  <c r="AV1178" i="388"/>
  <c r="AV1149" i="388"/>
  <c r="AV1133" i="388"/>
  <c r="AY1116" i="388"/>
  <c r="AY1096" i="388"/>
  <c r="AY1071" i="388"/>
  <c r="AY1058" i="388"/>
  <c r="AY1042" i="388"/>
  <c r="AV980" i="388"/>
  <c r="AV976" i="388"/>
  <c r="AY962" i="388"/>
  <c r="AV954" i="388"/>
  <c r="AV938" i="388"/>
  <c r="AY926" i="388"/>
  <c r="AY718" i="388"/>
  <c r="AY576" i="388"/>
  <c r="AY1336" i="388"/>
  <c r="AV1332" i="388"/>
  <c r="AY1324" i="388"/>
  <c r="AV1315" i="388"/>
  <c r="AV1311" i="388"/>
  <c r="AV1306" i="388"/>
  <c r="AV1301" i="388"/>
  <c r="AY1291" i="388"/>
  <c r="AV1257" i="388"/>
  <c r="AV1253" i="388"/>
  <c r="AV1249" i="388"/>
  <c r="AV1244" i="388"/>
  <c r="AV1240" i="388"/>
  <c r="AV1236" i="388"/>
  <c r="AY1232" i="388"/>
  <c r="AY1222" i="388"/>
  <c r="AV1218" i="388"/>
  <c r="AY1214" i="388"/>
  <c r="AY1210" i="388"/>
  <c r="AY1202" i="388"/>
  <c r="AV1198" i="388"/>
  <c r="AY1193" i="388"/>
  <c r="AY1184" i="388"/>
  <c r="AV1180" i="388"/>
  <c r="AY1176" i="388"/>
  <c r="AV1172" i="388"/>
  <c r="AY1167" i="388"/>
  <c r="AV1163" i="388"/>
  <c r="AV1155" i="388"/>
  <c r="AV1151" i="388"/>
  <c r="AV1147" i="388"/>
  <c r="AV1143" i="388"/>
  <c r="AV1139" i="388"/>
  <c r="AV1135" i="388"/>
  <c r="AY1130" i="388"/>
  <c r="AY1126" i="388"/>
  <c r="AY1122" i="388"/>
  <c r="AY1118" i="388"/>
  <c r="AY1114" i="388"/>
  <c r="AY1110" i="388"/>
  <c r="AV1106" i="388"/>
  <c r="AY1102" i="388"/>
  <c r="AY1098" i="388"/>
  <c r="AY1094" i="388"/>
  <c r="AY1090" i="388"/>
  <c r="AY1085" i="388"/>
  <c r="AY1081" i="388"/>
  <c r="AY1077" i="388"/>
  <c r="AY1073" i="388"/>
  <c r="AY1069" i="388"/>
  <c r="AY1064" i="388"/>
  <c r="AY1060" i="388"/>
  <c r="AY1056" i="388"/>
  <c r="AY1052" i="388"/>
  <c r="AY1048" i="388"/>
  <c r="AY1044" i="388"/>
  <c r="AY1040" i="388"/>
  <c r="AY1036" i="388"/>
  <c r="AY1032" i="388"/>
  <c r="AY1028" i="388"/>
  <c r="AY1024" i="388"/>
  <c r="AY1020" i="388"/>
  <c r="AY1016" i="388"/>
  <c r="AY1012" i="388"/>
  <c r="AY1007" i="388"/>
  <c r="AY1003" i="388"/>
  <c r="AY999" i="388"/>
  <c r="AY995" i="388"/>
  <c r="AY991" i="388"/>
  <c r="AV982" i="388"/>
  <c r="AV978" i="388"/>
  <c r="AV974" i="388"/>
  <c r="AV970" i="388"/>
  <c r="AV966" i="388"/>
  <c r="AV960" i="388"/>
  <c r="AV952" i="388"/>
  <c r="AV948" i="388"/>
  <c r="AV944" i="388"/>
  <c r="AV940" i="388"/>
  <c r="AV936" i="388"/>
  <c r="AV932" i="388"/>
  <c r="AV928" i="388"/>
  <c r="AY924" i="388"/>
  <c r="AV920" i="388"/>
  <c r="AV889" i="388"/>
  <c r="AV885" i="388"/>
  <c r="AY114" i="388"/>
  <c r="E59" i="240"/>
  <c r="C23" i="241"/>
  <c r="AS9" i="388"/>
  <c r="AS850" i="388"/>
  <c r="AU834" i="388"/>
  <c r="AR774" i="388"/>
  <c r="AS849" i="388"/>
  <c r="AU837" i="388"/>
  <c r="AU829" i="388"/>
  <c r="AU821" i="388"/>
  <c r="AU805" i="388"/>
  <c r="AW797" i="388"/>
  <c r="AU786" i="388"/>
  <c r="AR777" i="388"/>
  <c r="AR769" i="388"/>
  <c r="AR761" i="388"/>
  <c r="AR752" i="388"/>
  <c r="AU729" i="388"/>
  <c r="AW717" i="388"/>
  <c r="AU709" i="388"/>
  <c r="AW701" i="388"/>
  <c r="AW693" i="388"/>
  <c r="AW685" i="388"/>
  <c r="AU681" i="388"/>
  <c r="AW673" i="388"/>
  <c r="AW665" i="388"/>
  <c r="AW657" i="388"/>
  <c r="AR649" i="388"/>
  <c r="AU635" i="388"/>
  <c r="AW625" i="388"/>
  <c r="AU617" i="388"/>
  <c r="AW608" i="388"/>
  <c r="AU594" i="388"/>
  <c r="AU573" i="388"/>
  <c r="AW565" i="388"/>
  <c r="AW521" i="388"/>
  <c r="AW509" i="388"/>
  <c r="AU501" i="388"/>
  <c r="AU487" i="388"/>
  <c r="AU479" i="388"/>
  <c r="AU471" i="388"/>
  <c r="AU467" i="388"/>
  <c r="AU455" i="388"/>
  <c r="AS439" i="388"/>
  <c r="AW430" i="388"/>
  <c r="AR422" i="388"/>
  <c r="AR412" i="388"/>
  <c r="AR408" i="388"/>
  <c r="AW400" i="388"/>
  <c r="AW392" i="388"/>
  <c r="AW378" i="388"/>
  <c r="AW370" i="388"/>
  <c r="AW366" i="388"/>
  <c r="AW358" i="388"/>
  <c r="AW354" i="388"/>
  <c r="AW344" i="388"/>
  <c r="AW336" i="388"/>
  <c r="AW327" i="388"/>
  <c r="AW323" i="388"/>
  <c r="AW315" i="388"/>
  <c r="AW306" i="388"/>
  <c r="AW294" i="388"/>
  <c r="AW283" i="388"/>
  <c r="AW270" i="388"/>
  <c r="AW258" i="388"/>
  <c r="AW250" i="388"/>
  <c r="AW240" i="388"/>
  <c r="AW228" i="388"/>
  <c r="AW199" i="388"/>
  <c r="AW191" i="388"/>
  <c r="AW187" i="388"/>
  <c r="AW172" i="388"/>
  <c r="AW164" i="388"/>
  <c r="AW160" i="388"/>
  <c r="AW151" i="388"/>
  <c r="AW142" i="388"/>
  <c r="AW134" i="388"/>
  <c r="AS117" i="388"/>
  <c r="AS109" i="388"/>
  <c r="AU83" i="388"/>
  <c r="AU79" i="388"/>
  <c r="AU75" i="388"/>
  <c r="AS41" i="388"/>
  <c r="AS37" i="388"/>
  <c r="AS15" i="388"/>
  <c r="AU859" i="388"/>
  <c r="AU855" i="388"/>
  <c r="AU851" i="388"/>
  <c r="AU843" i="388"/>
  <c r="AU839" i="388"/>
  <c r="AU835" i="388"/>
  <c r="AW831" i="388"/>
  <c r="AW827" i="388"/>
  <c r="AU823" i="388"/>
  <c r="AT819" i="388"/>
  <c r="AU811" i="388"/>
  <c r="AU807" i="388"/>
  <c r="AR803" i="388"/>
  <c r="AW799" i="388"/>
  <c r="AU794" i="388"/>
  <c r="AW788" i="388"/>
  <c r="AU784" i="388"/>
  <c r="AU780" i="388"/>
  <c r="AR775" i="388"/>
  <c r="AR771" i="388"/>
  <c r="AR767" i="388"/>
  <c r="AR763" i="388"/>
  <c r="AR759" i="388"/>
  <c r="AR754" i="388"/>
  <c r="AR750" i="388"/>
  <c r="AW744" i="388"/>
  <c r="AU735" i="388"/>
  <c r="AU731" i="388"/>
  <c r="AU727" i="388"/>
  <c r="AW723" i="388"/>
  <c r="AU719" i="388"/>
  <c r="AW715" i="388"/>
  <c r="AW711" i="388"/>
  <c r="AW707" i="388"/>
  <c r="AW703" i="388"/>
  <c r="AW699" i="388"/>
  <c r="AW695" i="388"/>
  <c r="AW691" i="388"/>
  <c r="AW687" i="388"/>
  <c r="AW683" i="388"/>
  <c r="AW679" i="388"/>
  <c r="AW675" i="388"/>
  <c r="AW671" i="388"/>
  <c r="AW667" i="388"/>
  <c r="AW663" i="388"/>
  <c r="AW659" i="388"/>
  <c r="AW655" i="388"/>
  <c r="AW651" i="388"/>
  <c r="AW647" i="388"/>
  <c r="AW641" i="388"/>
  <c r="AU637" i="388"/>
  <c r="AU633" i="388"/>
  <c r="AW627" i="388"/>
  <c r="AW623" i="388"/>
  <c r="AU619" i="388"/>
  <c r="AW615" i="388"/>
  <c r="AW610" i="388"/>
  <c r="AU604" i="388"/>
  <c r="AU600" i="388"/>
  <c r="AU596" i="388"/>
  <c r="AU592" i="388"/>
  <c r="AW587" i="388"/>
  <c r="AW583" i="388"/>
  <c r="AU575" i="388"/>
  <c r="AU571" i="388"/>
  <c r="AU567" i="388"/>
  <c r="AW563" i="388"/>
  <c r="AW523" i="388"/>
  <c r="AS519" i="388"/>
  <c r="AS515" i="388"/>
  <c r="AU503" i="388"/>
  <c r="AU497" i="388"/>
  <c r="AU493" i="388"/>
  <c r="AU489" i="388"/>
  <c r="AS485" i="388"/>
  <c r="AU481" i="388"/>
  <c r="AU477" i="388"/>
  <c r="AU473" i="388"/>
  <c r="AU469" i="388"/>
  <c r="AU465" i="388"/>
  <c r="AU457" i="388"/>
  <c r="AU445" i="388"/>
  <c r="AS441" i="388"/>
  <c r="AW436" i="388"/>
  <c r="AW432" i="388"/>
  <c r="AR428" i="388"/>
  <c r="AR424" i="388"/>
  <c r="AR420" i="388"/>
  <c r="AR415" i="388"/>
  <c r="AR410" i="388"/>
  <c r="AR406" i="388"/>
  <c r="AU402" i="388"/>
  <c r="AW398" i="388"/>
  <c r="AW394" i="388"/>
  <c r="AW384" i="388"/>
  <c r="AW380" i="388"/>
  <c r="AW376" i="388"/>
  <c r="AW372" i="388"/>
  <c r="AW368" i="388"/>
  <c r="AW364" i="388"/>
  <c r="AW360" i="388"/>
  <c r="AW356" i="388"/>
  <c r="AW352" i="388"/>
  <c r="AW346" i="388"/>
  <c r="AW342" i="388"/>
  <c r="AW338" i="388"/>
  <c r="AW334" i="388"/>
  <c r="AW329" i="388"/>
  <c r="AW325" i="388"/>
  <c r="AW321" i="388"/>
  <c r="AW317" i="388"/>
  <c r="AW313" i="388"/>
  <c r="AW308" i="388"/>
  <c r="AW304" i="388"/>
  <c r="AW296" i="388"/>
  <c r="AW292" i="388"/>
  <c r="AW288" i="388"/>
  <c r="AW272" i="388"/>
  <c r="AW268" i="388"/>
  <c r="AW264" i="388"/>
  <c r="AW260" i="388"/>
  <c r="AW256" i="388"/>
  <c r="AW252" i="388"/>
  <c r="AW248" i="388"/>
  <c r="AW242" i="388"/>
  <c r="AW238" i="388"/>
  <c r="AW234" i="388"/>
  <c r="AW230" i="388"/>
  <c r="AW226" i="388"/>
  <c r="AW218" i="388"/>
  <c r="AW214" i="388"/>
  <c r="AW210" i="388"/>
  <c r="AU206" i="388"/>
  <c r="AW202" i="388"/>
  <c r="AW197" i="388"/>
  <c r="AW193" i="388"/>
  <c r="AW189" i="388"/>
  <c r="AW185" i="388"/>
  <c r="AW170" i="388"/>
  <c r="AU166" i="388"/>
  <c r="AW162" i="388"/>
  <c r="AW158" i="388"/>
  <c r="AW153" i="388"/>
  <c r="AU148" i="388"/>
  <c r="AW144" i="388"/>
  <c r="AW140" i="388"/>
  <c r="AW136" i="388"/>
  <c r="AW132" i="388"/>
  <c r="AW128" i="388"/>
  <c r="AW124" i="388"/>
  <c r="AW120" i="388"/>
  <c r="AS107" i="388"/>
  <c r="AW102" i="388"/>
  <c r="AW97" i="388"/>
  <c r="AW93" i="388"/>
  <c r="AW89" i="388"/>
  <c r="AS85" i="388"/>
  <c r="AU81" i="388"/>
  <c r="AU77" i="388"/>
  <c r="AS72" i="388"/>
  <c r="AS68" i="388"/>
  <c r="AS64" i="388"/>
  <c r="AS47" i="388"/>
  <c r="AS39" i="388"/>
  <c r="AU35" i="388"/>
  <c r="AU31" i="388"/>
  <c r="AU27" i="388"/>
  <c r="AU17" i="388"/>
  <c r="AT13" i="388"/>
  <c r="AU858" i="388"/>
  <c r="AU838" i="388"/>
  <c r="AU822" i="388"/>
  <c r="AU818" i="388"/>
  <c r="AW814" i="388"/>
  <c r="AU810" i="388"/>
  <c r="AU806" i="388"/>
  <c r="AW802" i="388"/>
  <c r="AU798" i="388"/>
  <c r="AW792" i="388"/>
  <c r="AW787" i="388"/>
  <c r="AW779" i="388"/>
  <c r="AR770" i="388"/>
  <c r="AR766" i="388"/>
  <c r="AR762" i="388"/>
  <c r="AR758" i="388"/>
  <c r="AR753" i="388"/>
  <c r="AW743" i="388"/>
  <c r="AU738" i="388"/>
  <c r="AU734" i="388"/>
  <c r="AU730" i="388"/>
  <c r="AU726" i="388"/>
  <c r="AW722" i="388"/>
  <c r="AV718" i="388"/>
  <c r="AW714" i="388"/>
  <c r="AW710" i="388"/>
  <c r="AW706" i="388"/>
  <c r="AW702" i="388"/>
  <c r="AU698" i="388"/>
  <c r="AU694" i="388"/>
  <c r="AU690" i="388"/>
  <c r="AU686" i="388"/>
  <c r="AU682" i="388"/>
  <c r="AW674" i="388"/>
  <c r="AW670" i="388"/>
  <c r="AW666" i="388"/>
  <c r="AW658" i="388"/>
  <c r="AW654" i="388"/>
  <c r="AR650" i="388"/>
  <c r="AW646" i="388"/>
  <c r="AW640" i="388"/>
  <c r="AU636" i="388"/>
  <c r="AR632" i="388"/>
  <c r="AW626" i="388"/>
  <c r="AW622" i="388"/>
  <c r="AU618" i="388"/>
  <c r="AW614" i="388"/>
  <c r="AW609" i="388"/>
  <c r="AU603" i="388"/>
  <c r="AU599" i="388"/>
  <c r="AU595" i="388"/>
  <c r="AW590" i="388"/>
  <c r="AW586" i="388"/>
  <c r="AW582" i="388"/>
  <c r="AU578" i="388"/>
  <c r="AU574" i="388"/>
  <c r="AU570" i="388"/>
  <c r="AU566" i="388"/>
  <c r="AW562" i="388"/>
  <c r="AW522" i="388"/>
  <c r="AS518" i="388"/>
  <c r="AS514" i="388"/>
  <c r="AW510" i="388"/>
  <c r="AS506" i="388"/>
  <c r="AW502" i="388"/>
  <c r="AU496" i="388"/>
  <c r="AU492" i="388"/>
  <c r="AU488" i="388"/>
  <c r="AU484" i="388"/>
  <c r="AU480" i="388"/>
  <c r="AU476" i="388"/>
  <c r="AU472" i="388"/>
  <c r="AU468" i="388"/>
  <c r="AW464" i="388"/>
  <c r="AU456" i="388"/>
  <c r="AW448" i="388"/>
  <c r="AS440" i="388"/>
  <c r="AW435" i="388"/>
  <c r="AW431" i="388"/>
  <c r="AR427" i="388"/>
  <c r="AR423" i="388"/>
  <c r="AR419" i="388"/>
  <c r="AR414" i="388"/>
  <c r="AR409" i="388"/>
  <c r="AR405" i="388"/>
  <c r="AU401" i="388"/>
  <c r="AW397" i="388"/>
  <c r="AW393" i="388"/>
  <c r="AW383" i="388"/>
  <c r="AW379" i="388"/>
  <c r="AW375" i="388"/>
  <c r="AW371" i="388"/>
  <c r="AW367" i="388"/>
  <c r="AU363" i="388"/>
  <c r="AW359" i="388"/>
  <c r="AW355" i="388"/>
  <c r="AW349" i="388"/>
  <c r="AW345" i="388"/>
  <c r="AW341" i="388"/>
  <c r="AW337" i="388"/>
  <c r="AU333" i="388"/>
  <c r="AW328" i="388"/>
  <c r="AW324" i="388"/>
  <c r="AW320" i="388"/>
  <c r="AW316" i="388"/>
  <c r="AW312" i="388"/>
  <c r="AW307" i="388"/>
  <c r="AW303" i="388"/>
  <c r="AW295" i="388"/>
  <c r="AW291" i="388"/>
  <c r="AW287" i="388"/>
  <c r="AW280" i="388"/>
  <c r="AW271" i="388"/>
  <c r="AW267" i="388"/>
  <c r="AW263" i="388"/>
  <c r="AW259" i="388"/>
  <c r="AW255" i="388"/>
  <c r="AW251" i="388"/>
  <c r="AW246" i="388"/>
  <c r="AW241" i="388"/>
  <c r="AW237" i="388"/>
  <c r="AW233" i="388"/>
  <c r="AW229" i="388"/>
  <c r="AW225" i="388"/>
  <c r="AW217" i="388"/>
  <c r="AW213" i="388"/>
  <c r="AW209" i="388"/>
  <c r="AW205" i="388"/>
  <c r="AW200" i="388"/>
  <c r="AW196" i="388"/>
  <c r="AW192" i="388"/>
  <c r="AW188" i="388"/>
  <c r="AW184" i="388"/>
  <c r="AW173" i="388"/>
  <c r="AW169" i="388"/>
  <c r="AW165" i="388"/>
  <c r="AW161" i="388"/>
  <c r="AW157" i="388"/>
  <c r="AW152" i="388"/>
  <c r="AW143" i="388"/>
  <c r="AW139" i="388"/>
  <c r="AW135" i="388"/>
  <c r="AW131" i="388"/>
  <c r="AW127" i="388"/>
  <c r="AW123" i="388"/>
  <c r="AU118" i="388"/>
  <c r="AU110" i="388"/>
  <c r="AS106" i="388"/>
  <c r="AW100" i="388"/>
  <c r="AW96" i="388"/>
  <c r="AW92" i="388"/>
  <c r="AW88" i="388"/>
  <c r="AU84" i="388"/>
  <c r="AU80" i="388"/>
  <c r="AU76" i="388"/>
  <c r="AS71" i="388"/>
  <c r="AS67" i="388"/>
  <c r="AS63" i="388"/>
  <c r="AT59" i="388"/>
  <c r="AT46" i="388"/>
  <c r="AT42" i="388"/>
  <c r="AT38" i="388"/>
  <c r="AU34" i="388"/>
  <c r="AU30" i="388"/>
  <c r="AU26" i="388"/>
  <c r="AU16" i="388"/>
  <c r="AS12" i="388"/>
  <c r="AW216" i="388"/>
  <c r="AU854" i="388"/>
  <c r="AU842" i="388"/>
  <c r="AW830" i="388"/>
  <c r="AR783" i="388"/>
  <c r="AU857" i="388"/>
  <c r="AU853" i="388"/>
  <c r="AU841" i="388"/>
  <c r="AW833" i="388"/>
  <c r="AW825" i="388"/>
  <c r="AW809" i="388"/>
  <c r="AW801" i="388"/>
  <c r="AT790" i="388"/>
  <c r="AU782" i="388"/>
  <c r="AR773" i="388"/>
  <c r="AR765" i="388"/>
  <c r="AR757" i="388"/>
  <c r="AW746" i="388"/>
  <c r="AU737" i="388"/>
  <c r="AU733" i="388"/>
  <c r="AU725" i="388"/>
  <c r="AW721" i="388"/>
  <c r="AW713" i="388"/>
  <c r="AW705" i="388"/>
  <c r="AW697" i="388"/>
  <c r="AW689" i="388"/>
  <c r="AW677" i="388"/>
  <c r="AW669" i="388"/>
  <c r="AW661" i="388"/>
  <c r="AW653" i="388"/>
  <c r="AW645" i="388"/>
  <c r="AW639" i="388"/>
  <c r="AW631" i="388"/>
  <c r="AW621" i="388"/>
  <c r="AW613" i="388"/>
  <c r="AU602" i="388"/>
  <c r="AU598" i="388"/>
  <c r="AW589" i="388"/>
  <c r="AW585" i="388"/>
  <c r="AU577" i="388"/>
  <c r="AU569" i="388"/>
  <c r="AW525" i="388"/>
  <c r="AS517" i="388"/>
  <c r="AS513" i="388"/>
  <c r="AS505" i="388"/>
  <c r="AU495" i="388"/>
  <c r="AU491" i="388"/>
  <c r="AU483" i="388"/>
  <c r="AU475" i="388"/>
  <c r="AS460" i="388"/>
  <c r="AW434" i="388"/>
  <c r="AR426" i="388"/>
  <c r="AR418" i="388"/>
  <c r="AU404" i="388"/>
  <c r="AW396" i="388"/>
  <c r="AW382" i="388"/>
  <c r="AW374" i="388"/>
  <c r="AW362" i="388"/>
  <c r="AW348" i="388"/>
  <c r="AW340" i="388"/>
  <c r="AW332" i="388"/>
  <c r="AW319" i="388"/>
  <c r="AW310" i="388"/>
  <c r="AU302" i="388"/>
  <c r="AW290" i="388"/>
  <c r="AW274" i="388"/>
  <c r="AW266" i="388"/>
  <c r="AW262" i="388"/>
  <c r="AW254" i="388"/>
  <c r="AW245" i="388"/>
  <c r="AW236" i="388"/>
  <c r="AW232" i="388"/>
  <c r="AW224" i="388"/>
  <c r="AW212" i="388"/>
  <c r="AW208" i="388"/>
  <c r="AW204" i="388"/>
  <c r="AW195" i="388"/>
  <c r="AW183" i="388"/>
  <c r="AW168" i="388"/>
  <c r="AW156" i="388"/>
  <c r="AW146" i="388"/>
  <c r="AW138" i="388"/>
  <c r="AU130" i="388"/>
  <c r="AW122" i="388"/>
  <c r="AS113" i="388"/>
  <c r="AW104" i="388"/>
  <c r="AW99" i="388"/>
  <c r="AW95" i="388"/>
  <c r="AW87" i="388"/>
  <c r="AS70" i="388"/>
  <c r="AS66" i="388"/>
  <c r="AS62" i="388"/>
  <c r="AU33" i="388"/>
  <c r="AU29" i="388"/>
  <c r="AT19" i="388"/>
  <c r="AU860" i="388"/>
  <c r="AU856" i="388"/>
  <c r="AU852" i="388"/>
  <c r="AU840" i="388"/>
  <c r="AU836" i="388"/>
  <c r="AW832" i="388"/>
  <c r="AU828" i="388"/>
  <c r="AW824" i="388"/>
  <c r="AU820" i="388"/>
  <c r="AW816" i="388"/>
  <c r="AW812" i="388"/>
  <c r="AW808" i="388"/>
  <c r="AU800" i="388"/>
  <c r="AW789" i="388"/>
  <c r="AU785" i="388"/>
  <c r="AU781" i="388"/>
  <c r="AR776" i="388"/>
  <c r="AR772" i="388"/>
  <c r="AR768" i="388"/>
  <c r="AR764" i="388"/>
  <c r="AR760" i="388"/>
  <c r="AR756" i="388"/>
  <c r="AR751" i="388"/>
  <c r="AW745" i="388"/>
  <c r="AU741" i="388"/>
  <c r="AU736" i="388"/>
  <c r="AU732" i="388"/>
  <c r="AU728" i="388"/>
  <c r="AU724" i="388"/>
  <c r="AW720" i="388"/>
  <c r="AW716" i="388"/>
  <c r="AW712" i="388"/>
  <c r="AW708" i="388"/>
  <c r="AU704" i="388"/>
  <c r="AU700" i="388"/>
  <c r="AW696" i="388"/>
  <c r="AU692" i="388"/>
  <c r="AW688" i="388"/>
  <c r="AW684" i="388"/>
  <c r="AW680" i="388"/>
  <c r="AW676" i="388"/>
  <c r="AW672" i="388"/>
  <c r="AW668" i="388"/>
  <c r="AW664" i="388"/>
  <c r="AW660" i="388"/>
  <c r="AU652" i="388"/>
  <c r="AW648" i="388"/>
  <c r="AW638" i="388"/>
  <c r="AR630" i="388"/>
  <c r="AU624" i="388"/>
  <c r="AW620" i="388"/>
  <c r="AW616" i="388"/>
  <c r="AW611" i="388"/>
  <c r="AW607" i="388"/>
  <c r="AU601" i="388"/>
  <c r="AU597" i="388"/>
  <c r="AU593" i="388"/>
  <c r="AW588" i="388"/>
  <c r="AW584" i="388"/>
  <c r="AU572" i="388"/>
  <c r="AU568" i="388"/>
  <c r="AW564" i="388"/>
  <c r="AW524" i="388"/>
  <c r="AS520" i="388"/>
  <c r="AS516" i="388"/>
  <c r="AS512" i="388"/>
  <c r="AS508" i="388"/>
  <c r="AW504" i="388"/>
  <c r="AU498" i="388"/>
  <c r="AU494" i="388"/>
  <c r="AU490" i="388"/>
  <c r="AU486" i="388"/>
  <c r="AU482" i="388"/>
  <c r="AU478" i="388"/>
  <c r="AU474" i="388"/>
  <c r="AU470" i="388"/>
  <c r="AS466" i="388"/>
  <c r="AS459" i="388"/>
  <c r="AW450" i="388"/>
  <c r="AW446" i="388"/>
  <c r="AS442" i="388"/>
  <c r="AS438" i="388"/>
  <c r="AW433" i="388"/>
  <c r="AW429" i="388"/>
  <c r="AR425" i="388"/>
  <c r="AR421" i="388"/>
  <c r="AR417" i="388"/>
  <c r="AR411" i="388"/>
  <c r="AR407" i="388"/>
  <c r="AU403" i="388"/>
  <c r="AW399" i="388"/>
  <c r="AW395" i="388"/>
  <c r="AW391" i="388"/>
  <c r="AW381" i="388"/>
  <c r="AW377" i="388"/>
  <c r="AW373" i="388"/>
  <c r="AW369" i="388"/>
  <c r="AW365" i="388"/>
  <c r="AW361" i="388"/>
  <c r="AW357" i="388"/>
  <c r="AW353" i="388"/>
  <c r="AW347" i="388"/>
  <c r="AW343" i="388"/>
  <c r="AW339" i="388"/>
  <c r="AW335" i="388"/>
  <c r="AW330" i="388"/>
  <c r="AW326" i="388"/>
  <c r="AW322" i="388"/>
  <c r="AW318" i="388"/>
  <c r="AW314" i="388"/>
  <c r="AW309" i="388"/>
  <c r="AU305" i="388"/>
  <c r="AW297" i="388"/>
  <c r="AW293" i="388"/>
  <c r="AW289" i="388"/>
  <c r="AW282" i="388"/>
  <c r="AW273" i="388"/>
  <c r="AW269" i="388"/>
  <c r="AW265" i="388"/>
  <c r="AW261" i="388"/>
  <c r="AW257" i="388"/>
  <c r="AW253" i="388"/>
  <c r="AW249" i="388"/>
  <c r="AW244" i="388"/>
  <c r="AW239" i="388"/>
  <c r="AW235" i="388"/>
  <c r="AW231" i="388"/>
  <c r="AW227" i="388"/>
  <c r="AW223" i="388"/>
  <c r="AW215" i="388"/>
  <c r="AW211" i="388"/>
  <c r="AW207" i="388"/>
  <c r="AW203" i="388"/>
  <c r="AW198" i="388"/>
  <c r="AW194" i="388"/>
  <c r="AW190" i="388"/>
  <c r="AW186" i="388"/>
  <c r="AW182" i="388"/>
  <c r="AW171" i="388"/>
  <c r="AW167" i="388"/>
  <c r="AW163" i="388"/>
  <c r="AW159" i="388"/>
  <c r="AW154" i="388"/>
  <c r="AU150" i="388"/>
  <c r="AW145" i="388"/>
  <c r="AW141" i="388"/>
  <c r="AW137" i="388"/>
  <c r="AW133" i="388"/>
  <c r="AU129" i="388"/>
  <c r="AW125" i="388"/>
  <c r="AW116" i="388"/>
  <c r="AS112" i="388"/>
  <c r="AU108" i="388"/>
  <c r="AW103" i="388"/>
  <c r="AW98" i="388"/>
  <c r="AW94" i="388"/>
  <c r="AW90" i="388"/>
  <c r="AU86" i="388"/>
  <c r="AU82" i="388"/>
  <c r="AU78" i="388"/>
  <c r="AS69" i="388"/>
  <c r="AS65" i="388"/>
  <c r="AS61" i="388"/>
  <c r="AT48" i="388"/>
  <c r="AS44" i="388"/>
  <c r="AT40" i="388"/>
  <c r="AU36" i="388"/>
  <c r="AU32" i="388"/>
  <c r="AU28" i="388"/>
  <c r="AT22" i="388"/>
  <c r="AS14" i="388"/>
  <c r="AT10" i="388"/>
  <c r="AU174" i="388"/>
  <c r="AV1158" i="388"/>
  <c r="AY678" i="388"/>
  <c r="AU678" i="388"/>
  <c r="AV634" i="388"/>
  <c r="AW634" i="388"/>
  <c r="AY739" i="388"/>
  <c r="AU739" i="388"/>
  <c r="AV1159" i="388"/>
  <c r="AV956" i="388"/>
  <c r="AV1234" i="388"/>
  <c r="AV1160" i="388"/>
  <c r="AS454" i="388"/>
  <c r="AS1323" i="388"/>
  <c r="AS1341" i="388"/>
  <c r="AS1328" i="388"/>
  <c r="AS804" i="388"/>
  <c r="AS796" i="388"/>
  <c r="AS580" i="388"/>
  <c r="AS58" i="388"/>
  <c r="AS1304" i="388"/>
  <c r="AS579" i="388"/>
  <c r="AS507" i="388"/>
  <c r="AS1326" i="388"/>
  <c r="AS1317" i="388"/>
  <c r="AS1303" i="388"/>
  <c r="AS1050" i="388"/>
  <c r="AS826" i="388"/>
  <c r="AU662" i="388"/>
  <c r="AS452" i="388"/>
  <c r="AS444" i="388"/>
  <c r="AS18" i="388"/>
  <c r="AS511" i="388"/>
  <c r="AS453" i="388"/>
  <c r="AS449" i="388"/>
  <c r="AU281" i="388"/>
  <c r="AT74" i="388"/>
  <c r="AS1329" i="388"/>
  <c r="AS1325" i="388"/>
  <c r="AS1298" i="388"/>
  <c r="AS581" i="388"/>
  <c r="AS451" i="388"/>
  <c r="AS447" i="388"/>
  <c r="AS443" i="388"/>
  <c r="AS21" i="388"/>
  <c r="AU1344" i="388"/>
  <c r="AX1344" i="388"/>
  <c r="AR1344" i="388"/>
  <c r="AW147" i="388"/>
  <c r="AW126" i="388"/>
  <c r="AR749" i="388"/>
  <c r="AW121" i="388"/>
  <c r="AW91" i="388"/>
  <c r="AW742" i="388"/>
  <c r="H59" i="6" l="1"/>
  <c r="J59" i="6" s="1"/>
  <c r="AX1346" i="388"/>
  <c r="N16" i="219"/>
  <c r="L16" i="219"/>
  <c r="AV1124" i="388"/>
  <c r="AV1122" i="388"/>
  <c r="AY1344" i="388"/>
  <c r="AY98" i="388"/>
  <c r="AY137" i="388"/>
  <c r="AY194" i="388"/>
  <c r="AY249" i="388"/>
  <c r="AY309" i="388"/>
  <c r="AY361" i="388"/>
  <c r="AV470" i="388"/>
  <c r="AV520" i="388"/>
  <c r="AY611" i="388"/>
  <c r="AY664" i="388"/>
  <c r="AY712" i="388"/>
  <c r="AY745" i="388"/>
  <c r="AY812" i="388"/>
  <c r="AV852" i="388"/>
  <c r="AY104" i="388"/>
  <c r="AY212" i="388"/>
  <c r="AY274" i="388"/>
  <c r="AV404" i="388"/>
  <c r="AV513" i="388"/>
  <c r="AY639" i="388"/>
  <c r="AY830" i="388"/>
  <c r="AV59" i="388"/>
  <c r="AV76" i="388"/>
  <c r="AY131" i="388"/>
  <c r="AY192" i="388"/>
  <c r="AY209" i="388"/>
  <c r="AY263" i="388"/>
  <c r="AY324" i="388"/>
  <c r="AY341" i="388"/>
  <c r="AY397" i="388"/>
  <c r="AV440" i="388"/>
  <c r="AV468" i="388"/>
  <c r="AV518" i="388"/>
  <c r="AY586" i="388"/>
  <c r="AY622" i="388"/>
  <c r="AY722" i="388"/>
  <c r="AY124" i="388"/>
  <c r="AY185" i="388"/>
  <c r="AY238" i="388"/>
  <c r="AY304" i="388"/>
  <c r="AY338" i="388"/>
  <c r="AY356" i="388"/>
  <c r="AY394" i="388"/>
  <c r="AV481" i="388"/>
  <c r="AY523" i="388"/>
  <c r="AV596" i="388"/>
  <c r="AY667" i="388"/>
  <c r="AY699" i="388"/>
  <c r="AY715" i="388"/>
  <c r="AV780" i="388"/>
  <c r="AY799" i="388"/>
  <c r="AY831" i="388"/>
  <c r="AY142" i="388"/>
  <c r="AY172" i="388"/>
  <c r="AY228" i="388"/>
  <c r="AY270" i="388"/>
  <c r="AY344" i="388"/>
  <c r="AY370" i="388"/>
  <c r="AV455" i="388"/>
  <c r="AV487" i="388"/>
  <c r="AY565" i="388"/>
  <c r="AV681" i="388"/>
  <c r="AY797" i="388"/>
  <c r="AV837" i="388"/>
  <c r="AV834" i="388"/>
  <c r="AY91" i="388"/>
  <c r="AY147" i="388"/>
  <c r="C18" i="241"/>
  <c r="AV739" i="388"/>
  <c r="AV678" i="388"/>
  <c r="AY174" i="388"/>
  <c r="AV22" i="388"/>
  <c r="AV40" i="388"/>
  <c r="AV65" i="388"/>
  <c r="AV86" i="388"/>
  <c r="AY103" i="388"/>
  <c r="AY125" i="388"/>
  <c r="AY141" i="388"/>
  <c r="AY159" i="388"/>
  <c r="AY182" i="388"/>
  <c r="AY198" i="388"/>
  <c r="AY215" i="388"/>
  <c r="AY235" i="388"/>
  <c r="AY253" i="388"/>
  <c r="AY269" i="388"/>
  <c r="AY293" i="388"/>
  <c r="AY314" i="388"/>
  <c r="AY330" i="388"/>
  <c r="AY347" i="388"/>
  <c r="AY365" i="388"/>
  <c r="AY381" i="388"/>
  <c r="AV403" i="388"/>
  <c r="AY433" i="388"/>
  <c r="AY450" i="388"/>
  <c r="AV474" i="388"/>
  <c r="AV490" i="388"/>
  <c r="AV508" i="388"/>
  <c r="AY524" i="388"/>
  <c r="AV597" i="388"/>
  <c r="AY616" i="388"/>
  <c r="AV652" i="388"/>
  <c r="AY668" i="388"/>
  <c r="AY684" i="388"/>
  <c r="AV700" i="388"/>
  <c r="AY716" i="388"/>
  <c r="AV732" i="388"/>
  <c r="AY789" i="388"/>
  <c r="AY816" i="388"/>
  <c r="AY832" i="388"/>
  <c r="AV856" i="388"/>
  <c r="AV33" i="388"/>
  <c r="AY87" i="388"/>
  <c r="AV113" i="388"/>
  <c r="AY146" i="388"/>
  <c r="AY195" i="388"/>
  <c r="AY224" i="388"/>
  <c r="AY254" i="388"/>
  <c r="AY290" i="388"/>
  <c r="AY332" i="388"/>
  <c r="AY374" i="388"/>
  <c r="AY434" i="388"/>
  <c r="AV491" i="388"/>
  <c r="AV517" i="388"/>
  <c r="AY585" i="388"/>
  <c r="AY613" i="388"/>
  <c r="AY645" i="388"/>
  <c r="AY677" i="388"/>
  <c r="AY713" i="388"/>
  <c r="AV737" i="388"/>
  <c r="AV782" i="388"/>
  <c r="AY825" i="388"/>
  <c r="AV857" i="388"/>
  <c r="AV842" i="388"/>
  <c r="AV16" i="388"/>
  <c r="AV63" i="388"/>
  <c r="AV80" i="388"/>
  <c r="AY96" i="388"/>
  <c r="AV118" i="388"/>
  <c r="AY135" i="388"/>
  <c r="AY157" i="388"/>
  <c r="AY173" i="388"/>
  <c r="AY196" i="388"/>
  <c r="AY213" i="388"/>
  <c r="AY233" i="388"/>
  <c r="AY251" i="388"/>
  <c r="AY267" i="388"/>
  <c r="AY291" i="388"/>
  <c r="AY312" i="388"/>
  <c r="AY328" i="388"/>
  <c r="AY345" i="388"/>
  <c r="AV363" i="388"/>
  <c r="AY379" i="388"/>
  <c r="AV401" i="388"/>
  <c r="AY448" i="388"/>
  <c r="AV472" i="388"/>
  <c r="AV488" i="388"/>
  <c r="AV506" i="388"/>
  <c r="AY522" i="388"/>
  <c r="AV574" i="388"/>
  <c r="AY590" i="388"/>
  <c r="AY609" i="388"/>
  <c r="AY626" i="388"/>
  <c r="AY640" i="388"/>
  <c r="AY654" i="388"/>
  <c r="AY674" i="388"/>
  <c r="AV694" i="388"/>
  <c r="AY710" i="388"/>
  <c r="AV726" i="388"/>
  <c r="AY743" i="388"/>
  <c r="AY787" i="388"/>
  <c r="AV806" i="388"/>
  <c r="AV822" i="388"/>
  <c r="AV17" i="388"/>
  <c r="AV39" i="388"/>
  <c r="AV72" i="388"/>
  <c r="AY89" i="388"/>
  <c r="AV107" i="388"/>
  <c r="AY128" i="388"/>
  <c r="AY144" i="388"/>
  <c r="AY162" i="388"/>
  <c r="AY189" i="388"/>
  <c r="AV206" i="388"/>
  <c r="AY226" i="388"/>
  <c r="AY242" i="388"/>
  <c r="AY260" i="388"/>
  <c r="AY288" i="388"/>
  <c r="AY308" i="388"/>
  <c r="AY325" i="388"/>
  <c r="AY342" i="388"/>
  <c r="AY360" i="388"/>
  <c r="AY376" i="388"/>
  <c r="AY398" i="388"/>
  <c r="AV441" i="388"/>
  <c r="AV469" i="388"/>
  <c r="AV485" i="388"/>
  <c r="AV503" i="388"/>
  <c r="AY563" i="388"/>
  <c r="AY583" i="388"/>
  <c r="AV600" i="388"/>
  <c r="AV619" i="388"/>
  <c r="AV637" i="388"/>
  <c r="AY655" i="388"/>
  <c r="AY671" i="388"/>
  <c r="AY687" i="388"/>
  <c r="AY703" i="388"/>
  <c r="AV719" i="388"/>
  <c r="AV735" i="388"/>
  <c r="AV784" i="388"/>
  <c r="AV819" i="388"/>
  <c r="AV835" i="388"/>
  <c r="AV855" i="388"/>
  <c r="AV41" i="388"/>
  <c r="AV109" i="388"/>
  <c r="AY151" i="388"/>
  <c r="AY187" i="388"/>
  <c r="AY240" i="388"/>
  <c r="AY283" i="388"/>
  <c r="AY323" i="388"/>
  <c r="AY354" i="388"/>
  <c r="AY378" i="388"/>
  <c r="AV467" i="388"/>
  <c r="AV501" i="388"/>
  <c r="AV573" i="388"/>
  <c r="AY625" i="388"/>
  <c r="AY657" i="388"/>
  <c r="AY685" i="388"/>
  <c r="AY717" i="388"/>
  <c r="AV805" i="388"/>
  <c r="AV850" i="388"/>
  <c r="AY281" i="388"/>
  <c r="AV36" i="388"/>
  <c r="AY116" i="388"/>
  <c r="AY171" i="388"/>
  <c r="AY231" i="388"/>
  <c r="AY265" i="388"/>
  <c r="AY343" i="388"/>
  <c r="AY399" i="388"/>
  <c r="AY429" i="388"/>
  <c r="AV486" i="388"/>
  <c r="AV572" i="388"/>
  <c r="AY680" i="388"/>
  <c r="AV728" i="388"/>
  <c r="AV29" i="388"/>
  <c r="AY183" i="388"/>
  <c r="AV577" i="388"/>
  <c r="AV602" i="388"/>
  <c r="AY669" i="388"/>
  <c r="AY705" i="388"/>
  <c r="AV733" i="388"/>
  <c r="AY809" i="388"/>
  <c r="AV12" i="388"/>
  <c r="AV110" i="388"/>
  <c r="AY169" i="388"/>
  <c r="AY246" i="388"/>
  <c r="AY307" i="388"/>
  <c r="AY375" i="388"/>
  <c r="AV484" i="388"/>
  <c r="AV690" i="388"/>
  <c r="AV738" i="388"/>
  <c r="AY802" i="388"/>
  <c r="AV35" i="388"/>
  <c r="AY102" i="388"/>
  <c r="AY158" i="388"/>
  <c r="AY218" i="388"/>
  <c r="AY272" i="388"/>
  <c r="AY436" i="388"/>
  <c r="AV709" i="388"/>
  <c r="AY121" i="388"/>
  <c r="AV281" i="388"/>
  <c r="AV662" i="388"/>
  <c r="AV174" i="388"/>
  <c r="AV28" i="388"/>
  <c r="AV44" i="388"/>
  <c r="AV69" i="388"/>
  <c r="AY90" i="388"/>
  <c r="AV108" i="388"/>
  <c r="AV129" i="388"/>
  <c r="AY145" i="388"/>
  <c r="AY163" i="388"/>
  <c r="AY186" i="388"/>
  <c r="AY203" i="388"/>
  <c r="AY223" i="388"/>
  <c r="AY239" i="388"/>
  <c r="AY257" i="388"/>
  <c r="AY273" i="388"/>
  <c r="AY297" i="388"/>
  <c r="AY318" i="388"/>
  <c r="AY335" i="388"/>
  <c r="AY353" i="388"/>
  <c r="AY369" i="388"/>
  <c r="AY391" i="388"/>
  <c r="AV459" i="388"/>
  <c r="AV478" i="388"/>
  <c r="AV494" i="388"/>
  <c r="AV512" i="388"/>
  <c r="AY564" i="388"/>
  <c r="AY584" i="388"/>
  <c r="AV601" i="388"/>
  <c r="AY620" i="388"/>
  <c r="AY638" i="388"/>
  <c r="AY656" i="388"/>
  <c r="AY672" i="388"/>
  <c r="AY688" i="388"/>
  <c r="AV704" i="388"/>
  <c r="AY720" i="388"/>
  <c r="AV736" i="388"/>
  <c r="AV800" i="388"/>
  <c r="AV820" i="388"/>
  <c r="AV836" i="388"/>
  <c r="AV860" i="388"/>
  <c r="AV62" i="388"/>
  <c r="AY95" i="388"/>
  <c r="AY122" i="388"/>
  <c r="AY156" i="388"/>
  <c r="AY204" i="388"/>
  <c r="AY232" i="388"/>
  <c r="AY262" i="388"/>
  <c r="AV302" i="388"/>
  <c r="AY340" i="388"/>
  <c r="AY382" i="388"/>
  <c r="AV460" i="388"/>
  <c r="AV495" i="388"/>
  <c r="AY525" i="388"/>
  <c r="AY589" i="388"/>
  <c r="AY621" i="388"/>
  <c r="AY653" i="388"/>
  <c r="AY689" i="388"/>
  <c r="AY721" i="388"/>
  <c r="AY746" i="388"/>
  <c r="AV790" i="388"/>
  <c r="AY833" i="388"/>
  <c r="AV854" i="388"/>
  <c r="AV26" i="388"/>
  <c r="AV42" i="388"/>
  <c r="AV84" i="388"/>
  <c r="AY100" i="388"/>
  <c r="AY123" i="388"/>
  <c r="AY139" i="388"/>
  <c r="AY161" i="388"/>
  <c r="AY184" i="388"/>
  <c r="AY200" i="388"/>
  <c r="AY217" i="388"/>
  <c r="AY237" i="388"/>
  <c r="AY255" i="388"/>
  <c r="AY271" i="388"/>
  <c r="AY295" i="388"/>
  <c r="AY316" i="388"/>
  <c r="AV333" i="388"/>
  <c r="AY349" i="388"/>
  <c r="AY367" i="388"/>
  <c r="AY383" i="388"/>
  <c r="AY431" i="388"/>
  <c r="AV456" i="388"/>
  <c r="AV476" i="388"/>
  <c r="AV492" i="388"/>
  <c r="AY510" i="388"/>
  <c r="AY562" i="388"/>
  <c r="AV578" i="388"/>
  <c r="AV595" i="388"/>
  <c r="AY614" i="388"/>
  <c r="AY646" i="388"/>
  <c r="AY658" i="388"/>
  <c r="AV682" i="388"/>
  <c r="AV698" i="388"/>
  <c r="AY714" i="388"/>
  <c r="AV730" i="388"/>
  <c r="AY792" i="388"/>
  <c r="AV810" i="388"/>
  <c r="AV838" i="388"/>
  <c r="AV27" i="388"/>
  <c r="AV47" i="388"/>
  <c r="AV77" i="388"/>
  <c r="AY93" i="388"/>
  <c r="AY132" i="388"/>
  <c r="AV148" i="388"/>
  <c r="AV166" i="388"/>
  <c r="AY193" i="388"/>
  <c r="AY210" i="388"/>
  <c r="AY230" i="388"/>
  <c r="AY248" i="388"/>
  <c r="AY264" i="388"/>
  <c r="AY292" i="388"/>
  <c r="AY313" i="388"/>
  <c r="AY329" i="388"/>
  <c r="AY346" i="388"/>
  <c r="AY364" i="388"/>
  <c r="AY380" i="388"/>
  <c r="AV402" i="388"/>
  <c r="AV445" i="388"/>
  <c r="AV473" i="388"/>
  <c r="AV489" i="388"/>
  <c r="AV515" i="388"/>
  <c r="AV567" i="388"/>
  <c r="AY587" i="388"/>
  <c r="AV604" i="388"/>
  <c r="AY623" i="388"/>
  <c r="AY641" i="388"/>
  <c r="AY659" i="388"/>
  <c r="AY675" i="388"/>
  <c r="AY691" i="388"/>
  <c r="AY707" i="388"/>
  <c r="AY723" i="388"/>
  <c r="AY744" i="388"/>
  <c r="AY788" i="388"/>
  <c r="AV823" i="388"/>
  <c r="AV839" i="388"/>
  <c r="AV859" i="388"/>
  <c r="AV75" i="388"/>
  <c r="AV117" i="388"/>
  <c r="AY160" i="388"/>
  <c r="AY191" i="388"/>
  <c r="AY250" i="388"/>
  <c r="AY294" i="388"/>
  <c r="AY327" i="388"/>
  <c r="AY358" i="388"/>
  <c r="AY392" i="388"/>
  <c r="AY430" i="388"/>
  <c r="AV471" i="388"/>
  <c r="AY509" i="388"/>
  <c r="AV594" i="388"/>
  <c r="AV635" i="388"/>
  <c r="AY665" i="388"/>
  <c r="AY693" i="388"/>
  <c r="AV729" i="388"/>
  <c r="AV821" i="388"/>
  <c r="AY662" i="388"/>
  <c r="AY634" i="388"/>
  <c r="AV32" i="388"/>
  <c r="AV78" i="388"/>
  <c r="AV112" i="388"/>
  <c r="AV150" i="388"/>
  <c r="AY190" i="388"/>
  <c r="AY207" i="388"/>
  <c r="AY244" i="388"/>
  <c r="AY261" i="388"/>
  <c r="AY282" i="388"/>
  <c r="AV305" i="388"/>
  <c r="AY322" i="388"/>
  <c r="AY339" i="388"/>
  <c r="AY357" i="388"/>
  <c r="AY373" i="388"/>
  <c r="AY395" i="388"/>
  <c r="AV466" i="388"/>
  <c r="AV482" i="388"/>
  <c r="AV498" i="388"/>
  <c r="AV516" i="388"/>
  <c r="AV568" i="388"/>
  <c r="AY588" i="388"/>
  <c r="AY607" i="388"/>
  <c r="AV624" i="388"/>
  <c r="AY644" i="388"/>
  <c r="AY660" i="388"/>
  <c r="AY676" i="388"/>
  <c r="AV692" i="388"/>
  <c r="AY708" i="388"/>
  <c r="AV724" i="388"/>
  <c r="AV741" i="388"/>
  <c r="AV781" i="388"/>
  <c r="AY808" i="388"/>
  <c r="AY824" i="388"/>
  <c r="AV840" i="388"/>
  <c r="AV19" i="388"/>
  <c r="AV66" i="388"/>
  <c r="AY99" i="388"/>
  <c r="AV130" i="388"/>
  <c r="AY168" i="388"/>
  <c r="AY208" i="388"/>
  <c r="AY236" i="388"/>
  <c r="AY266" i="388"/>
  <c r="AY310" i="388"/>
  <c r="AY348" i="388"/>
  <c r="AY396" i="388"/>
  <c r="AV475" i="388"/>
  <c r="AV569" i="388"/>
  <c r="AV598" i="388"/>
  <c r="AY631" i="388"/>
  <c r="AY661" i="388"/>
  <c r="AY697" i="388"/>
  <c r="AV725" i="388"/>
  <c r="AY801" i="388"/>
  <c r="AV841" i="388"/>
  <c r="AY216" i="388"/>
  <c r="AV30" i="388"/>
  <c r="AV46" i="388"/>
  <c r="AV71" i="388"/>
  <c r="AY88" i="388"/>
  <c r="AY127" i="388"/>
  <c r="AY143" i="388"/>
  <c r="AY165" i="388"/>
  <c r="AY188" i="388"/>
  <c r="AY205" i="388"/>
  <c r="AY225" i="388"/>
  <c r="AY241" i="388"/>
  <c r="AY259" i="388"/>
  <c r="AY280" i="388"/>
  <c r="AY303" i="388"/>
  <c r="AY320" i="388"/>
  <c r="AY337" i="388"/>
  <c r="AY355" i="388"/>
  <c r="AY371" i="388"/>
  <c r="AY393" i="388"/>
  <c r="AY435" i="388"/>
  <c r="AY464" i="388"/>
  <c r="AV480" i="388"/>
  <c r="AV496" i="388"/>
  <c r="AV514" i="388"/>
  <c r="AV566" i="388"/>
  <c r="AY582" i="388"/>
  <c r="AV599" i="388"/>
  <c r="AV618" i="388"/>
  <c r="AY666" i="388"/>
  <c r="AV686" i="388"/>
  <c r="AY702" i="388"/>
  <c r="AV734" i="388"/>
  <c r="AV798" i="388"/>
  <c r="AY814" i="388"/>
  <c r="AV858" i="388"/>
  <c r="AV31" i="388"/>
  <c r="AV64" i="388"/>
  <c r="AV81" i="388"/>
  <c r="AY97" i="388"/>
  <c r="AY120" i="388"/>
  <c r="AY136" i="388"/>
  <c r="AY153" i="388"/>
  <c r="AY170" i="388"/>
  <c r="AY197" i="388"/>
  <c r="AY214" i="388"/>
  <c r="AY234" i="388"/>
  <c r="AY252" i="388"/>
  <c r="AY268" i="388"/>
  <c r="AY296" i="388"/>
  <c r="AY317" i="388"/>
  <c r="AY334" i="388"/>
  <c r="AY352" i="388"/>
  <c r="AY368" i="388"/>
  <c r="AY384" i="388"/>
  <c r="AY432" i="388"/>
  <c r="AV457" i="388"/>
  <c r="AV477" i="388"/>
  <c r="AV493" i="388"/>
  <c r="AV519" i="388"/>
  <c r="AV571" i="388"/>
  <c r="AV592" i="388"/>
  <c r="AY610" i="388"/>
  <c r="AY627" i="388"/>
  <c r="AY647" i="388"/>
  <c r="AY663" i="388"/>
  <c r="AY679" i="388"/>
  <c r="AY695" i="388"/>
  <c r="AY711" i="388"/>
  <c r="AV727" i="388"/>
  <c r="AV794" i="388"/>
  <c r="AV807" i="388"/>
  <c r="AY827" i="388"/>
  <c r="AV843" i="388"/>
  <c r="AV15" i="388"/>
  <c r="AV79" i="388"/>
  <c r="AY134" i="388"/>
  <c r="AY164" i="388"/>
  <c r="AY199" i="388"/>
  <c r="AY258" i="388"/>
  <c r="AY306" i="388"/>
  <c r="AY336" i="388"/>
  <c r="AY366" i="388"/>
  <c r="AY400" i="388"/>
  <c r="AV439" i="388"/>
  <c r="AV479" i="388"/>
  <c r="AY521" i="388"/>
  <c r="AY608" i="388"/>
  <c r="AY673" i="388"/>
  <c r="AY701" i="388"/>
  <c r="AV786" i="388"/>
  <c r="AV829" i="388"/>
  <c r="AV48" i="388"/>
  <c r="AY94" i="388"/>
  <c r="AY133" i="388"/>
  <c r="AY167" i="388"/>
  <c r="AY227" i="388"/>
  <c r="AY742" i="388"/>
  <c r="AY126" i="388"/>
  <c r="AV14" i="388"/>
  <c r="AV82" i="388"/>
  <c r="AY154" i="388"/>
  <c r="AY211" i="388"/>
  <c r="AY289" i="388"/>
  <c r="AY326" i="388"/>
  <c r="AY377" i="388"/>
  <c r="AY446" i="388"/>
  <c r="AY504" i="388"/>
  <c r="AV593" i="388"/>
  <c r="AY648" i="388"/>
  <c r="AY696" i="388"/>
  <c r="AV785" i="388"/>
  <c r="AV828" i="388"/>
  <c r="AV70" i="388"/>
  <c r="AY138" i="388"/>
  <c r="AY245" i="388"/>
  <c r="AY319" i="388"/>
  <c r="AY362" i="388"/>
  <c r="AV483" i="388"/>
  <c r="AV853" i="388"/>
  <c r="AV34" i="388"/>
  <c r="AY92" i="388"/>
  <c r="AY152" i="388"/>
  <c r="AY229" i="388"/>
  <c r="AY287" i="388"/>
  <c r="AY359" i="388"/>
  <c r="AY502" i="388"/>
  <c r="AV570" i="388"/>
  <c r="AV603" i="388"/>
  <c r="AV636" i="388"/>
  <c r="AY670" i="388"/>
  <c r="AY706" i="388"/>
  <c r="AY779" i="388"/>
  <c r="AV818" i="388"/>
  <c r="AV13" i="388"/>
  <c r="AV68" i="388"/>
  <c r="AY140" i="388"/>
  <c r="AY202" i="388"/>
  <c r="AY256" i="388"/>
  <c r="AY321" i="388"/>
  <c r="AY372" i="388"/>
  <c r="AV465" i="388"/>
  <c r="AV497" i="388"/>
  <c r="AV575" i="388"/>
  <c r="AY615" i="388"/>
  <c r="AV633" i="388"/>
  <c r="AY683" i="388"/>
  <c r="AV731" i="388"/>
  <c r="AV811" i="388"/>
  <c r="AV851" i="388"/>
  <c r="AV83" i="388"/>
  <c r="AY315" i="388"/>
  <c r="AV617" i="388"/>
  <c r="E14" i="240"/>
  <c r="E79" i="240"/>
  <c r="AV438" i="388"/>
  <c r="E15" i="240"/>
  <c r="E26" i="240"/>
  <c r="E75" i="240"/>
  <c r="E71" i="240"/>
  <c r="E76" i="240"/>
  <c r="E30" i="240"/>
  <c r="E72" i="240"/>
  <c r="E29" i="240"/>
  <c r="E28" i="240"/>
  <c r="E53" i="240"/>
  <c r="E80" i="240"/>
  <c r="E42" i="240"/>
  <c r="E74" i="240"/>
  <c r="AV38" i="388"/>
  <c r="C21" i="241"/>
  <c r="AV849" i="388"/>
  <c r="AV67" i="388"/>
  <c r="E44" i="240"/>
  <c r="AV9" i="388"/>
  <c r="E38" i="240"/>
  <c r="E13" i="240"/>
  <c r="E21" i="240"/>
  <c r="E83" i="240"/>
  <c r="E18" i="240"/>
  <c r="E52" i="240"/>
  <c r="E82" i="240"/>
  <c r="AV442" i="388"/>
  <c r="E16" i="240"/>
  <c r="AV505" i="388"/>
  <c r="E27" i="240"/>
  <c r="E22" i="240"/>
  <c r="E31" i="240"/>
  <c r="E17" i="240"/>
  <c r="E73" i="240"/>
  <c r="AV61" i="388"/>
  <c r="E12" i="240"/>
  <c r="AV85" i="388"/>
  <c r="E25" i="240"/>
  <c r="AV37" i="388"/>
  <c r="E40" i="240"/>
  <c r="AY651" i="388"/>
  <c r="AV10" i="388"/>
  <c r="AV106" i="388"/>
  <c r="AR861" i="388"/>
  <c r="L14" i="219" s="1"/>
  <c r="AV451" i="388"/>
  <c r="AV1329" i="388"/>
  <c r="AV449" i="388"/>
  <c r="AV444" i="388"/>
  <c r="AV826" i="388"/>
  <c r="AV1326" i="388"/>
  <c r="AV58" i="388"/>
  <c r="AV1328" i="388"/>
  <c r="AV21" i="388"/>
  <c r="AV581" i="388"/>
  <c r="AV74" i="388"/>
  <c r="AV453" i="388"/>
  <c r="AV452" i="388"/>
  <c r="AV1050" i="388"/>
  <c r="AV507" i="388"/>
  <c r="AV580" i="388"/>
  <c r="AV1341" i="388"/>
  <c r="AV443" i="388"/>
  <c r="AV1298" i="388"/>
  <c r="AV511" i="388"/>
  <c r="AV1303" i="388"/>
  <c r="AV579" i="388"/>
  <c r="AV796" i="388"/>
  <c r="AV1323" i="388"/>
  <c r="AV447" i="388"/>
  <c r="AV1325" i="388"/>
  <c r="AV18" i="388"/>
  <c r="AV1317" i="388"/>
  <c r="AV1304" i="388"/>
  <c r="AV804" i="388"/>
  <c r="AV454" i="388"/>
  <c r="AW861" i="388"/>
  <c r="AW1346" i="388" s="1"/>
  <c r="H17" i="6" l="1"/>
  <c r="J17" i="6" s="1"/>
  <c r="H13" i="6"/>
  <c r="J13" i="6" s="1"/>
  <c r="H28" i="6"/>
  <c r="J28" i="6" s="1"/>
  <c r="H40" i="6"/>
  <c r="J40" i="6" s="1"/>
  <c r="H31" i="6"/>
  <c r="J31" i="6" s="1"/>
  <c r="H16" i="6"/>
  <c r="J16" i="6" s="1"/>
  <c r="H18" i="6"/>
  <c r="J18" i="6" s="1"/>
  <c r="H25" i="6"/>
  <c r="J25" i="6" s="1"/>
  <c r="H73" i="6"/>
  <c r="J73" i="6" s="1"/>
  <c r="H27" i="6"/>
  <c r="J27" i="6" s="1"/>
  <c r="H82" i="6"/>
  <c r="J82" i="6" s="1"/>
  <c r="H21" i="6"/>
  <c r="J21" i="6" s="1"/>
  <c r="H44" i="6"/>
  <c r="J44" i="6" s="1"/>
  <c r="H53" i="6"/>
  <c r="J53" i="6" s="1"/>
  <c r="H30" i="6"/>
  <c r="J30" i="6" s="1"/>
  <c r="H26" i="6"/>
  <c r="J26" i="6" s="1"/>
  <c r="H14" i="6"/>
  <c r="J14" i="6" s="1"/>
  <c r="H52" i="6"/>
  <c r="J52" i="6" s="1"/>
  <c r="H74" i="6"/>
  <c r="J74" i="6" s="1"/>
  <c r="H76" i="6"/>
  <c r="J76" i="6" s="1"/>
  <c r="H15" i="6"/>
  <c r="J15" i="6" s="1"/>
  <c r="H12" i="6"/>
  <c r="J12" i="6" s="1"/>
  <c r="H38" i="6"/>
  <c r="J38" i="6" s="1"/>
  <c r="H42" i="6"/>
  <c r="J42" i="6" s="1"/>
  <c r="H29" i="6"/>
  <c r="J29" i="6" s="1"/>
  <c r="H71" i="6"/>
  <c r="J71" i="6" s="1"/>
  <c r="H22" i="6"/>
  <c r="J22" i="6" s="1"/>
  <c r="H83" i="6"/>
  <c r="J83" i="6" s="1"/>
  <c r="H80" i="6"/>
  <c r="J80" i="6" s="1"/>
  <c r="H72" i="6"/>
  <c r="J72" i="6" s="1"/>
  <c r="H75" i="6"/>
  <c r="J75" i="6" s="1"/>
  <c r="H79" i="6"/>
  <c r="J79" i="6" s="1"/>
  <c r="L18" i="219"/>
  <c r="L22" i="219" s="1"/>
  <c r="O16" i="219"/>
  <c r="AR1346" i="388"/>
  <c r="E12" i="389" s="1"/>
  <c r="AY861" i="388"/>
  <c r="O14" i="219" s="1"/>
  <c r="AY1346" i="388"/>
  <c r="AQ1344" i="388"/>
  <c r="K16" i="219" s="1"/>
  <c r="O18" i="219" l="1"/>
  <c r="O22" i="219" s="1"/>
  <c r="AA861" i="388"/>
  <c r="AB861" i="388"/>
  <c r="Y861" i="388"/>
  <c r="AM1344" i="388"/>
  <c r="A11" i="389"/>
  <c r="A12" i="389" s="1"/>
  <c r="A13" i="389" s="1"/>
  <c r="A14" i="389" s="1"/>
  <c r="A15" i="389" s="1"/>
  <c r="A16" i="389" s="1"/>
  <c r="A17" i="389" s="1"/>
  <c r="A18" i="389" s="1"/>
  <c r="A19" i="389" s="1"/>
  <c r="A20" i="389" s="1"/>
  <c r="A21" i="389" s="1"/>
  <c r="A22" i="389" s="1"/>
  <c r="A23" i="389" s="1"/>
  <c r="A24" i="389" s="1"/>
  <c r="A25" i="389" s="1"/>
  <c r="A26" i="389" s="1"/>
  <c r="A27" i="389" s="1"/>
  <c r="A28" i="389" s="1"/>
  <c r="A29" i="389" s="1"/>
  <c r="A30" i="389" s="1"/>
  <c r="A31" i="389" s="1"/>
  <c r="A32" i="389" s="1"/>
  <c r="A33" i="389" s="1"/>
  <c r="A34" i="389" s="1"/>
  <c r="A35" i="389" s="1"/>
  <c r="A36" i="389" s="1"/>
  <c r="A37" i="389" s="1"/>
  <c r="A38" i="389" s="1"/>
  <c r="A39" i="389" s="1"/>
  <c r="A40" i="389" s="1"/>
  <c r="A41" i="389" s="1"/>
  <c r="A42" i="389" s="1"/>
  <c r="AN861" i="388"/>
  <c r="AD119" i="388" l="1"/>
  <c r="AQ119" i="388"/>
  <c r="AU119" i="388" l="1"/>
  <c r="AQ861" i="388"/>
  <c r="K14" i="219" s="1"/>
  <c r="K18" i="219" s="1"/>
  <c r="K22" i="219" s="1"/>
  <c r="AV119" i="388" l="1"/>
  <c r="AU861" i="388"/>
  <c r="N14" i="219" s="1"/>
  <c r="N18" i="219" s="1"/>
  <c r="N22" i="219" s="1"/>
  <c r="AU1346" i="388" l="1"/>
  <c r="E22" i="389" s="1"/>
  <c r="E32" i="389" s="1"/>
  <c r="E34" i="389" s="1"/>
  <c r="AH776" i="388" l="1"/>
  <c r="H776" i="388" s="1"/>
  <c r="AK1151" i="388"/>
  <c r="K1151" i="388" s="1"/>
  <c r="AH775" i="388"/>
  <c r="H775" i="388" s="1"/>
  <c r="D776" i="388" l="1"/>
  <c r="D1151" i="388"/>
  <c r="D775" i="388"/>
  <c r="AM373" i="388"/>
  <c r="L373" i="388" s="1"/>
  <c r="AL1151" i="388"/>
  <c r="AH632" i="388"/>
  <c r="H632" i="388" s="1"/>
  <c r="AM230" i="388"/>
  <c r="AO230" i="388" s="1"/>
  <c r="X861" i="388"/>
  <c r="D632" i="388" l="1"/>
  <c r="N373" i="388"/>
  <c r="AO373" i="388"/>
  <c r="L230" i="388"/>
  <c r="D373" i="388" l="1"/>
  <c r="N230" i="388"/>
  <c r="D230" i="388" l="1"/>
  <c r="AK1342" i="388"/>
  <c r="AJ24" i="388" l="1"/>
  <c r="AL24" i="388" s="1"/>
  <c r="AK960" i="388"/>
  <c r="AL960" i="388" s="1"/>
  <c r="AK704" i="388"/>
  <c r="K704" i="388" s="1"/>
  <c r="AN1194" i="388"/>
  <c r="M1194" i="388" s="1"/>
  <c r="AN1067" i="388"/>
  <c r="M1067" i="388" s="1"/>
  <c r="AK709" i="388"/>
  <c r="K709" i="388" s="1"/>
  <c r="AK1339" i="388"/>
  <c r="AL1339" i="388" s="1"/>
  <c r="AH629" i="388"/>
  <c r="H629" i="388" s="1"/>
  <c r="AM379" i="388"/>
  <c r="AO379" i="388" s="1"/>
  <c r="AK1109" i="388"/>
  <c r="K1109" i="388" s="1"/>
  <c r="AN963" i="388"/>
  <c r="M963" i="388" s="1"/>
  <c r="AK961" i="388"/>
  <c r="AL961" i="388" s="1"/>
  <c r="AM279" i="388"/>
  <c r="AL1342" i="388"/>
  <c r="K1342" i="388"/>
  <c r="W861" i="388"/>
  <c r="AM383" i="388"/>
  <c r="AM349" i="388"/>
  <c r="AM382" i="388"/>
  <c r="AM348" i="388"/>
  <c r="AM290" i="388"/>
  <c r="AH650" i="388"/>
  <c r="H650" i="388" s="1"/>
  <c r="AM347" i="388"/>
  <c r="AM384" i="388"/>
  <c r="X1344" i="388"/>
  <c r="D650" i="388" l="1"/>
  <c r="D1109" i="388"/>
  <c r="D709" i="388"/>
  <c r="N1067" i="388"/>
  <c r="D629" i="388"/>
  <c r="N1194" i="388"/>
  <c r="D1342" i="388"/>
  <c r="N963" i="388"/>
  <c r="D704" i="388"/>
  <c r="J24" i="388"/>
  <c r="AJ972" i="388"/>
  <c r="J972" i="388" s="1"/>
  <c r="AO1194" i="388"/>
  <c r="K1339" i="388"/>
  <c r="AL704" i="388"/>
  <c r="AL709" i="388"/>
  <c r="K960" i="388"/>
  <c r="AO1067" i="388"/>
  <c r="L379" i="388"/>
  <c r="AL972" i="388"/>
  <c r="AO963" i="388"/>
  <c r="AL1109" i="388"/>
  <c r="K961" i="388"/>
  <c r="AO279" i="388"/>
  <c r="L279" i="388"/>
  <c r="AO347" i="388"/>
  <c r="L347" i="388"/>
  <c r="AO290" i="388"/>
  <c r="L290" i="388"/>
  <c r="AO349" i="388"/>
  <c r="L349" i="388"/>
  <c r="AO382" i="388"/>
  <c r="L382" i="388"/>
  <c r="AO384" i="388"/>
  <c r="L384" i="388"/>
  <c r="AO383" i="388"/>
  <c r="L383" i="388"/>
  <c r="AO348" i="388"/>
  <c r="L348" i="388"/>
  <c r="V861" i="388"/>
  <c r="AM216" i="388"/>
  <c r="N348" i="388" l="1"/>
  <c r="N384" i="388"/>
  <c r="N349" i="388"/>
  <c r="N347" i="388"/>
  <c r="D961" i="388"/>
  <c r="N379" i="388"/>
  <c r="D972" i="388"/>
  <c r="D1339" i="388"/>
  <c r="D24" i="388"/>
  <c r="D963" i="388"/>
  <c r="D1194" i="388"/>
  <c r="D1067" i="388"/>
  <c r="N383" i="388"/>
  <c r="N382" i="388"/>
  <c r="N290" i="388"/>
  <c r="N279" i="388"/>
  <c r="D960" i="388"/>
  <c r="AO216" i="388"/>
  <c r="L216" i="388"/>
  <c r="D279" i="388" l="1"/>
  <c r="D383" i="388"/>
  <c r="N216" i="388"/>
  <c r="D382" i="388"/>
  <c r="D379" i="388"/>
  <c r="D347" i="388"/>
  <c r="D384" i="388"/>
  <c r="D290" i="388"/>
  <c r="D349" i="388"/>
  <c r="D348" i="388"/>
  <c r="D216" i="388" l="1"/>
  <c r="U861" i="388" l="1"/>
  <c r="AM615" i="388"/>
  <c r="AN1216" i="388"/>
  <c r="AM616" i="388"/>
  <c r="AM614" i="388"/>
  <c r="AM705" i="388"/>
  <c r="AM400" i="388"/>
  <c r="AM707" i="388"/>
  <c r="AM233" i="388"/>
  <c r="AM613" i="388"/>
  <c r="V1344" i="388"/>
  <c r="AO707" i="388" l="1"/>
  <c r="L707" i="388"/>
  <c r="AO616" i="388"/>
  <c r="L616" i="388"/>
  <c r="AO400" i="388"/>
  <c r="L400" i="388"/>
  <c r="AO1216" i="388"/>
  <c r="M1216" i="388"/>
  <c r="AO613" i="388"/>
  <c r="L613" i="388"/>
  <c r="AO705" i="388"/>
  <c r="L705" i="388"/>
  <c r="AO615" i="388"/>
  <c r="L615" i="388"/>
  <c r="AO233" i="388"/>
  <c r="L233" i="388"/>
  <c r="AO614" i="388"/>
  <c r="L614" i="388"/>
  <c r="N233" i="388" l="1"/>
  <c r="N705" i="388"/>
  <c r="N1216" i="388"/>
  <c r="N616" i="388"/>
  <c r="N614" i="388"/>
  <c r="N613" i="388"/>
  <c r="N707" i="388"/>
  <c r="N615" i="388"/>
  <c r="N400" i="388"/>
  <c r="AM667" i="388"/>
  <c r="AM291" i="388"/>
  <c r="AM669" i="388"/>
  <c r="D613" i="388" l="1"/>
  <c r="D616" i="388"/>
  <c r="D705" i="388"/>
  <c r="D615" i="388"/>
  <c r="D400" i="388"/>
  <c r="D707" i="388"/>
  <c r="D614" i="388"/>
  <c r="D1216" i="388"/>
  <c r="D233" i="388"/>
  <c r="AO291" i="388"/>
  <c r="L291" i="388"/>
  <c r="AO669" i="388"/>
  <c r="L669" i="388"/>
  <c r="AO667" i="388"/>
  <c r="L667" i="388"/>
  <c r="T861" i="388"/>
  <c r="U1344" i="388"/>
  <c r="N667" i="388" l="1"/>
  <c r="N291" i="388"/>
  <c r="N669" i="388"/>
  <c r="D291" i="388" l="1"/>
  <c r="D669" i="388"/>
  <c r="D667" i="388"/>
  <c r="S861" i="388" l="1"/>
  <c r="AM703" i="388"/>
  <c r="AN1036" i="388"/>
  <c r="AM666" i="388"/>
  <c r="AO666" i="388" l="1"/>
  <c r="L666" i="388"/>
  <c r="AO1036" i="388"/>
  <c r="M1036" i="388"/>
  <c r="AO703" i="388"/>
  <c r="L703" i="388"/>
  <c r="N1036" i="388" l="1"/>
  <c r="N703" i="388"/>
  <c r="N666" i="388"/>
  <c r="D703" i="388" l="1"/>
  <c r="D666" i="388"/>
  <c r="D1036" i="388"/>
  <c r="Q861" i="388"/>
  <c r="AM381" i="388"/>
  <c r="AM346" i="388"/>
  <c r="AM668" i="388"/>
  <c r="AN1061" i="388"/>
  <c r="AM677" i="388"/>
  <c r="AK119" i="388"/>
  <c r="AM653" i="388"/>
  <c r="AM702" i="388"/>
  <c r="AM718" i="388"/>
  <c r="AM128" i="388"/>
  <c r="AM665" i="388"/>
  <c r="AM328" i="388"/>
  <c r="AI985" i="388" l="1"/>
  <c r="AL985" i="388" s="1"/>
  <c r="AI984" i="388"/>
  <c r="I984" i="388" s="1"/>
  <c r="AO665" i="388"/>
  <c r="L665" i="388"/>
  <c r="AO702" i="388"/>
  <c r="L702" i="388"/>
  <c r="AO668" i="388"/>
  <c r="L668" i="388"/>
  <c r="AL119" i="388"/>
  <c r="K119" i="388"/>
  <c r="AO678" i="388"/>
  <c r="AK678" i="388"/>
  <c r="AO381" i="388"/>
  <c r="L381" i="388"/>
  <c r="AO328" i="388"/>
  <c r="L328" i="388"/>
  <c r="AO128" i="388"/>
  <c r="L128" i="388"/>
  <c r="AO718" i="388"/>
  <c r="L718" i="388"/>
  <c r="AO677" i="388"/>
  <c r="L677" i="388"/>
  <c r="AO1061" i="388"/>
  <c r="M1061" i="388"/>
  <c r="AO346" i="388"/>
  <c r="L346" i="388"/>
  <c r="AO653" i="388"/>
  <c r="L653" i="388"/>
  <c r="AL984" i="388"/>
  <c r="AO739" i="388"/>
  <c r="AK739" i="388"/>
  <c r="R861" i="388"/>
  <c r="N346" i="388" l="1"/>
  <c r="N677" i="388"/>
  <c r="N128" i="388"/>
  <c r="N381" i="388"/>
  <c r="D119" i="388"/>
  <c r="N702" i="388"/>
  <c r="N653" i="388"/>
  <c r="N1061" i="388"/>
  <c r="N718" i="388"/>
  <c r="N328" i="388"/>
  <c r="N668" i="388"/>
  <c r="N665" i="388"/>
  <c r="D984" i="388"/>
  <c r="I985" i="388"/>
  <c r="K739" i="388"/>
  <c r="AL739" i="388"/>
  <c r="K678" i="388"/>
  <c r="AL678" i="388"/>
  <c r="D985" i="388" l="1"/>
  <c r="D328" i="388"/>
  <c r="D702" i="388"/>
  <c r="D677" i="388"/>
  <c r="D718" i="388"/>
  <c r="D739" i="388"/>
  <c r="D665" i="388"/>
  <c r="D1061" i="388"/>
  <c r="D381" i="388"/>
  <c r="D678" i="388"/>
  <c r="D668" i="388"/>
  <c r="D653" i="388"/>
  <c r="D128" i="388"/>
  <c r="D346" i="388"/>
  <c r="AN1343" i="388" l="1"/>
  <c r="AM436" i="388"/>
  <c r="AM293" i="388"/>
  <c r="AO1343" i="388" l="1"/>
  <c r="M1343" i="388"/>
  <c r="AO436" i="388"/>
  <c r="L436" i="388"/>
  <c r="AO293" i="388"/>
  <c r="L293" i="388"/>
  <c r="P861" i="388"/>
  <c r="AD861" i="388" s="1"/>
  <c r="N1343" i="388" l="1"/>
  <c r="N436" i="388"/>
  <c r="N293" i="388"/>
  <c r="D436" i="388" l="1"/>
  <c r="D293" i="388"/>
  <c r="D1343" i="388"/>
  <c r="AK603" i="388" l="1"/>
  <c r="AK602" i="388"/>
  <c r="AK604" i="388"/>
  <c r="AL602" i="388" l="1"/>
  <c r="K602" i="388"/>
  <c r="AL604" i="388"/>
  <c r="K604" i="388"/>
  <c r="AL603" i="388"/>
  <c r="K603" i="388"/>
  <c r="AM149" i="388"/>
  <c r="AM289" i="388"/>
  <c r="AK1153" i="388"/>
  <c r="AK17" i="388"/>
  <c r="AK26" i="388"/>
  <c r="AM229" i="388"/>
  <c r="AK30" i="388"/>
  <c r="AN1130" i="388"/>
  <c r="AK27" i="388"/>
  <c r="AM137" i="388"/>
  <c r="AK843" i="388"/>
  <c r="D603" i="388" l="1"/>
  <c r="D602" i="388"/>
  <c r="D604" i="388"/>
  <c r="AL843" i="388"/>
  <c r="K843" i="388"/>
  <c r="AO1130" i="388"/>
  <c r="M1130" i="388"/>
  <c r="AL634" i="388"/>
  <c r="AM634" i="388"/>
  <c r="AO137" i="388"/>
  <c r="L137" i="388"/>
  <c r="AL30" i="388"/>
  <c r="K30" i="388"/>
  <c r="AL17" i="388"/>
  <c r="K17" i="388"/>
  <c r="AO229" i="388"/>
  <c r="L229" i="388"/>
  <c r="AL1153" i="388"/>
  <c r="K1153" i="388"/>
  <c r="AL27" i="388"/>
  <c r="K27" i="388"/>
  <c r="AL26" i="388"/>
  <c r="K26" i="388"/>
  <c r="AO289" i="388"/>
  <c r="L289" i="388"/>
  <c r="AO149" i="388"/>
  <c r="L149" i="388"/>
  <c r="N149" i="388" l="1"/>
  <c r="D1153" i="388"/>
  <c r="D17" i="388"/>
  <c r="N137" i="388"/>
  <c r="D26" i="388"/>
  <c r="N1130" i="388"/>
  <c r="N289" i="388"/>
  <c r="D27" i="388"/>
  <c r="N229" i="388"/>
  <c r="D30" i="388"/>
  <c r="D843" i="388"/>
  <c r="L634" i="388"/>
  <c r="AO634" i="388"/>
  <c r="N634" i="388" l="1"/>
  <c r="D1130" i="388"/>
  <c r="D137" i="388"/>
  <c r="D229" i="388"/>
  <c r="D289" i="388"/>
  <c r="D149" i="388"/>
  <c r="AK592" i="388"/>
  <c r="AM171" i="388"/>
  <c r="D634" i="388" l="1"/>
  <c r="AO171" i="388"/>
  <c r="L171" i="388"/>
  <c r="AL592" i="388"/>
  <c r="K592" i="388"/>
  <c r="N171" i="388" l="1"/>
  <c r="D592" i="388"/>
  <c r="AK867" i="388"/>
  <c r="AH871" i="388"/>
  <c r="H871" i="388" s="1"/>
  <c r="AH873" i="388"/>
  <c r="H873" i="388" s="1"/>
  <c r="AH877" i="388"/>
  <c r="H877" i="388" s="1"/>
  <c r="AH883" i="388"/>
  <c r="H883" i="388" s="1"/>
  <c r="AK886" i="388"/>
  <c r="AK890" i="388"/>
  <c r="AH892" i="388"/>
  <c r="H892" i="388" s="1"/>
  <c r="AH894" i="388"/>
  <c r="H894" i="388" s="1"/>
  <c r="AH899" i="388"/>
  <c r="H899" i="388" s="1"/>
  <c r="AH908" i="388"/>
  <c r="H908" i="388" s="1"/>
  <c r="AH912" i="388"/>
  <c r="H912" i="388" s="1"/>
  <c r="AK919" i="388"/>
  <c r="AN923" i="388"/>
  <c r="AK929" i="388"/>
  <c r="AK932" i="388"/>
  <c r="AK934" i="388"/>
  <c r="AK936" i="388"/>
  <c r="AK938" i="388"/>
  <c r="AK941" i="388"/>
  <c r="AK947" i="388"/>
  <c r="AK949" i="388"/>
  <c r="AK954" i="388"/>
  <c r="AI958" i="388"/>
  <c r="AH986" i="388"/>
  <c r="H986" i="388" s="1"/>
  <c r="AN990" i="388"/>
  <c r="AN994" i="388"/>
  <c r="AN998" i="388"/>
  <c r="AN1000" i="388"/>
  <c r="AN1004" i="388"/>
  <c r="AN1007" i="388"/>
  <c r="AN1012" i="388"/>
  <c r="AN1021" i="388"/>
  <c r="AK1026" i="388"/>
  <c r="AN1028" i="388"/>
  <c r="AN1030" i="388"/>
  <c r="AN1033" i="388"/>
  <c r="AN1035" i="388"/>
  <c r="AN1043" i="388"/>
  <c r="AN1052" i="388"/>
  <c r="AN1058" i="388"/>
  <c r="AN1062" i="388"/>
  <c r="AN1064" i="388"/>
  <c r="AN1068" i="388"/>
  <c r="AN1072" i="388"/>
  <c r="AN1080" i="388"/>
  <c r="AN1083" i="388"/>
  <c r="AN1086" i="388"/>
  <c r="AN1089" i="388"/>
  <c r="AN1093" i="388"/>
  <c r="AN1097" i="388"/>
  <c r="AN1099" i="388"/>
  <c r="AN1101" i="388"/>
  <c r="AK1106" i="388"/>
  <c r="AN1108" i="388"/>
  <c r="AK1111" i="388"/>
  <c r="AN1115" i="388"/>
  <c r="AN1123" i="388"/>
  <c r="AN1125" i="388"/>
  <c r="AN1129" i="388"/>
  <c r="AK1132" i="388"/>
  <c r="AK1136" i="388"/>
  <c r="AK1139" i="388"/>
  <c r="AK1143" i="388"/>
  <c r="AK1147" i="388"/>
  <c r="AK1154" i="388"/>
  <c r="AI1162" i="388"/>
  <c r="AJ1165" i="388"/>
  <c r="AN1167" i="388"/>
  <c r="AN1171" i="388"/>
  <c r="AN1174" i="388"/>
  <c r="AN1177" i="388"/>
  <c r="AK1182" i="388"/>
  <c r="AN1196" i="388"/>
  <c r="AN1200" i="388"/>
  <c r="AK1206" i="388"/>
  <c r="AN1210" i="388"/>
  <c r="AN1214" i="388"/>
  <c r="AK1218" i="388"/>
  <c r="AK1223" i="388"/>
  <c r="AN1233" i="388"/>
  <c r="AK1237" i="388"/>
  <c r="AK1239" i="388"/>
  <c r="AK1243" i="388"/>
  <c r="AK1247" i="388"/>
  <c r="AK1253" i="388"/>
  <c r="AI1257" i="388"/>
  <c r="AH1287" i="388"/>
  <c r="H1287" i="388" s="1"/>
  <c r="AN1290" i="388"/>
  <c r="AN1292" i="388"/>
  <c r="AH1295" i="388"/>
  <c r="H1295" i="388" s="1"/>
  <c r="AK1299" i="388"/>
  <c r="AK1311" i="388"/>
  <c r="AN1312" i="388"/>
  <c r="AN1314" i="388"/>
  <c r="AK1315" i="388"/>
  <c r="AK1321" i="388"/>
  <c r="AI1327" i="388"/>
  <c r="AK1330" i="388"/>
  <c r="AK1334" i="388"/>
  <c r="AM588" i="388"/>
  <c r="AM611" i="388"/>
  <c r="AH863" i="388"/>
  <c r="H863" i="388" s="1"/>
  <c r="AH866" i="388"/>
  <c r="H866" i="388" s="1"/>
  <c r="AH869" i="388"/>
  <c r="H869" i="388" s="1"/>
  <c r="AH874" i="388"/>
  <c r="H874" i="388" s="1"/>
  <c r="AH878" i="388"/>
  <c r="H878" i="388" s="1"/>
  <c r="AH881" i="388"/>
  <c r="H881" i="388" s="1"/>
  <c r="AK887" i="388"/>
  <c r="AH893" i="388"/>
  <c r="H893" i="388" s="1"/>
  <c r="AH898" i="388"/>
  <c r="H898" i="388" s="1"/>
  <c r="AH900" i="388"/>
  <c r="H900" i="388" s="1"/>
  <c r="AH904" i="388"/>
  <c r="H904" i="388" s="1"/>
  <c r="AH906" i="388"/>
  <c r="H906" i="388" s="1"/>
  <c r="AH909" i="388"/>
  <c r="H909" i="388" s="1"/>
  <c r="AH914" i="388"/>
  <c r="H914" i="388" s="1"/>
  <c r="AK920" i="388"/>
  <c r="AN924" i="388"/>
  <c r="AN930" i="388"/>
  <c r="AK933" i="388"/>
  <c r="AN939" i="388"/>
  <c r="AK942" i="388"/>
  <c r="AK944" i="388"/>
  <c r="AK948" i="388"/>
  <c r="AK950" i="388"/>
  <c r="AK952" i="388"/>
  <c r="AK955" i="388"/>
  <c r="AK959" i="388"/>
  <c r="AH987" i="388"/>
  <c r="H987" i="388" s="1"/>
  <c r="AN991" i="388"/>
  <c r="AN995" i="388"/>
  <c r="AN1001" i="388"/>
  <c r="AN1005" i="388"/>
  <c r="AN1008" i="388"/>
  <c r="AN1013" i="388"/>
  <c r="AN1016" i="388"/>
  <c r="AN1018" i="388"/>
  <c r="AN1022" i="388"/>
  <c r="AN1023" i="388"/>
  <c r="AN1027" i="388"/>
  <c r="AN1031" i="388"/>
  <c r="AN1034" i="388"/>
  <c r="AN1037" i="388"/>
  <c r="AN1040" i="388"/>
  <c r="AN1044" i="388"/>
  <c r="AN1046" i="388"/>
  <c r="AN1054" i="388"/>
  <c r="AN1059" i="388"/>
  <c r="AN1065" i="388"/>
  <c r="AN1074" i="388"/>
  <c r="AN1075" i="388"/>
  <c r="AN1079" i="388"/>
  <c r="AN1084" i="388"/>
  <c r="AN1087" i="388"/>
  <c r="AN1090" i="388"/>
  <c r="AN1094" i="388"/>
  <c r="AN1098" i="388"/>
  <c r="AN1100" i="388"/>
  <c r="AN1113" i="388"/>
  <c r="AN1116" i="388"/>
  <c r="AN1126" i="388"/>
  <c r="AK1133" i="388"/>
  <c r="AK1140" i="388"/>
  <c r="AK1144" i="388"/>
  <c r="AK1149" i="388"/>
  <c r="AK1155" i="388"/>
  <c r="AJ1159" i="388"/>
  <c r="AK1172" i="388"/>
  <c r="AK1179" i="388"/>
  <c r="AK1183" i="388"/>
  <c r="AN1185" i="388"/>
  <c r="AN1189" i="388"/>
  <c r="AK1205" i="388"/>
  <c r="AK1207" i="388"/>
  <c r="AK1211" i="388"/>
  <c r="AN1215" i="388"/>
  <c r="AN1217" i="388"/>
  <c r="AI1234" i="388"/>
  <c r="AK1240" i="388"/>
  <c r="AK1244" i="388"/>
  <c r="AK1248" i="388"/>
  <c r="AK1254" i="388"/>
  <c r="AI1258" i="388"/>
  <c r="AH1288" i="388"/>
  <c r="H1288" i="388" s="1"/>
  <c r="AJ1296" i="388"/>
  <c r="AH1302" i="388"/>
  <c r="H1302" i="388" s="1"/>
  <c r="AK1307" i="388"/>
  <c r="AN1308" i="388"/>
  <c r="AK1316" i="388"/>
  <c r="AK1331" i="388"/>
  <c r="AN1335" i="388"/>
  <c r="AN1338" i="388"/>
  <c r="AH630" i="388"/>
  <c r="H630" i="388" s="1"/>
  <c r="AH864" i="388"/>
  <c r="H864" i="388" s="1"/>
  <c r="AK875" i="388"/>
  <c r="AH879" i="388"/>
  <c r="H879" i="388" s="1"/>
  <c r="AH884" i="388"/>
  <c r="H884" i="388" s="1"/>
  <c r="AK888" i="388"/>
  <c r="AH895" i="388"/>
  <c r="H895" i="388" s="1"/>
  <c r="AH896" i="388"/>
  <c r="H896" i="388" s="1"/>
  <c r="AH901" i="388"/>
  <c r="H901" i="388" s="1"/>
  <c r="AH905" i="388"/>
  <c r="H905" i="388" s="1"/>
  <c r="AH907" i="388"/>
  <c r="H907" i="388" s="1"/>
  <c r="AH910" i="388"/>
  <c r="H910" i="388" s="1"/>
  <c r="AH915" i="388"/>
  <c r="H915" i="388" s="1"/>
  <c r="AN917" i="388"/>
  <c r="AK921" i="388"/>
  <c r="AN925" i="388"/>
  <c r="AK927" i="388"/>
  <c r="AK931" i="388"/>
  <c r="AK937" i="388"/>
  <c r="AK940" i="388"/>
  <c r="AK943" i="388"/>
  <c r="AK945" i="388"/>
  <c r="AI956" i="388"/>
  <c r="AH988" i="388"/>
  <c r="H988" i="388" s="1"/>
  <c r="AN992" i="388"/>
  <c r="AN996" i="388"/>
  <c r="AN1009" i="388"/>
  <c r="AN1014" i="388"/>
  <c r="AN1017" i="388"/>
  <c r="AN1019" i="388"/>
  <c r="AN1024" i="388"/>
  <c r="AN1029" i="388"/>
  <c r="AN1032" i="388"/>
  <c r="AN1038" i="388"/>
  <c r="AN1041" i="388"/>
  <c r="AN1045" i="388"/>
  <c r="AN1047" i="388"/>
  <c r="AN1053" i="388"/>
  <c r="AN1055" i="388"/>
  <c r="AN1056" i="388"/>
  <c r="AN1060" i="388"/>
  <c r="AN1063" i="388"/>
  <c r="AN1066" i="388"/>
  <c r="AN1069" i="388"/>
  <c r="AN1071" i="388"/>
  <c r="AN1073" i="388"/>
  <c r="AN1078" i="388"/>
  <c r="AN1082" i="388"/>
  <c r="AN1085" i="388"/>
  <c r="AN1091" i="388"/>
  <c r="AN1095" i="388"/>
  <c r="AN1102" i="388"/>
  <c r="AN1104" i="388"/>
  <c r="AN1107" i="388"/>
  <c r="AN1110" i="388"/>
  <c r="AK1112" i="388"/>
  <c r="AN1117" i="388"/>
  <c r="AN1119" i="388"/>
  <c r="AN1121" i="388"/>
  <c r="AK1124" i="388"/>
  <c r="AN1127" i="388"/>
  <c r="AK1134" i="388"/>
  <c r="AK1137" i="388"/>
  <c r="AK1141" i="388"/>
  <c r="AK1145" i="388"/>
  <c r="AK1148" i="388"/>
  <c r="AK1150" i="388"/>
  <c r="AK1152" i="388"/>
  <c r="AK1156" i="388"/>
  <c r="AI1160" i="388"/>
  <c r="AJ1164" i="388"/>
  <c r="AN1166" i="388"/>
  <c r="AK1173" i="388"/>
  <c r="AN1175" i="388"/>
  <c r="AN1186" i="388"/>
  <c r="AN1193" i="388"/>
  <c r="AN1197" i="388"/>
  <c r="AN1201" i="388"/>
  <c r="AK1203" i="388"/>
  <c r="AN1209" i="388"/>
  <c r="AK1212" i="388"/>
  <c r="AN1221" i="388"/>
  <c r="AN1230" i="388"/>
  <c r="AI1235" i="388"/>
  <c r="AK1236" i="388"/>
  <c r="AK1241" i="388"/>
  <c r="AK1249" i="388"/>
  <c r="AK1251" i="388"/>
  <c r="AK1255" i="388"/>
  <c r="AK1259" i="388"/>
  <c r="AK1300" i="388"/>
  <c r="AN1310" i="388"/>
  <c r="AN1313" i="388"/>
  <c r="AN1318" i="388"/>
  <c r="AK1332" i="388"/>
  <c r="AN1336" i="388"/>
  <c r="AH419" i="388"/>
  <c r="H419" i="388" s="1"/>
  <c r="AK784" i="388"/>
  <c r="AH865" i="388"/>
  <c r="H865" i="388" s="1"/>
  <c r="AH868" i="388"/>
  <c r="H868" i="388" s="1"/>
  <c r="AH870" i="388"/>
  <c r="H870" i="388" s="1"/>
  <c r="AH872" i="388"/>
  <c r="H872" i="388" s="1"/>
  <c r="AK876" i="388"/>
  <c r="AH880" i="388"/>
  <c r="H880" i="388" s="1"/>
  <c r="AH882" i="388"/>
  <c r="H882" i="388" s="1"/>
  <c r="AK885" i="388"/>
  <c r="AK889" i="388"/>
  <c r="AH891" i="388"/>
  <c r="H891" i="388" s="1"/>
  <c r="AH897" i="388"/>
  <c r="H897" i="388" s="1"/>
  <c r="AH902" i="388"/>
  <c r="H902" i="388" s="1"/>
  <c r="AH911" i="388"/>
  <c r="H911" i="388" s="1"/>
  <c r="AN918" i="388"/>
  <c r="AN922" i="388"/>
  <c r="AN926" i="388"/>
  <c r="AK928" i="388"/>
  <c r="AN935" i="388"/>
  <c r="AN946" i="388"/>
  <c r="AK951" i="388"/>
  <c r="AK953" i="388"/>
  <c r="AK957" i="388"/>
  <c r="AN962" i="388"/>
  <c r="AN993" i="388"/>
  <c r="AN997" i="388"/>
  <c r="AN999" i="388"/>
  <c r="AN1002" i="388"/>
  <c r="AN1003" i="388"/>
  <c r="AN1006" i="388"/>
  <c r="AN1011" i="388"/>
  <c r="AN1015" i="388"/>
  <c r="AN1020" i="388"/>
  <c r="AN1025" i="388"/>
  <c r="AN1039" i="388"/>
  <c r="AN1042" i="388"/>
  <c r="AN1048" i="388"/>
  <c r="AN1051" i="388"/>
  <c r="AN1057" i="388"/>
  <c r="AN1070" i="388"/>
  <c r="AN1076" i="388"/>
  <c r="AN1077" i="388"/>
  <c r="AN1081" i="388"/>
  <c r="AN1092" i="388"/>
  <c r="AN1096" i="388"/>
  <c r="AN1103" i="388"/>
  <c r="AK1105" i="388"/>
  <c r="AN1114" i="388"/>
  <c r="AN1118" i="388"/>
  <c r="AN1120" i="388"/>
  <c r="AK1122" i="388"/>
  <c r="AN1128" i="388"/>
  <c r="AK1135" i="388"/>
  <c r="AK1138" i="388"/>
  <c r="AK1142" i="388"/>
  <c r="AK1146" i="388"/>
  <c r="AK1157" i="388"/>
  <c r="AI1158" i="388"/>
  <c r="AI1161" i="388"/>
  <c r="AJ1163" i="388"/>
  <c r="AN1169" i="388"/>
  <c r="AK1170" i="388"/>
  <c r="AN1176" i="388"/>
  <c r="AK1178" i="388"/>
  <c r="AJ1180" i="388"/>
  <c r="AK1181" i="388"/>
  <c r="AN1184" i="388"/>
  <c r="AN1195" i="388"/>
  <c r="AK1198" i="388"/>
  <c r="AN1199" i="388"/>
  <c r="AN1202" i="388"/>
  <c r="AK1204" i="388"/>
  <c r="AN1213" i="388"/>
  <c r="AN1222" i="388"/>
  <c r="AN1231" i="388"/>
  <c r="AN1232" i="388"/>
  <c r="AK1238" i="388"/>
  <c r="AK1242" i="388"/>
  <c r="AK1245" i="388"/>
  <c r="AK1250" i="388"/>
  <c r="AK1252" i="388"/>
  <c r="AK1256" i="388"/>
  <c r="AN1289" i="388"/>
  <c r="AN1291" i="388"/>
  <c r="AK1301" i="388"/>
  <c r="AK1306" i="388"/>
  <c r="AH1320" i="388"/>
  <c r="H1320" i="388" s="1"/>
  <c r="AN1324" i="388"/>
  <c r="AK1333" i="388"/>
  <c r="AK1337" i="388"/>
  <c r="AN1340" i="388"/>
  <c r="D891" i="388" l="1"/>
  <c r="D988" i="388"/>
  <c r="D915" i="388"/>
  <c r="D910" i="388"/>
  <c r="D905" i="388"/>
  <c r="D879" i="388"/>
  <c r="D1287" i="388"/>
  <c r="D877" i="388"/>
  <c r="D872" i="388"/>
  <c r="D868" i="388"/>
  <c r="D884" i="388"/>
  <c r="D630" i="388"/>
  <c r="D906" i="388"/>
  <c r="D900" i="388"/>
  <c r="D893" i="388"/>
  <c r="D881" i="388"/>
  <c r="D874" i="388"/>
  <c r="D863" i="388"/>
  <c r="D1295" i="388"/>
  <c r="D912" i="388"/>
  <c r="D894" i="388"/>
  <c r="D883" i="388"/>
  <c r="D873" i="388"/>
  <c r="D911" i="388"/>
  <c r="D902" i="388"/>
  <c r="D897" i="388"/>
  <c r="D882" i="388"/>
  <c r="D880" i="388"/>
  <c r="D865" i="388"/>
  <c r="D907" i="388"/>
  <c r="D901" i="388"/>
  <c r="D896" i="388"/>
  <c r="D1302" i="388"/>
  <c r="D1288" i="388"/>
  <c r="D898" i="388"/>
  <c r="D869" i="388"/>
  <c r="D986" i="388"/>
  <c r="D1320" i="388"/>
  <c r="D870" i="388"/>
  <c r="D419" i="388"/>
  <c r="D895" i="388"/>
  <c r="D864" i="388"/>
  <c r="D987" i="388"/>
  <c r="D914" i="388"/>
  <c r="D909" i="388"/>
  <c r="D904" i="388"/>
  <c r="D878" i="388"/>
  <c r="D866" i="388"/>
  <c r="D908" i="388"/>
  <c r="D899" i="388"/>
  <c r="D892" i="388"/>
  <c r="D871" i="388"/>
  <c r="D171" i="388"/>
  <c r="C18" i="19"/>
  <c r="D59" i="6"/>
  <c r="AI977" i="388"/>
  <c r="AL977" i="388" s="1"/>
  <c r="AI966" i="388"/>
  <c r="I966" i="388" s="1"/>
  <c r="AJ981" i="388"/>
  <c r="J981" i="388" s="1"/>
  <c r="AI976" i="388"/>
  <c r="I976" i="388" s="1"/>
  <c r="AJ971" i="388"/>
  <c r="AL971" i="388" s="1"/>
  <c r="AI967" i="388"/>
  <c r="AL967" i="388" s="1"/>
  <c r="AI973" i="388"/>
  <c r="AL973" i="388" s="1"/>
  <c r="AI975" i="388"/>
  <c r="I975" i="388" s="1"/>
  <c r="AI969" i="388"/>
  <c r="I969" i="388" s="1"/>
  <c r="AI980" i="388"/>
  <c r="I980" i="388" s="1"/>
  <c r="AI965" i="388"/>
  <c r="I965" i="388" s="1"/>
  <c r="AJ983" i="388"/>
  <c r="J983" i="388" s="1"/>
  <c r="AI979" i="388"/>
  <c r="AL979" i="388" s="1"/>
  <c r="AI982" i="388"/>
  <c r="I982" i="388" s="1"/>
  <c r="AI978" i="388"/>
  <c r="I978" i="388" s="1"/>
  <c r="AI974" i="388"/>
  <c r="I974" i="388" s="1"/>
  <c r="AI970" i="388"/>
  <c r="I970" i="388" s="1"/>
  <c r="I1160" i="388"/>
  <c r="I956" i="388"/>
  <c r="I1234" i="388"/>
  <c r="J1159" i="388"/>
  <c r="AL1337" i="388"/>
  <c r="K1337" i="388"/>
  <c r="AL1181" i="388"/>
  <c r="K1181" i="388"/>
  <c r="AL1170" i="388"/>
  <c r="K1170" i="388"/>
  <c r="AL1163" i="388"/>
  <c r="J1163" i="388"/>
  <c r="AO1120" i="388"/>
  <c r="M1120" i="388"/>
  <c r="AO1114" i="388"/>
  <c r="M1114" i="388"/>
  <c r="AL1105" i="388"/>
  <c r="K1105" i="388"/>
  <c r="AO1006" i="388"/>
  <c r="M1006" i="388"/>
  <c r="AO1002" i="388"/>
  <c r="M1002" i="388"/>
  <c r="AO997" i="388"/>
  <c r="M997" i="388"/>
  <c r="AO962" i="388"/>
  <c r="M962" i="388"/>
  <c r="AL953" i="388"/>
  <c r="K953" i="388"/>
  <c r="AL928" i="388"/>
  <c r="K928" i="388"/>
  <c r="AO922" i="388"/>
  <c r="M922" i="388"/>
  <c r="AL1332" i="388"/>
  <c r="K1332" i="388"/>
  <c r="AL1203" i="388"/>
  <c r="K1203" i="388"/>
  <c r="AL1173" i="388"/>
  <c r="K1173" i="388"/>
  <c r="AL1164" i="388"/>
  <c r="J1164" i="388"/>
  <c r="AL1124" i="388"/>
  <c r="K1124" i="388"/>
  <c r="AO1119" i="388"/>
  <c r="M1119" i="388"/>
  <c r="AO1102" i="388"/>
  <c r="M1102" i="388"/>
  <c r="AO1095" i="388"/>
  <c r="M1095" i="388"/>
  <c r="AO1082" i="388"/>
  <c r="M1082" i="388"/>
  <c r="AO1017" i="388"/>
  <c r="M1017" i="388"/>
  <c r="AO992" i="388"/>
  <c r="M992" i="388"/>
  <c r="AL888" i="388"/>
  <c r="K888" i="388"/>
  <c r="AL1296" i="388"/>
  <c r="J1296" i="388"/>
  <c r="AO1215" i="388"/>
  <c r="M1215" i="388"/>
  <c r="AO1185" i="388"/>
  <c r="M1185" i="388"/>
  <c r="AL1149" i="388"/>
  <c r="K1149" i="388"/>
  <c r="AL1133" i="388"/>
  <c r="K1133" i="388"/>
  <c r="AO1116" i="388"/>
  <c r="M1116" i="388"/>
  <c r="AO1079" i="388"/>
  <c r="M1079" i="388"/>
  <c r="AO1074" i="388"/>
  <c r="M1074" i="388"/>
  <c r="AO1059" i="388"/>
  <c r="M1059" i="388"/>
  <c r="AO1023" i="388"/>
  <c r="M1023" i="388"/>
  <c r="AO1018" i="388"/>
  <c r="M1018" i="388"/>
  <c r="AO1013" i="388"/>
  <c r="M1013" i="388"/>
  <c r="AO1005" i="388"/>
  <c r="M1005" i="388"/>
  <c r="AO995" i="388"/>
  <c r="M995" i="388"/>
  <c r="AL959" i="388"/>
  <c r="K959" i="388"/>
  <c r="AL952" i="388"/>
  <c r="K952" i="388"/>
  <c r="AL948" i="388"/>
  <c r="K948" i="388"/>
  <c r="AL942" i="388"/>
  <c r="K942" i="388"/>
  <c r="AO930" i="388"/>
  <c r="M930" i="388"/>
  <c r="AO611" i="388"/>
  <c r="L611" i="388"/>
  <c r="AL1330" i="388"/>
  <c r="K1330" i="388"/>
  <c r="AL1315" i="388"/>
  <c r="K1315" i="388"/>
  <c r="AO1312" i="388"/>
  <c r="M1312" i="388"/>
  <c r="AL1253" i="388"/>
  <c r="K1253" i="388"/>
  <c r="AL1243" i="388"/>
  <c r="K1243" i="388"/>
  <c r="AL1237" i="388"/>
  <c r="K1237" i="388"/>
  <c r="AL1206" i="388"/>
  <c r="K1206" i="388"/>
  <c r="AO1200" i="388"/>
  <c r="M1200" i="388"/>
  <c r="AL1182" i="388"/>
  <c r="K1182" i="388"/>
  <c r="AO1177" i="388"/>
  <c r="M1177" i="388"/>
  <c r="AO1171" i="388"/>
  <c r="M1171" i="388"/>
  <c r="AO1101" i="388"/>
  <c r="M1101" i="388"/>
  <c r="AO1097" i="388"/>
  <c r="M1097" i="388"/>
  <c r="AO1089" i="388"/>
  <c r="M1089" i="388"/>
  <c r="AO1083" i="388"/>
  <c r="M1083" i="388"/>
  <c r="AO1035" i="388"/>
  <c r="M1035" i="388"/>
  <c r="AO1030" i="388"/>
  <c r="M1030" i="388"/>
  <c r="AL1026" i="388"/>
  <c r="K1026" i="388"/>
  <c r="AL954" i="388"/>
  <c r="K954" i="388"/>
  <c r="AL938" i="388"/>
  <c r="K938" i="388"/>
  <c r="AL934" i="388"/>
  <c r="K934" i="388"/>
  <c r="AL929" i="388"/>
  <c r="K929" i="388"/>
  <c r="AL886" i="388"/>
  <c r="K886" i="388"/>
  <c r="AL1306" i="388"/>
  <c r="K1306" i="388"/>
  <c r="AO1289" i="388"/>
  <c r="M1289" i="388"/>
  <c r="AL1256" i="388"/>
  <c r="K1256" i="388"/>
  <c r="AL1250" i="388"/>
  <c r="K1250" i="388"/>
  <c r="AL1242" i="388"/>
  <c r="K1242" i="388"/>
  <c r="AO1231" i="388"/>
  <c r="M1231" i="388"/>
  <c r="AO1222" i="388"/>
  <c r="M1222" i="388"/>
  <c r="AO1213" i="388"/>
  <c r="M1213" i="388"/>
  <c r="AL1204" i="388"/>
  <c r="K1204" i="388"/>
  <c r="AO1199" i="388"/>
  <c r="M1199" i="388"/>
  <c r="AO1195" i="388"/>
  <c r="M1195" i="388"/>
  <c r="AL1180" i="388"/>
  <c r="J1180" i="388"/>
  <c r="AO1176" i="388"/>
  <c r="M1176" i="388"/>
  <c r="AL1142" i="388"/>
  <c r="K1142" i="388"/>
  <c r="AL1135" i="388"/>
  <c r="K1135" i="388"/>
  <c r="AO1096" i="388"/>
  <c r="M1096" i="388"/>
  <c r="AO1076" i="388"/>
  <c r="M1076" i="388"/>
  <c r="AO1051" i="388"/>
  <c r="M1051" i="388"/>
  <c r="AO1042" i="388"/>
  <c r="M1042" i="388"/>
  <c r="AO1025" i="388"/>
  <c r="M1025" i="388"/>
  <c r="AO1015" i="388"/>
  <c r="M1015" i="388"/>
  <c r="AO946" i="388"/>
  <c r="M946" i="388"/>
  <c r="AL889" i="388"/>
  <c r="K889" i="388"/>
  <c r="AO1318" i="388"/>
  <c r="M1318" i="388"/>
  <c r="AO1310" i="388"/>
  <c r="M1310" i="388"/>
  <c r="AL1255" i="388"/>
  <c r="K1255" i="388"/>
  <c r="AL1249" i="388"/>
  <c r="K1249" i="388"/>
  <c r="AL1236" i="388"/>
  <c r="K1236" i="388"/>
  <c r="AO1221" i="388"/>
  <c r="M1221" i="388"/>
  <c r="AL1212" i="388"/>
  <c r="K1212" i="388"/>
  <c r="AO1197" i="388"/>
  <c r="M1197" i="388"/>
  <c r="AL1152" i="388"/>
  <c r="K1152" i="388"/>
  <c r="AL1148" i="388"/>
  <c r="K1148" i="388"/>
  <c r="AL1141" i="388"/>
  <c r="K1141" i="388"/>
  <c r="AL1134" i="388"/>
  <c r="K1134" i="388"/>
  <c r="AO1110" i="388"/>
  <c r="M1110" i="388"/>
  <c r="AO1085" i="388"/>
  <c r="M1085" i="388"/>
  <c r="AO1071" i="388"/>
  <c r="M1071" i="388"/>
  <c r="AO1066" i="388"/>
  <c r="M1066" i="388"/>
  <c r="AO1060" i="388"/>
  <c r="M1060" i="388"/>
  <c r="AO1055" i="388"/>
  <c r="M1055" i="388"/>
  <c r="AO1045" i="388"/>
  <c r="M1045" i="388"/>
  <c r="AO1038" i="388"/>
  <c r="M1038" i="388"/>
  <c r="AO1029" i="388"/>
  <c r="M1029" i="388"/>
  <c r="AL945" i="388"/>
  <c r="K945" i="388"/>
  <c r="AL940" i="388"/>
  <c r="K940" i="388"/>
  <c r="AL927" i="388"/>
  <c r="K927" i="388"/>
  <c r="AL921" i="388"/>
  <c r="K921" i="388"/>
  <c r="AO1338" i="388"/>
  <c r="M1338" i="388"/>
  <c r="AL1331" i="388"/>
  <c r="K1331" i="388"/>
  <c r="AL1258" i="388"/>
  <c r="I1258" i="388"/>
  <c r="AL1248" i="388"/>
  <c r="K1248" i="388"/>
  <c r="AL1240" i="388"/>
  <c r="K1240" i="388"/>
  <c r="AL1207" i="388"/>
  <c r="K1207" i="388"/>
  <c r="AL1172" i="388"/>
  <c r="K1172" i="388"/>
  <c r="AL1140" i="388"/>
  <c r="K1140" i="388"/>
  <c r="AO1126" i="388"/>
  <c r="M1126" i="388"/>
  <c r="AO1100" i="388"/>
  <c r="M1100" i="388"/>
  <c r="AO1094" i="388"/>
  <c r="M1094" i="388"/>
  <c r="AO1087" i="388"/>
  <c r="M1087" i="388"/>
  <c r="AO1065" i="388"/>
  <c r="M1065" i="388"/>
  <c r="AO1046" i="388"/>
  <c r="M1046" i="388"/>
  <c r="AO1040" i="388"/>
  <c r="M1040" i="388"/>
  <c r="AO1034" i="388"/>
  <c r="M1034" i="388"/>
  <c r="AO1001" i="388"/>
  <c r="M1001" i="388"/>
  <c r="AL920" i="388"/>
  <c r="K920" i="388"/>
  <c r="AL887" i="388"/>
  <c r="K887" i="388"/>
  <c r="AO588" i="388"/>
  <c r="L588" i="388"/>
  <c r="AL1299" i="388"/>
  <c r="K1299" i="388"/>
  <c r="AO1290" i="388"/>
  <c r="M1290" i="388"/>
  <c r="AL1218" i="388"/>
  <c r="K1218" i="388"/>
  <c r="AO1214" i="388"/>
  <c r="M1214" i="388"/>
  <c r="AO1167" i="388"/>
  <c r="M1167" i="388"/>
  <c r="AL1143" i="388"/>
  <c r="K1143" i="388"/>
  <c r="AL1136" i="388"/>
  <c r="K1136" i="388"/>
  <c r="AO1129" i="388"/>
  <c r="M1129" i="388"/>
  <c r="AO1123" i="388"/>
  <c r="M1123" i="388"/>
  <c r="AL1111" i="388"/>
  <c r="K1111" i="388"/>
  <c r="AL1106" i="388"/>
  <c r="K1106" i="388"/>
  <c r="AO1080" i="388"/>
  <c r="M1080" i="388"/>
  <c r="AO1068" i="388"/>
  <c r="M1068" i="388"/>
  <c r="AO1062" i="388"/>
  <c r="M1062" i="388"/>
  <c r="AO1043" i="388"/>
  <c r="M1043" i="388"/>
  <c r="AO1012" i="388"/>
  <c r="M1012" i="388"/>
  <c r="AO1000" i="388"/>
  <c r="M1000" i="388"/>
  <c r="AO994" i="388"/>
  <c r="M994" i="388"/>
  <c r="AL949" i="388"/>
  <c r="K949" i="388"/>
  <c r="AO923" i="388"/>
  <c r="M923" i="388"/>
  <c r="AL867" i="388"/>
  <c r="K867" i="388"/>
  <c r="AO1340" i="388"/>
  <c r="M1340" i="388"/>
  <c r="AL1333" i="388"/>
  <c r="K1333" i="388"/>
  <c r="AO1324" i="388"/>
  <c r="M1324" i="388"/>
  <c r="AL1301" i="388"/>
  <c r="K1301" i="388"/>
  <c r="AO1232" i="388"/>
  <c r="M1232" i="388"/>
  <c r="AO1184" i="388"/>
  <c r="M1184" i="388"/>
  <c r="AO1169" i="388"/>
  <c r="M1169" i="388"/>
  <c r="AL1161" i="388"/>
  <c r="I1161" i="388"/>
  <c r="AL1158" i="388"/>
  <c r="I1158" i="388"/>
  <c r="AL1157" i="388"/>
  <c r="K1157" i="388"/>
  <c r="AL1122" i="388"/>
  <c r="K1122" i="388"/>
  <c r="AO1118" i="388"/>
  <c r="M1118" i="388"/>
  <c r="AO1077" i="388"/>
  <c r="M1077" i="388"/>
  <c r="AO1070" i="388"/>
  <c r="M1070" i="388"/>
  <c r="AO1003" i="388"/>
  <c r="M1003" i="388"/>
  <c r="AO999" i="388"/>
  <c r="M999" i="388"/>
  <c r="AO993" i="388"/>
  <c r="M993" i="388"/>
  <c r="AL957" i="388"/>
  <c r="K957" i="388"/>
  <c r="AL951" i="388"/>
  <c r="K951" i="388"/>
  <c r="AO935" i="388"/>
  <c r="M935" i="388"/>
  <c r="AO926" i="388"/>
  <c r="M926" i="388"/>
  <c r="AO918" i="388"/>
  <c r="M918" i="388"/>
  <c r="AL784" i="388"/>
  <c r="K784" i="388"/>
  <c r="AO1336" i="388"/>
  <c r="M1336" i="388"/>
  <c r="AO1313" i="388"/>
  <c r="M1313" i="388"/>
  <c r="AL1300" i="388"/>
  <c r="K1300" i="388"/>
  <c r="AO1201" i="388"/>
  <c r="M1201" i="388"/>
  <c r="AO1193" i="388"/>
  <c r="M1193" i="388"/>
  <c r="AO1175" i="388"/>
  <c r="M1175" i="388"/>
  <c r="AO1166" i="388"/>
  <c r="M1166" i="388"/>
  <c r="AO1127" i="388"/>
  <c r="M1127" i="388"/>
  <c r="AO1121" i="388"/>
  <c r="M1121" i="388"/>
  <c r="AO1117" i="388"/>
  <c r="M1117" i="388"/>
  <c r="AO1104" i="388"/>
  <c r="M1104" i="388"/>
  <c r="AO1091" i="388"/>
  <c r="M1091" i="388"/>
  <c r="AO1078" i="388"/>
  <c r="M1078" i="388"/>
  <c r="AO1019" i="388"/>
  <c r="M1019" i="388"/>
  <c r="AO1014" i="388"/>
  <c r="M1014" i="388"/>
  <c r="AO1009" i="388"/>
  <c r="M1009" i="388"/>
  <c r="AO996" i="388"/>
  <c r="M996" i="388"/>
  <c r="AL1316" i="388"/>
  <c r="K1316" i="388"/>
  <c r="AL1307" i="388"/>
  <c r="K1307" i="388"/>
  <c r="AL1211" i="388"/>
  <c r="K1211" i="388"/>
  <c r="AO1189" i="388"/>
  <c r="M1189" i="388"/>
  <c r="AL1183" i="388"/>
  <c r="K1183" i="388"/>
  <c r="AL1179" i="388"/>
  <c r="K1179" i="388"/>
  <c r="AO1113" i="388"/>
  <c r="M1113" i="388"/>
  <c r="AO1075" i="388"/>
  <c r="M1075" i="388"/>
  <c r="AO1054" i="388"/>
  <c r="M1054" i="388"/>
  <c r="AO1027" i="388"/>
  <c r="M1027" i="388"/>
  <c r="AO1022" i="388"/>
  <c r="M1022" i="388"/>
  <c r="AO1016" i="388"/>
  <c r="M1016" i="388"/>
  <c r="AO1008" i="388"/>
  <c r="M1008" i="388"/>
  <c r="AO991" i="388"/>
  <c r="M991" i="388"/>
  <c r="AL955" i="388"/>
  <c r="K955" i="388"/>
  <c r="AL950" i="388"/>
  <c r="K950" i="388"/>
  <c r="AL944" i="388"/>
  <c r="K944" i="388"/>
  <c r="AO939" i="388"/>
  <c r="M939" i="388"/>
  <c r="AL933" i="388"/>
  <c r="K933" i="388"/>
  <c r="AL1334" i="388"/>
  <c r="K1334" i="388"/>
  <c r="AL1327" i="388"/>
  <c r="I1327" i="388"/>
  <c r="AO1314" i="388"/>
  <c r="M1314" i="388"/>
  <c r="AL1311" i="388"/>
  <c r="K1311" i="388"/>
  <c r="AL1257" i="388"/>
  <c r="I1257" i="388"/>
  <c r="AL1247" i="388"/>
  <c r="K1247" i="388"/>
  <c r="AL1239" i="388"/>
  <c r="K1239" i="388"/>
  <c r="AO1233" i="388"/>
  <c r="M1233" i="388"/>
  <c r="AL1223" i="388"/>
  <c r="K1223" i="388"/>
  <c r="AO1174" i="388"/>
  <c r="M1174" i="388"/>
  <c r="AL1154" i="388"/>
  <c r="K1154" i="388"/>
  <c r="AO1099" i="388"/>
  <c r="M1099" i="388"/>
  <c r="AO1093" i="388"/>
  <c r="M1093" i="388"/>
  <c r="AO1086" i="388"/>
  <c r="M1086" i="388"/>
  <c r="AO1033" i="388"/>
  <c r="M1033" i="388"/>
  <c r="AO1028" i="388"/>
  <c r="M1028" i="388"/>
  <c r="AO1004" i="388"/>
  <c r="M1004" i="388"/>
  <c r="AL958" i="388"/>
  <c r="I958" i="388"/>
  <c r="AL941" i="388"/>
  <c r="K941" i="388"/>
  <c r="AL936" i="388"/>
  <c r="K936" i="388"/>
  <c r="AL932" i="388"/>
  <c r="K932" i="388"/>
  <c r="AL890" i="388"/>
  <c r="K890" i="388"/>
  <c r="AO1291" i="388"/>
  <c r="M1291" i="388"/>
  <c r="AL1252" i="388"/>
  <c r="K1252" i="388"/>
  <c r="AL1245" i="388"/>
  <c r="K1245" i="388"/>
  <c r="AL1238" i="388"/>
  <c r="K1238" i="388"/>
  <c r="AO1202" i="388"/>
  <c r="M1202" i="388"/>
  <c r="AL1198" i="388"/>
  <c r="K1198" i="388"/>
  <c r="AL1178" i="388"/>
  <c r="K1178" i="388"/>
  <c r="AL1146" i="388"/>
  <c r="K1146" i="388"/>
  <c r="AL1138" i="388"/>
  <c r="K1138" i="388"/>
  <c r="AO1128" i="388"/>
  <c r="M1128" i="388"/>
  <c r="AO1103" i="388"/>
  <c r="M1103" i="388"/>
  <c r="AO1092" i="388"/>
  <c r="M1092" i="388"/>
  <c r="AO1081" i="388"/>
  <c r="M1081" i="388"/>
  <c r="AO1057" i="388"/>
  <c r="M1057" i="388"/>
  <c r="AO1048" i="388"/>
  <c r="M1048" i="388"/>
  <c r="AO1039" i="388"/>
  <c r="M1039" i="388"/>
  <c r="AO1020" i="388"/>
  <c r="M1020" i="388"/>
  <c r="AO1011" i="388"/>
  <c r="M1011" i="388"/>
  <c r="AL885" i="388"/>
  <c r="K885" i="388"/>
  <c r="AL876" i="388"/>
  <c r="K876" i="388"/>
  <c r="AL1259" i="388"/>
  <c r="K1259" i="388"/>
  <c r="AL1251" i="388"/>
  <c r="K1251" i="388"/>
  <c r="AL1241" i="388"/>
  <c r="K1241" i="388"/>
  <c r="AL1235" i="388"/>
  <c r="I1235" i="388"/>
  <c r="AO1230" i="388"/>
  <c r="M1230" i="388"/>
  <c r="AO1209" i="388"/>
  <c r="M1209" i="388"/>
  <c r="AO1186" i="388"/>
  <c r="M1186" i="388"/>
  <c r="AL1156" i="388"/>
  <c r="K1156" i="388"/>
  <c r="AL1150" i="388"/>
  <c r="K1150" i="388"/>
  <c r="AL1145" i="388"/>
  <c r="K1145" i="388"/>
  <c r="AL1137" i="388"/>
  <c r="K1137" i="388"/>
  <c r="AL1112" i="388"/>
  <c r="K1112" i="388"/>
  <c r="AO1107" i="388"/>
  <c r="M1107" i="388"/>
  <c r="AO1073" i="388"/>
  <c r="M1073" i="388"/>
  <c r="AO1069" i="388"/>
  <c r="M1069" i="388"/>
  <c r="AO1063" i="388"/>
  <c r="M1063" i="388"/>
  <c r="AO1056" i="388"/>
  <c r="M1056" i="388"/>
  <c r="AO1053" i="388"/>
  <c r="M1053" i="388"/>
  <c r="AO1047" i="388"/>
  <c r="M1047" i="388"/>
  <c r="AO1041" i="388"/>
  <c r="M1041" i="388"/>
  <c r="AO1032" i="388"/>
  <c r="M1032" i="388"/>
  <c r="AO1024" i="388"/>
  <c r="M1024" i="388"/>
  <c r="AL943" i="388"/>
  <c r="K943" i="388"/>
  <c r="AL937" i="388"/>
  <c r="K937" i="388"/>
  <c r="AL931" i="388"/>
  <c r="K931" i="388"/>
  <c r="AO925" i="388"/>
  <c r="M925" i="388"/>
  <c r="AO917" i="388"/>
  <c r="M917" i="388"/>
  <c r="AL875" i="388"/>
  <c r="K875" i="388"/>
  <c r="AO1335" i="388"/>
  <c r="M1335" i="388"/>
  <c r="AO1308" i="388"/>
  <c r="M1308" i="388"/>
  <c r="AL1254" i="388"/>
  <c r="K1254" i="388"/>
  <c r="AL1244" i="388"/>
  <c r="K1244" i="388"/>
  <c r="AO1217" i="388"/>
  <c r="M1217" i="388"/>
  <c r="AL1205" i="388"/>
  <c r="K1205" i="388"/>
  <c r="AL1155" i="388"/>
  <c r="K1155" i="388"/>
  <c r="AL1144" i="388"/>
  <c r="K1144" i="388"/>
  <c r="AO1098" i="388"/>
  <c r="M1098" i="388"/>
  <c r="AO1090" i="388"/>
  <c r="M1090" i="388"/>
  <c r="AO1084" i="388"/>
  <c r="M1084" i="388"/>
  <c r="AO1044" i="388"/>
  <c r="M1044" i="388"/>
  <c r="AO1037" i="388"/>
  <c r="M1037" i="388"/>
  <c r="AO1031" i="388"/>
  <c r="M1031" i="388"/>
  <c r="AO924" i="388"/>
  <c r="M924" i="388"/>
  <c r="AL1321" i="388"/>
  <c r="K1321" i="388"/>
  <c r="AO1292" i="388"/>
  <c r="M1292" i="388"/>
  <c r="AO1210" i="388"/>
  <c r="M1210" i="388"/>
  <c r="AO1196" i="388"/>
  <c r="M1196" i="388"/>
  <c r="AL1165" i="388"/>
  <c r="J1165" i="388"/>
  <c r="AL1162" i="388"/>
  <c r="I1162" i="388"/>
  <c r="AL1147" i="388"/>
  <c r="K1147" i="388"/>
  <c r="AL1139" i="388"/>
  <c r="K1139" i="388"/>
  <c r="AL1132" i="388"/>
  <c r="K1132" i="388"/>
  <c r="AO1125" i="388"/>
  <c r="M1125" i="388"/>
  <c r="AO1115" i="388"/>
  <c r="M1115" i="388"/>
  <c r="AO1108" i="388"/>
  <c r="M1108" i="388"/>
  <c r="AO1072" i="388"/>
  <c r="M1072" i="388"/>
  <c r="AO1064" i="388"/>
  <c r="M1064" i="388"/>
  <c r="AO1058" i="388"/>
  <c r="M1058" i="388"/>
  <c r="AO1052" i="388"/>
  <c r="M1052" i="388"/>
  <c r="AO1021" i="388"/>
  <c r="M1021" i="388"/>
  <c r="AO1007" i="388"/>
  <c r="M1007" i="388"/>
  <c r="AO998" i="388"/>
  <c r="M998" i="388"/>
  <c r="AO990" i="388"/>
  <c r="M990" i="388"/>
  <c r="AL947" i="388"/>
  <c r="K947" i="388"/>
  <c r="AL919" i="388"/>
  <c r="K919" i="388"/>
  <c r="AL1159" i="388"/>
  <c r="AL1160" i="388"/>
  <c r="AL956" i="388"/>
  <c r="AL1234" i="388"/>
  <c r="AI1304" i="388"/>
  <c r="D71" i="6" s="1"/>
  <c r="AI1329" i="388"/>
  <c r="D72" i="6" s="1"/>
  <c r="AI1303" i="388"/>
  <c r="D83" i="6" s="1"/>
  <c r="AI1326" i="388"/>
  <c r="D80" i="6" s="1"/>
  <c r="AI1328" i="388"/>
  <c r="D74" i="6" s="1"/>
  <c r="AI1325" i="388"/>
  <c r="D73" i="6" s="1"/>
  <c r="AI1317" i="388"/>
  <c r="D75" i="6" s="1"/>
  <c r="AI1050" i="388"/>
  <c r="AI1341" i="388"/>
  <c r="D79" i="6" s="1"/>
  <c r="AI1298" i="388"/>
  <c r="AI1323" i="388"/>
  <c r="D82" i="6" s="1"/>
  <c r="AH862" i="388"/>
  <c r="AH1344" i="388" s="1"/>
  <c r="AN1344" i="388"/>
  <c r="AK1260" i="388"/>
  <c r="F80" i="6" l="1"/>
  <c r="F75" i="6"/>
  <c r="F73" i="6"/>
  <c r="F72" i="6"/>
  <c r="F82" i="6"/>
  <c r="F83" i="6"/>
  <c r="F59" i="6"/>
  <c r="F79" i="6"/>
  <c r="F74" i="6"/>
  <c r="F71" i="6"/>
  <c r="D947" i="388"/>
  <c r="N998" i="388"/>
  <c r="N1021" i="388"/>
  <c r="N1058" i="388"/>
  <c r="N1072" i="388"/>
  <c r="N1115" i="388"/>
  <c r="D1132" i="388"/>
  <c r="D1147" i="388"/>
  <c r="D1165" i="388"/>
  <c r="N1210" i="388"/>
  <c r="D1321" i="388"/>
  <c r="N1031" i="388"/>
  <c r="N1044" i="388"/>
  <c r="N1090" i="388"/>
  <c r="D1144" i="388"/>
  <c r="D1205" i="388"/>
  <c r="D1244" i="388"/>
  <c r="N1308" i="388"/>
  <c r="D875" i="388"/>
  <c r="N925" i="388"/>
  <c r="D937" i="388"/>
  <c r="N1024" i="388"/>
  <c r="N1041" i="388"/>
  <c r="N1053" i="388"/>
  <c r="N1063" i="388"/>
  <c r="N1073" i="388"/>
  <c r="D1112" i="388"/>
  <c r="D1145" i="388"/>
  <c r="D1156" i="388"/>
  <c r="N1209" i="388"/>
  <c r="D1235" i="388"/>
  <c r="D1251" i="388"/>
  <c r="D876" i="388"/>
  <c r="N1011" i="388"/>
  <c r="N1039" i="388"/>
  <c r="N1057" i="388"/>
  <c r="N1092" i="388"/>
  <c r="N1128" i="388"/>
  <c r="D1146" i="388"/>
  <c r="D1198" i="388"/>
  <c r="D1238" i="388"/>
  <c r="D1252" i="388"/>
  <c r="D890" i="388"/>
  <c r="D936" i="388"/>
  <c r="D958" i="388"/>
  <c r="N1028" i="388"/>
  <c r="N1086" i="388"/>
  <c r="N1099" i="388"/>
  <c r="N1174" i="388"/>
  <c r="N1233" i="388"/>
  <c r="D1247" i="388"/>
  <c r="D1311" i="388"/>
  <c r="D1327" i="388"/>
  <c r="D933" i="388"/>
  <c r="D944" i="388"/>
  <c r="D955" i="388"/>
  <c r="N1008" i="388"/>
  <c r="N1022" i="388"/>
  <c r="N1054" i="388"/>
  <c r="N1113" i="388"/>
  <c r="D1183" i="388"/>
  <c r="D1211" i="388"/>
  <c r="D1316" i="388"/>
  <c r="N1009" i="388"/>
  <c r="N1019" i="388"/>
  <c r="N1091" i="388"/>
  <c r="N1117" i="388"/>
  <c r="N1127" i="388"/>
  <c r="N1175" i="388"/>
  <c r="N1201" i="388"/>
  <c r="N1313" i="388"/>
  <c r="D784" i="388"/>
  <c r="N926" i="388"/>
  <c r="D951" i="388"/>
  <c r="N993" i="388"/>
  <c r="N1003" i="388"/>
  <c r="N1077" i="388"/>
  <c r="D1122" i="388"/>
  <c r="D1158" i="388"/>
  <c r="N1169" i="388"/>
  <c r="N1232" i="388"/>
  <c r="N1324" i="388"/>
  <c r="N1340" i="388"/>
  <c r="N923" i="388"/>
  <c r="N994" i="388"/>
  <c r="N1012" i="388"/>
  <c r="N1062" i="388"/>
  <c r="N1080" i="388"/>
  <c r="D1111" i="388"/>
  <c r="N1129" i="388"/>
  <c r="D1143" i="388"/>
  <c r="N1214" i="388"/>
  <c r="N1290" i="388"/>
  <c r="N588" i="388"/>
  <c r="D920" i="388"/>
  <c r="N1034" i="388"/>
  <c r="N1046" i="388"/>
  <c r="N1087" i="388"/>
  <c r="N1100" i="388"/>
  <c r="D1140" i="388"/>
  <c r="D1207" i="388"/>
  <c r="D1248" i="388"/>
  <c r="D1331" i="388"/>
  <c r="D921" i="388"/>
  <c r="D940" i="388"/>
  <c r="N1029" i="388"/>
  <c r="N1045" i="388"/>
  <c r="N1060" i="388"/>
  <c r="N1071" i="388"/>
  <c r="N1110" i="388"/>
  <c r="D1141" i="388"/>
  <c r="D1152" i="388"/>
  <c r="D1212" i="388"/>
  <c r="D1236" i="388"/>
  <c r="D1255" i="388"/>
  <c r="N1318" i="388"/>
  <c r="N946" i="388"/>
  <c r="N1025" i="388"/>
  <c r="N1051" i="388"/>
  <c r="N1096" i="388"/>
  <c r="D1142" i="388"/>
  <c r="D1180" i="388"/>
  <c r="N1199" i="388"/>
  <c r="N1213" i="388"/>
  <c r="N1231" i="388"/>
  <c r="D1250" i="388"/>
  <c r="N1289" i="388"/>
  <c r="D886" i="388"/>
  <c r="D934" i="388"/>
  <c r="D954" i="388"/>
  <c r="N1030" i="388"/>
  <c r="N1083" i="388"/>
  <c r="N1097" i="388"/>
  <c r="N1171" i="388"/>
  <c r="D1182" i="388"/>
  <c r="D1206" i="388"/>
  <c r="D1243" i="388"/>
  <c r="N1312" i="388"/>
  <c r="D1330" i="388"/>
  <c r="N930" i="388"/>
  <c r="D948" i="388"/>
  <c r="D959" i="388"/>
  <c r="N1005" i="388"/>
  <c r="N1018" i="388"/>
  <c r="N1059" i="388"/>
  <c r="N1079" i="388"/>
  <c r="D1133" i="388"/>
  <c r="N1185" i="388"/>
  <c r="D1296" i="388"/>
  <c r="N992" i="388"/>
  <c r="N1082" i="388"/>
  <c r="N1102" i="388"/>
  <c r="D1124" i="388"/>
  <c r="D1173" i="388"/>
  <c r="D1332" i="388"/>
  <c r="D928" i="388"/>
  <c r="N962" i="388"/>
  <c r="N1002" i="388"/>
  <c r="D1105" i="388"/>
  <c r="N1120" i="388"/>
  <c r="D1170" i="388"/>
  <c r="D1337" i="388"/>
  <c r="D1234" i="388"/>
  <c r="D970" i="388"/>
  <c r="D978" i="388"/>
  <c r="D983" i="388"/>
  <c r="D965" i="388"/>
  <c r="D969" i="388"/>
  <c r="D966" i="388"/>
  <c r="D956" i="388"/>
  <c r="D919" i="388"/>
  <c r="N990" i="388"/>
  <c r="N1007" i="388"/>
  <c r="N1052" i="388"/>
  <c r="N1064" i="388"/>
  <c r="N1108" i="388"/>
  <c r="N1125" i="388"/>
  <c r="D1139" i="388"/>
  <c r="D1162" i="388"/>
  <c r="N1196" i="388"/>
  <c r="N1292" i="388"/>
  <c r="N924" i="388"/>
  <c r="N1037" i="388"/>
  <c r="N1084" i="388"/>
  <c r="N1098" i="388"/>
  <c r="D1155" i="388"/>
  <c r="N1217" i="388"/>
  <c r="D1254" i="388"/>
  <c r="N1335" i="388"/>
  <c r="N917" i="388"/>
  <c r="D931" i="388"/>
  <c r="D943" i="388"/>
  <c r="N1032" i="388"/>
  <c r="N1047" i="388"/>
  <c r="N1056" i="388"/>
  <c r="N1069" i="388"/>
  <c r="N1107" i="388"/>
  <c r="D1137" i="388"/>
  <c r="D1150" i="388"/>
  <c r="N1186" i="388"/>
  <c r="N1230" i="388"/>
  <c r="D1241" i="388"/>
  <c r="D1259" i="388"/>
  <c r="D885" i="388"/>
  <c r="N1020" i="388"/>
  <c r="N1048" i="388"/>
  <c r="N1081" i="388"/>
  <c r="N1103" i="388"/>
  <c r="D1138" i="388"/>
  <c r="D1178" i="388"/>
  <c r="N1202" i="388"/>
  <c r="D1245" i="388"/>
  <c r="N1291" i="388"/>
  <c r="D932" i="388"/>
  <c r="D941" i="388"/>
  <c r="N1004" i="388"/>
  <c r="N1033" i="388"/>
  <c r="N1093" i="388"/>
  <c r="D1154" i="388"/>
  <c r="D1223" i="388"/>
  <c r="D1239" i="388"/>
  <c r="D1257" i="388"/>
  <c r="N1314" i="388"/>
  <c r="D1334" i="388"/>
  <c r="N939" i="388"/>
  <c r="D950" i="388"/>
  <c r="N991" i="388"/>
  <c r="N1016" i="388"/>
  <c r="N1027" i="388"/>
  <c r="N1075" i="388"/>
  <c r="D1179" i="388"/>
  <c r="N1189" i="388"/>
  <c r="D1307" i="388"/>
  <c r="N996" i="388"/>
  <c r="N1014" i="388"/>
  <c r="N1078" i="388"/>
  <c r="N1104" i="388"/>
  <c r="N1121" i="388"/>
  <c r="N1166" i="388"/>
  <c r="N1193" i="388"/>
  <c r="D1300" i="388"/>
  <c r="N1336" i="388"/>
  <c r="N918" i="388"/>
  <c r="N935" i="388"/>
  <c r="D957" i="388"/>
  <c r="N999" i="388"/>
  <c r="N1070" i="388"/>
  <c r="N1118" i="388"/>
  <c r="D1157" i="388"/>
  <c r="D1161" i="388"/>
  <c r="N1184" i="388"/>
  <c r="D1301" i="388"/>
  <c r="D1333" i="388"/>
  <c r="D867" i="388"/>
  <c r="D949" i="388"/>
  <c r="N1000" i="388"/>
  <c r="N1043" i="388"/>
  <c r="N1068" i="388"/>
  <c r="D1106" i="388"/>
  <c r="N1123" i="388"/>
  <c r="D1136" i="388"/>
  <c r="N1167" i="388"/>
  <c r="D1218" i="388"/>
  <c r="D1299" i="388"/>
  <c r="D887" i="388"/>
  <c r="N1001" i="388"/>
  <c r="N1040" i="388"/>
  <c r="N1065" i="388"/>
  <c r="N1094" i="388"/>
  <c r="N1126" i="388"/>
  <c r="D1172" i="388"/>
  <c r="D1240" i="388"/>
  <c r="D1258" i="388"/>
  <c r="N1338" i="388"/>
  <c r="D927" i="388"/>
  <c r="D945" i="388"/>
  <c r="N1038" i="388"/>
  <c r="N1055" i="388"/>
  <c r="N1066" i="388"/>
  <c r="N1085" i="388"/>
  <c r="D1134" i="388"/>
  <c r="D1148" i="388"/>
  <c r="N1197" i="388"/>
  <c r="N1221" i="388"/>
  <c r="D1249" i="388"/>
  <c r="N1310" i="388"/>
  <c r="D889" i="388"/>
  <c r="N1015" i="388"/>
  <c r="N1042" i="388"/>
  <c r="N1076" i="388"/>
  <c r="D1135" i="388"/>
  <c r="N1176" i="388"/>
  <c r="N1195" i="388"/>
  <c r="D1204" i="388"/>
  <c r="N1222" i="388"/>
  <c r="D1242" i="388"/>
  <c r="D1256" i="388"/>
  <c r="D1306" i="388"/>
  <c r="D929" i="388"/>
  <c r="D938" i="388"/>
  <c r="D1026" i="388"/>
  <c r="N1035" i="388"/>
  <c r="N1089" i="388"/>
  <c r="N1101" i="388"/>
  <c r="N1177" i="388"/>
  <c r="N1200" i="388"/>
  <c r="D1237" i="388"/>
  <c r="D1253" i="388"/>
  <c r="D1315" i="388"/>
  <c r="N611" i="388"/>
  <c r="D942" i="388"/>
  <c r="D952" i="388"/>
  <c r="N995" i="388"/>
  <c r="N1013" i="388"/>
  <c r="N1023" i="388"/>
  <c r="N1074" i="388"/>
  <c r="N1116" i="388"/>
  <c r="D1149" i="388"/>
  <c r="N1215" i="388"/>
  <c r="D888" i="388"/>
  <c r="N1017" i="388"/>
  <c r="N1095" i="388"/>
  <c r="N1119" i="388"/>
  <c r="D1164" i="388"/>
  <c r="D1203" i="388"/>
  <c r="N922" i="388"/>
  <c r="D953" i="388"/>
  <c r="N997" i="388"/>
  <c r="N1006" i="388"/>
  <c r="N1114" i="388"/>
  <c r="D1163" i="388"/>
  <c r="D1181" i="388"/>
  <c r="D1159" i="388"/>
  <c r="D1160" i="388"/>
  <c r="D974" i="388"/>
  <c r="D982" i="388"/>
  <c r="D980" i="388"/>
  <c r="D975" i="388"/>
  <c r="D976" i="388"/>
  <c r="D981" i="388"/>
  <c r="AL966" i="388"/>
  <c r="AL980" i="388"/>
  <c r="AO1344" i="388"/>
  <c r="AL975" i="388"/>
  <c r="AL974" i="388"/>
  <c r="AL982" i="388"/>
  <c r="AL981" i="388"/>
  <c r="AL976" i="388"/>
  <c r="AL970" i="388"/>
  <c r="AL965" i="388"/>
  <c r="AL978" i="388"/>
  <c r="AL969" i="388"/>
  <c r="I967" i="388"/>
  <c r="I977" i="388"/>
  <c r="AL983" i="388"/>
  <c r="J971" i="388"/>
  <c r="I979" i="388"/>
  <c r="I973" i="388"/>
  <c r="I1050" i="388"/>
  <c r="I1326" i="388"/>
  <c r="I1323" i="388"/>
  <c r="I1317" i="388"/>
  <c r="I1303" i="388"/>
  <c r="H862" i="388"/>
  <c r="I1298" i="388"/>
  <c r="I1325" i="388"/>
  <c r="I1329" i="388"/>
  <c r="AL1260" i="388"/>
  <c r="K1260" i="388"/>
  <c r="I1341" i="388"/>
  <c r="I1328" i="388"/>
  <c r="I1304" i="388"/>
  <c r="AL1341" i="388"/>
  <c r="AL1328" i="388"/>
  <c r="AL1304" i="388"/>
  <c r="AL1050" i="388"/>
  <c r="AL1326" i="388"/>
  <c r="AL1323" i="388"/>
  <c r="AL1317" i="388"/>
  <c r="AL1303" i="388"/>
  <c r="AL1298" i="388"/>
  <c r="AL1325" i="388"/>
  <c r="AL1329" i="388"/>
  <c r="AN1346" i="388"/>
  <c r="G16" i="219"/>
  <c r="AK1344" i="388"/>
  <c r="D1298" i="388" l="1"/>
  <c r="D979" i="388"/>
  <c r="D1215" i="388"/>
  <c r="D1023" i="388"/>
  <c r="D1177" i="388"/>
  <c r="D1195" i="388"/>
  <c r="D1197" i="388"/>
  <c r="D1304" i="388"/>
  <c r="D1326" i="388"/>
  <c r="D1114" i="388"/>
  <c r="D922" i="388"/>
  <c r="D1095" i="388"/>
  <c r="D1101" i="388"/>
  <c r="D1176" i="388"/>
  <c r="D1015" i="388"/>
  <c r="D1221" i="388"/>
  <c r="D1085" i="388"/>
  <c r="D1338" i="388"/>
  <c r="D1126" i="388"/>
  <c r="D1001" i="388"/>
  <c r="D1167" i="388"/>
  <c r="D1068" i="388"/>
  <c r="D999" i="388"/>
  <c r="D1336" i="388"/>
  <c r="D1121" i="388"/>
  <c r="D996" i="388"/>
  <c r="D1075" i="388"/>
  <c r="D1093" i="388"/>
  <c r="D1048" i="388"/>
  <c r="D917" i="388"/>
  <c r="D1084" i="388"/>
  <c r="D924" i="388"/>
  <c r="D1196" i="388"/>
  <c r="D1052" i="388"/>
  <c r="D990" i="388"/>
  <c r="D1002" i="388"/>
  <c r="D1102" i="388"/>
  <c r="D1185" i="388"/>
  <c r="D1018" i="388"/>
  <c r="D1312" i="388"/>
  <c r="D1171" i="388"/>
  <c r="D1213" i="388"/>
  <c r="D1096" i="388"/>
  <c r="D1025" i="388"/>
  <c r="D1318" i="388"/>
  <c r="D1110" i="388"/>
  <c r="D1060" i="388"/>
  <c r="D1029" i="388"/>
  <c r="D1087" i="388"/>
  <c r="D1034" i="388"/>
  <c r="D588" i="388"/>
  <c r="D1214" i="388"/>
  <c r="D1129" i="388"/>
  <c r="D1080" i="388"/>
  <c r="D1012" i="388"/>
  <c r="D923" i="388"/>
  <c r="D1324" i="388"/>
  <c r="D1169" i="388"/>
  <c r="D1003" i="388"/>
  <c r="D1201" i="388"/>
  <c r="D1127" i="388"/>
  <c r="D1091" i="388"/>
  <c r="D1009" i="388"/>
  <c r="D1113" i="388"/>
  <c r="D1022" i="388"/>
  <c r="D1233" i="388"/>
  <c r="D1099" i="388"/>
  <c r="D1028" i="388"/>
  <c r="D1128" i="388"/>
  <c r="D1057" i="388"/>
  <c r="D1011" i="388"/>
  <c r="D1209" i="388"/>
  <c r="D1073" i="388"/>
  <c r="D1053" i="388"/>
  <c r="D1024" i="388"/>
  <c r="D925" i="388"/>
  <c r="D1308" i="388"/>
  <c r="D1090" i="388"/>
  <c r="D1031" i="388"/>
  <c r="D1210" i="388"/>
  <c r="D1115" i="388"/>
  <c r="D1058" i="388"/>
  <c r="D998" i="388"/>
  <c r="D1260" i="388"/>
  <c r="D1323" i="388"/>
  <c r="D1119" i="388"/>
  <c r="D1116" i="388"/>
  <c r="D1089" i="388"/>
  <c r="D1042" i="388"/>
  <c r="D862" i="388"/>
  <c r="D971" i="388"/>
  <c r="D1328" i="388"/>
  <c r="D1329" i="388"/>
  <c r="D1303" i="388"/>
  <c r="D1050" i="388"/>
  <c r="D997" i="388"/>
  <c r="D1074" i="388"/>
  <c r="D1013" i="388"/>
  <c r="D611" i="388"/>
  <c r="D1200" i="388"/>
  <c r="D1035" i="388"/>
  <c r="D1076" i="388"/>
  <c r="D1310" i="388"/>
  <c r="D1055" i="388"/>
  <c r="D1065" i="388"/>
  <c r="D1123" i="388"/>
  <c r="D1000" i="388"/>
  <c r="D1118" i="388"/>
  <c r="D935" i="388"/>
  <c r="D1193" i="388"/>
  <c r="D1078" i="388"/>
  <c r="D1189" i="388"/>
  <c r="D1016" i="388"/>
  <c r="D1004" i="388"/>
  <c r="D1103" i="388"/>
  <c r="D1186" i="388"/>
  <c r="D1069" i="388"/>
  <c r="D1047" i="388"/>
  <c r="D1108" i="388"/>
  <c r="D1120" i="388"/>
  <c r="D992" i="388"/>
  <c r="D1079" i="388"/>
  <c r="D930" i="388"/>
  <c r="D1083" i="388"/>
  <c r="D1341" i="388"/>
  <c r="D1325" i="388"/>
  <c r="D1317" i="388"/>
  <c r="D973" i="388"/>
  <c r="D977" i="388"/>
  <c r="D967" i="388"/>
  <c r="D1006" i="388"/>
  <c r="D1017" i="388"/>
  <c r="D995" i="388"/>
  <c r="D1222" i="388"/>
  <c r="D1066" i="388"/>
  <c r="D1038" i="388"/>
  <c r="D1094" i="388"/>
  <c r="D1040" i="388"/>
  <c r="D1043" i="388"/>
  <c r="D1184" i="388"/>
  <c r="D1070" i="388"/>
  <c r="D918" i="388"/>
  <c r="D1166" i="388"/>
  <c r="D1104" i="388"/>
  <c r="D1014" i="388"/>
  <c r="D1027" i="388"/>
  <c r="D991" i="388"/>
  <c r="D939" i="388"/>
  <c r="D1314" i="388"/>
  <c r="D1033" i="388"/>
  <c r="D1291" i="388"/>
  <c r="D1202" i="388"/>
  <c r="D1081" i="388"/>
  <c r="D1020" i="388"/>
  <c r="D1230" i="388"/>
  <c r="D1107" i="388"/>
  <c r="D1056" i="388"/>
  <c r="D1032" i="388"/>
  <c r="D1335" i="388"/>
  <c r="D1217" i="388"/>
  <c r="D1098" i="388"/>
  <c r="D1037" i="388"/>
  <c r="D1292" i="388"/>
  <c r="D1125" i="388"/>
  <c r="D1064" i="388"/>
  <c r="D1007" i="388"/>
  <c r="D962" i="388"/>
  <c r="D1082" i="388"/>
  <c r="D1059" i="388"/>
  <c r="D1005" i="388"/>
  <c r="D1097" i="388"/>
  <c r="D1030" i="388"/>
  <c r="D1289" i="388"/>
  <c r="D1231" i="388"/>
  <c r="D1199" i="388"/>
  <c r="D1051" i="388"/>
  <c r="D946" i="388"/>
  <c r="D1071" i="388"/>
  <c r="D1045" i="388"/>
  <c r="D1100" i="388"/>
  <c r="D1046" i="388"/>
  <c r="D1290" i="388"/>
  <c r="D1062" i="388"/>
  <c r="D994" i="388"/>
  <c r="D1340" i="388"/>
  <c r="D1232" i="388"/>
  <c r="D1077" i="388"/>
  <c r="D993" i="388"/>
  <c r="D926" i="388"/>
  <c r="D1313" i="388"/>
  <c r="D1175" i="388"/>
  <c r="D1117" i="388"/>
  <c r="D1019" i="388"/>
  <c r="D1054" i="388"/>
  <c r="D1008" i="388"/>
  <c r="D1174" i="388"/>
  <c r="D1086" i="388"/>
  <c r="D1092" i="388"/>
  <c r="D1039" i="388"/>
  <c r="D1063" i="388"/>
  <c r="D1041" i="388"/>
  <c r="D1044" i="388"/>
  <c r="D1072" i="388"/>
  <c r="D1021" i="388"/>
  <c r="D16" i="219"/>
  <c r="F16" i="219"/>
  <c r="F14" i="220"/>
  <c r="AT848" i="388" l="1"/>
  <c r="C26" i="241" l="1"/>
  <c r="AS848" i="388"/>
  <c r="C1351" i="388"/>
  <c r="E68" i="240" l="1"/>
  <c r="AV848" i="388"/>
  <c r="H68" i="6" l="1"/>
  <c r="J68" i="6" s="1"/>
  <c r="B4" i="220"/>
  <c r="A19" i="220" l="1"/>
  <c r="A20" i="220"/>
  <c r="A3" i="220" l="1"/>
  <c r="A12" i="220"/>
  <c r="A13" i="220"/>
  <c r="A14" i="220"/>
  <c r="A15" i="220"/>
  <c r="A16" i="220"/>
  <c r="A17" i="220"/>
  <c r="A18" i="220"/>
  <c r="A14" i="219"/>
  <c r="A15" i="219"/>
  <c r="A16" i="219"/>
  <c r="A17" i="219"/>
  <c r="A18" i="219"/>
  <c r="A19" i="219"/>
  <c r="A20" i="219"/>
  <c r="A21" i="219"/>
  <c r="A22" i="219"/>
  <c r="A23" i="219"/>
  <c r="A10" i="6"/>
  <c r="A32" i="6"/>
  <c r="A45" i="6"/>
  <c r="A86" i="6"/>
  <c r="A87" i="6" s="1"/>
  <c r="A88" i="6" s="1"/>
  <c r="A89" i="6" s="1"/>
  <c r="A90" i="6" s="1"/>
  <c r="A91" i="6" s="1"/>
  <c r="A92" i="6" s="1"/>
  <c r="A94" i="6"/>
  <c r="A95" i="6" s="1"/>
  <c r="A96" i="6" s="1"/>
  <c r="A97" i="6" s="1"/>
  <c r="A98" i="6" s="1"/>
  <c r="A10" i="240"/>
  <c r="A32" i="240"/>
  <c r="A45" i="240"/>
  <c r="A86" i="240"/>
  <c r="A94" i="240"/>
  <c r="A95" i="240" s="1"/>
  <c r="A96" i="240" s="1"/>
  <c r="A97" i="240" s="1"/>
  <c r="A98" i="240" s="1"/>
  <c r="A99" i="240" s="1"/>
  <c r="E45" i="240" l="1"/>
  <c r="E32" i="240"/>
  <c r="E10" i="240"/>
  <c r="A87" i="240"/>
  <c r="A88" i="240" s="1"/>
  <c r="A89" i="240" s="1"/>
  <c r="A90" i="240" s="1"/>
  <c r="A91" i="240" s="1"/>
  <c r="A92" i="240" s="1"/>
  <c r="A47" i="240"/>
  <c r="A33" i="240"/>
  <c r="A47" i="6"/>
  <c r="D47" i="6" s="1"/>
  <c r="A48" i="6"/>
  <c r="D48" i="6" s="1"/>
  <c r="A33" i="6"/>
  <c r="F47" i="6" l="1"/>
  <c r="H32" i="6"/>
  <c r="J32" i="6" s="1"/>
  <c r="F48" i="6"/>
  <c r="H10" i="6"/>
  <c r="J10" i="6" s="1"/>
  <c r="H45" i="6"/>
  <c r="J45" i="6" s="1"/>
  <c r="E47" i="240"/>
  <c r="E33" i="240"/>
  <c r="A48" i="240"/>
  <c r="A34" i="240"/>
  <c r="A49" i="6"/>
  <c r="D49" i="6" s="1"/>
  <c r="A34" i="6"/>
  <c r="H33" i="6" l="1"/>
  <c r="J33" i="6" s="1"/>
  <c r="H47" i="6"/>
  <c r="J47" i="6" s="1"/>
  <c r="F49" i="6"/>
  <c r="A49" i="240"/>
  <c r="E34" i="240"/>
  <c r="E48" i="240"/>
  <c r="A35" i="240"/>
  <c r="A50" i="6"/>
  <c r="D50" i="6" s="1"/>
  <c r="A35" i="6"/>
  <c r="D35" i="6" s="1"/>
  <c r="F35" i="6" l="1"/>
  <c r="F50" i="6"/>
  <c r="H34" i="6"/>
  <c r="J34" i="6" s="1"/>
  <c r="H48" i="6"/>
  <c r="J48" i="6" s="1"/>
  <c r="A36" i="240"/>
  <c r="E36" i="240" s="1"/>
  <c r="A50" i="240"/>
  <c r="E49" i="240"/>
  <c r="E50" i="240"/>
  <c r="E35" i="240"/>
  <c r="A54" i="6"/>
  <c r="D54" i="6" s="1"/>
  <c r="A36" i="6"/>
  <c r="H50" i="6" l="1"/>
  <c r="J50" i="6" s="1"/>
  <c r="H49" i="6"/>
  <c r="J49" i="6" s="1"/>
  <c r="F54" i="6"/>
  <c r="A54" i="240"/>
  <c r="E94" i="240"/>
  <c r="H35" i="6"/>
  <c r="H36" i="6"/>
  <c r="A56" i="6"/>
  <c r="D56" i="6" s="1"/>
  <c r="F56" i="6" l="1"/>
  <c r="E54" i="240"/>
  <c r="A56" i="240"/>
  <c r="J35" i="6"/>
  <c r="H94" i="6"/>
  <c r="J94" i="6" s="1"/>
  <c r="J36" i="6"/>
  <c r="A58" i="6"/>
  <c r="D58" i="6" s="1"/>
  <c r="I20" i="219"/>
  <c r="H54" i="6" l="1"/>
  <c r="J54" i="6" s="1"/>
  <c r="F58" i="6"/>
  <c r="E56" i="240"/>
  <c r="A58" i="240"/>
  <c r="A60" i="6"/>
  <c r="D60" i="6" s="1"/>
  <c r="H56" i="6" l="1"/>
  <c r="J56" i="6" s="1"/>
  <c r="E58" i="240"/>
  <c r="A60" i="240"/>
  <c r="F60" i="6"/>
  <c r="A61" i="6"/>
  <c r="D61" i="6" s="1"/>
  <c r="H58" i="6" l="1"/>
  <c r="J58" i="6" s="1"/>
  <c r="F61" i="6"/>
  <c r="E60" i="240"/>
  <c r="A61" i="240"/>
  <c r="A62" i="6"/>
  <c r="D62" i="6" s="1"/>
  <c r="F62" i="6" l="1"/>
  <c r="H60" i="6"/>
  <c r="A62" i="240"/>
  <c r="E61" i="240"/>
  <c r="A63" i="6"/>
  <c r="D63" i="6" s="1"/>
  <c r="H61" i="6" l="1"/>
  <c r="J61" i="6" s="1"/>
  <c r="E62" i="240"/>
  <c r="A63" i="240"/>
  <c r="J60" i="6"/>
  <c r="A64" i="6"/>
  <c r="D64" i="6" s="1"/>
  <c r="F64" i="6" l="1"/>
  <c r="H62" i="6"/>
  <c r="J62" i="6" s="1"/>
  <c r="E63" i="240"/>
  <c r="A64" i="240"/>
  <c r="A65" i="6"/>
  <c r="D65" i="6" s="1"/>
  <c r="F65" i="6" l="1"/>
  <c r="H63" i="6"/>
  <c r="J63" i="6" s="1"/>
  <c r="E64" i="240"/>
  <c r="A65" i="240"/>
  <c r="A69" i="6"/>
  <c r="D69" i="6" s="1"/>
  <c r="H64" i="6" l="1"/>
  <c r="J64" i="6" s="1"/>
  <c r="F69" i="6"/>
  <c r="A69" i="240"/>
  <c r="E65" i="240"/>
  <c r="A70" i="6"/>
  <c r="D70" i="6" s="1"/>
  <c r="H65" i="6" l="1"/>
  <c r="J65" i="6" s="1"/>
  <c r="F70" i="6"/>
  <c r="E69" i="240"/>
  <c r="A70" i="240"/>
  <c r="A84" i="6"/>
  <c r="D84" i="6" s="1"/>
  <c r="F84" i="6" l="1"/>
  <c r="H69" i="6"/>
  <c r="J69" i="6" s="1"/>
  <c r="A84" i="240"/>
  <c r="E70" i="240"/>
  <c r="H70" i="6" l="1"/>
  <c r="E84" i="240"/>
  <c r="H84" i="6" l="1"/>
  <c r="J84" i="6" s="1"/>
  <c r="E96" i="240"/>
  <c r="J70" i="6"/>
  <c r="AM111" i="388"/>
  <c r="AI106" i="388"/>
  <c r="AK82" i="388"/>
  <c r="AK77" i="388"/>
  <c r="AK859" i="388"/>
  <c r="AK838" i="388"/>
  <c r="AK818" i="388"/>
  <c r="AM814" i="388"/>
  <c r="AK782" i="388"/>
  <c r="AH777" i="388"/>
  <c r="H777" i="388" s="1"/>
  <c r="AH771" i="388"/>
  <c r="H771" i="388" s="1"/>
  <c r="AH767" i="388"/>
  <c r="H767" i="388" s="1"/>
  <c r="AH763" i="388"/>
  <c r="H763" i="388" s="1"/>
  <c r="AH759" i="388"/>
  <c r="H759" i="388" s="1"/>
  <c r="AH754" i="388"/>
  <c r="H754" i="388" s="1"/>
  <c r="AH750" i="388"/>
  <c r="H750" i="388" s="1"/>
  <c r="AM744" i="388"/>
  <c r="AK726" i="388"/>
  <c r="AM722" i="388"/>
  <c r="AM717" i="388"/>
  <c r="AM713" i="388"/>
  <c r="AM708" i="388"/>
  <c r="AM699" i="388"/>
  <c r="AM695" i="388"/>
  <c r="AM691" i="388"/>
  <c r="AM687" i="388"/>
  <c r="AM683" i="388"/>
  <c r="AM679" i="388"/>
  <c r="AM673" i="388"/>
  <c r="AM664" i="388"/>
  <c r="AM660" i="388"/>
  <c r="AH656" i="388"/>
  <c r="H656" i="388" s="1"/>
  <c r="AM651" i="388"/>
  <c r="AM646" i="388"/>
  <c r="AM640" i="388"/>
  <c r="AK596" i="388"/>
  <c r="AK570" i="388"/>
  <c r="AI506" i="388"/>
  <c r="AM502" i="388"/>
  <c r="AK484" i="388"/>
  <c r="AK468" i="388"/>
  <c r="AM464" i="388"/>
  <c r="AI440" i="388"/>
  <c r="AM434" i="388"/>
  <c r="AM430" i="388"/>
  <c r="AH426" i="388"/>
  <c r="H426" i="388" s="1"/>
  <c r="AH422" i="388"/>
  <c r="H422" i="388" s="1"/>
  <c r="AH417" i="388"/>
  <c r="H417" i="388" s="1"/>
  <c r="AH411" i="388"/>
  <c r="H411" i="388" s="1"/>
  <c r="AH407" i="388"/>
  <c r="H407" i="388" s="1"/>
  <c r="AK129" i="388"/>
  <c r="AM124" i="388"/>
  <c r="AK735" i="388"/>
  <c r="AK637" i="388"/>
  <c r="AM620" i="388"/>
  <c r="AK174" i="388"/>
  <c r="AM165" i="388"/>
  <c r="AM147" i="388"/>
  <c r="AM134" i="388"/>
  <c r="AM121" i="388"/>
  <c r="AK841" i="388"/>
  <c r="AK805" i="388"/>
  <c r="AM801" i="388"/>
  <c r="AM797" i="388"/>
  <c r="AK737" i="388"/>
  <c r="AK698" i="388"/>
  <c r="AK682" i="388"/>
  <c r="AM676" i="388"/>
  <c r="AM672" i="388"/>
  <c r="AM663" i="388"/>
  <c r="AM659" i="388"/>
  <c r="AM655" i="388"/>
  <c r="AH649" i="388"/>
  <c r="H649" i="388" s="1"/>
  <c r="AM645" i="388"/>
  <c r="AM639" i="388"/>
  <c r="AK595" i="388"/>
  <c r="AM590" i="388"/>
  <c r="AM585" i="388"/>
  <c r="AK569" i="388"/>
  <c r="AM565" i="388"/>
  <c r="AM525" i="388"/>
  <c r="AM521" i="388"/>
  <c r="AK501" i="388"/>
  <c r="AK483" i="388"/>
  <c r="AK467" i="388"/>
  <c r="AI447" i="388"/>
  <c r="AK281" i="388"/>
  <c r="AM273" i="388"/>
  <c r="AM269" i="388"/>
  <c r="AM265" i="388"/>
  <c r="AM261" i="388"/>
  <c r="AM257" i="388"/>
  <c r="AM253" i="388"/>
  <c r="AM249" i="388"/>
  <c r="AM244" i="388"/>
  <c r="AM239" i="388"/>
  <c r="AM235" i="388"/>
  <c r="AM228" i="388"/>
  <c r="AM224" i="388"/>
  <c r="AM217" i="388"/>
  <c r="AM212" i="388"/>
  <c r="AM208" i="388"/>
  <c r="AM204" i="388"/>
  <c r="AM199" i="388"/>
  <c r="AM195" i="388"/>
  <c r="AM191" i="388"/>
  <c r="AM187" i="388"/>
  <c r="AM183" i="388"/>
  <c r="AM172" i="388"/>
  <c r="AM167" i="388"/>
  <c r="AM163" i="388"/>
  <c r="AM159" i="388"/>
  <c r="AM154" i="388"/>
  <c r="AM100" i="388"/>
  <c r="AM96" i="388"/>
  <c r="AM88" i="388"/>
  <c r="AK29" i="388"/>
  <c r="AK839" i="388"/>
  <c r="AM827" i="388"/>
  <c r="AK692" i="388"/>
  <c r="AM674" i="388"/>
  <c r="AM657" i="388"/>
  <c r="AM631" i="388"/>
  <c r="AM610" i="388"/>
  <c r="AM587" i="388"/>
  <c r="AK857" i="388"/>
  <c r="AK836" i="388"/>
  <c r="AM832" i="388"/>
  <c r="AK800" i="388"/>
  <c r="AK736" i="388"/>
  <c r="AK681" i="388"/>
  <c r="AM675" i="388"/>
  <c r="AM671" i="388"/>
  <c r="AK594" i="388"/>
  <c r="AM589" i="388"/>
  <c r="AM584" i="388"/>
  <c r="AI520" i="388"/>
  <c r="AK498" i="388"/>
  <c r="AK482" i="388"/>
  <c r="AI466" i="388"/>
  <c r="AI438" i="388"/>
  <c r="AM432" i="388"/>
  <c r="AH428" i="388"/>
  <c r="H428" i="388" s="1"/>
  <c r="AH424" i="388"/>
  <c r="H424" i="388" s="1"/>
  <c r="AH420" i="388"/>
  <c r="H420" i="388" s="1"/>
  <c r="AH414" i="388"/>
  <c r="H414" i="388" s="1"/>
  <c r="AH409" i="388"/>
  <c r="H409" i="388" s="1"/>
  <c r="AI117" i="388"/>
  <c r="AK79" i="388"/>
  <c r="AK33" i="388"/>
  <c r="AK835" i="388"/>
  <c r="AK624" i="388"/>
  <c r="AK567" i="388"/>
  <c r="AM563" i="388"/>
  <c r="AK497" i="388"/>
  <c r="AK481" i="388"/>
  <c r="AK465" i="388"/>
  <c r="AK445" i="388"/>
  <c r="AK206" i="388"/>
  <c r="AM197" i="388"/>
  <c r="AM193" i="388"/>
  <c r="AM185" i="388"/>
  <c r="AM169" i="388"/>
  <c r="AM161" i="388"/>
  <c r="AM152" i="388"/>
  <c r="AM143" i="388"/>
  <c r="AK78" i="388"/>
  <c r="AK32" i="388"/>
  <c r="AK855" i="388"/>
  <c r="AK834" i="388"/>
  <c r="AM830" i="388"/>
  <c r="AK810" i="388"/>
  <c r="AK738" i="388"/>
  <c r="AK636" i="388"/>
  <c r="AM627" i="388"/>
  <c r="AM623" i="388"/>
  <c r="AM586" i="388"/>
  <c r="AM582" i="388"/>
  <c r="AK566" i="388"/>
  <c r="AM562" i="388"/>
  <c r="AM522" i="388"/>
  <c r="AK496" i="388"/>
  <c r="AK480" i="388"/>
  <c r="AK456" i="388"/>
  <c r="AK403" i="388"/>
  <c r="AM398" i="388"/>
  <c r="AM394" i="388"/>
  <c r="AM380" i="388"/>
  <c r="AM376" i="388"/>
  <c r="AM371" i="388"/>
  <c r="AM367" i="388"/>
  <c r="AI107" i="388"/>
  <c r="AM102" i="388"/>
  <c r="AM97" i="388"/>
  <c r="AM93" i="388"/>
  <c r="AM89" i="388"/>
  <c r="AK719" i="388"/>
  <c r="AK593" i="388"/>
  <c r="AK86" i="388"/>
  <c r="AK858" i="388"/>
  <c r="AK837" i="388"/>
  <c r="AM833" i="388"/>
  <c r="AJ790" i="388"/>
  <c r="AK733" i="388"/>
  <c r="AK694" i="388"/>
  <c r="AK635" i="388"/>
  <c r="AM626" i="388"/>
  <c r="AM622" i="388"/>
  <c r="AI517" i="388"/>
  <c r="AK495" i="388"/>
  <c r="AK479" i="388"/>
  <c r="AI460" i="388"/>
  <c r="AI443" i="388"/>
  <c r="AK150" i="388"/>
  <c r="AM145" i="388"/>
  <c r="AM141" i="388"/>
  <c r="AM136" i="388"/>
  <c r="AM132" i="388"/>
  <c r="AM127" i="388"/>
  <c r="AM123" i="388"/>
  <c r="AK84" i="388"/>
  <c r="AK811" i="388"/>
  <c r="AK571" i="388"/>
  <c r="AM523" i="388"/>
  <c r="AK853" i="388"/>
  <c r="AK828" i="388"/>
  <c r="AM824" i="388"/>
  <c r="AM789" i="388"/>
  <c r="AK732" i="388"/>
  <c r="AK662" i="388"/>
  <c r="AM658" i="388"/>
  <c r="AM654" i="388"/>
  <c r="AM648" i="388"/>
  <c r="AH644" i="388"/>
  <c r="H644" i="388" s="1"/>
  <c r="AM638" i="388"/>
  <c r="AI580" i="388"/>
  <c r="AM576" i="388"/>
  <c r="AI516" i="388"/>
  <c r="AK494" i="388"/>
  <c r="AK478" i="388"/>
  <c r="AI459" i="388"/>
  <c r="AK401" i="388"/>
  <c r="AM396" i="388"/>
  <c r="AM392" i="388"/>
  <c r="AM343" i="388"/>
  <c r="AM374" i="388"/>
  <c r="AM369" i="388"/>
  <c r="AM365" i="388"/>
  <c r="AM361" i="388"/>
  <c r="AM357" i="388"/>
  <c r="AM353" i="388"/>
  <c r="AM342" i="388"/>
  <c r="AM338" i="388"/>
  <c r="AM334" i="388"/>
  <c r="AM329" i="388"/>
  <c r="AM324" i="388"/>
  <c r="AM320" i="388"/>
  <c r="AM316" i="388"/>
  <c r="AM312" i="388"/>
  <c r="AM307" i="388"/>
  <c r="AM303" i="388"/>
  <c r="AM295" i="388"/>
  <c r="AM287" i="388"/>
  <c r="AM280" i="388"/>
  <c r="AM272" i="388"/>
  <c r="AM268" i="388"/>
  <c r="AM264" i="388"/>
  <c r="AM260" i="388"/>
  <c r="AM256" i="388"/>
  <c r="AM252" i="388"/>
  <c r="AM248" i="388"/>
  <c r="AM242" i="388"/>
  <c r="AM238" i="388"/>
  <c r="AM234" i="388"/>
  <c r="AM227" i="388"/>
  <c r="AM223" i="388"/>
  <c r="AM215" i="388"/>
  <c r="AM211" i="388"/>
  <c r="AM207" i="388"/>
  <c r="AM203" i="388"/>
  <c r="AM198" i="388"/>
  <c r="AM194" i="388"/>
  <c r="AM190" i="388"/>
  <c r="AM186" i="388"/>
  <c r="AM182" i="388"/>
  <c r="AM170" i="388"/>
  <c r="AI113" i="388"/>
  <c r="AK75" i="388"/>
  <c r="AK823" i="388"/>
  <c r="AK807" i="388"/>
  <c r="AM799" i="388"/>
  <c r="AM788" i="388"/>
  <c r="AH783" i="388"/>
  <c r="H783" i="388" s="1"/>
  <c r="AH768" i="388"/>
  <c r="H768" i="388" s="1"/>
  <c r="AH764" i="388"/>
  <c r="H764" i="388" s="1"/>
  <c r="AH760" i="388"/>
  <c r="H760" i="388" s="1"/>
  <c r="AK601" i="388"/>
  <c r="AI519" i="388"/>
  <c r="AK493" i="388"/>
  <c r="AK477" i="388"/>
  <c r="AK457" i="388"/>
  <c r="AI441" i="388"/>
  <c r="AM435" i="388"/>
  <c r="AM431" i="388"/>
  <c r="AH427" i="388"/>
  <c r="H427" i="388" s="1"/>
  <c r="AH423" i="388"/>
  <c r="H423" i="388" s="1"/>
  <c r="AH418" i="388"/>
  <c r="H418" i="388" s="1"/>
  <c r="AH412" i="388"/>
  <c r="H412" i="388" s="1"/>
  <c r="AH408" i="388"/>
  <c r="H408" i="388" s="1"/>
  <c r="AK130" i="388"/>
  <c r="AM125" i="388"/>
  <c r="AK16" i="388"/>
  <c r="AH405" i="388"/>
  <c r="H405" i="388" s="1"/>
  <c r="AK851" i="388"/>
  <c r="AK842" i="388"/>
  <c r="AI826" i="388"/>
  <c r="D53" i="6" s="1"/>
  <c r="AK822" i="388"/>
  <c r="AK806" i="388"/>
  <c r="AM802" i="388"/>
  <c r="AK798" i="388"/>
  <c r="AM792" i="388"/>
  <c r="AM787" i="388"/>
  <c r="AK734" i="388"/>
  <c r="AK730" i="388"/>
  <c r="AK619" i="388"/>
  <c r="AM609" i="388"/>
  <c r="AK600" i="388"/>
  <c r="AK578" i="388"/>
  <c r="AK574" i="388"/>
  <c r="AI518" i="388"/>
  <c r="AI514" i="388"/>
  <c r="AM510" i="388"/>
  <c r="AK492" i="388"/>
  <c r="AK488" i="388"/>
  <c r="AK476" i="388"/>
  <c r="AK472" i="388"/>
  <c r="AI452" i="388"/>
  <c r="AM448" i="388"/>
  <c r="AI444" i="388"/>
  <c r="AK363" i="388"/>
  <c r="AM359" i="388"/>
  <c r="AM355" i="388"/>
  <c r="AM345" i="388"/>
  <c r="AM340" i="388"/>
  <c r="AM336" i="388"/>
  <c r="AM332" i="388"/>
  <c r="AM326" i="388"/>
  <c r="AM322" i="388"/>
  <c r="AM318" i="388"/>
  <c r="AM314" i="388"/>
  <c r="AM309" i="388"/>
  <c r="AK305" i="388"/>
  <c r="AM297" i="388"/>
  <c r="AM292" i="388"/>
  <c r="AM282" i="388"/>
  <c r="AM274" i="388"/>
  <c r="AM270" i="388"/>
  <c r="AM266" i="388"/>
  <c r="AM262" i="388"/>
  <c r="AM258" i="388"/>
  <c r="AM254" i="388"/>
  <c r="AM250" i="388"/>
  <c r="AM245" i="388"/>
  <c r="AM240" i="388"/>
  <c r="AM236" i="388"/>
  <c r="AM231" i="388"/>
  <c r="AM225" i="388"/>
  <c r="AM218" i="388"/>
  <c r="AM213" i="388"/>
  <c r="AM209" i="388"/>
  <c r="AM205" i="388"/>
  <c r="AM200" i="388"/>
  <c r="AM196" i="388"/>
  <c r="AM192" i="388"/>
  <c r="AM188" i="388"/>
  <c r="AM184" i="388"/>
  <c r="AM173" i="388"/>
  <c r="AM168" i="388"/>
  <c r="AM164" i="388"/>
  <c r="AM160" i="388"/>
  <c r="AM156" i="388"/>
  <c r="AM151" i="388"/>
  <c r="AM146" i="388"/>
  <c r="AM142" i="388"/>
  <c r="AM138" i="388"/>
  <c r="AM133" i="388"/>
  <c r="AI85" i="388"/>
  <c r="AK81" i="388"/>
  <c r="AK35" i="388"/>
  <c r="AK860" i="388"/>
  <c r="AM831" i="388"/>
  <c r="AJ819" i="388"/>
  <c r="AH803" i="388"/>
  <c r="H803" i="388" s="1"/>
  <c r="AH772" i="388"/>
  <c r="H772" i="388" s="1"/>
  <c r="AH756" i="388"/>
  <c r="H756" i="388" s="1"/>
  <c r="AK700" i="388"/>
  <c r="AM684" i="388"/>
  <c r="AM670" i="388"/>
  <c r="AK652" i="388"/>
  <c r="AK575" i="388"/>
  <c r="AK333" i="388"/>
  <c r="AM283" i="388"/>
  <c r="AM267" i="388"/>
  <c r="AM255" i="388"/>
  <c r="AM246" i="388"/>
  <c r="AM237" i="388"/>
  <c r="AM226" i="388"/>
  <c r="AM214" i="388"/>
  <c r="AM202" i="388"/>
  <c r="AM189" i="388"/>
  <c r="AK854" i="388"/>
  <c r="AI850" i="388"/>
  <c r="AK829" i="388"/>
  <c r="AM825" i="388"/>
  <c r="AK821" i="388"/>
  <c r="AM809" i="388"/>
  <c r="AK786" i="388"/>
  <c r="AK781" i="388"/>
  <c r="AH774" i="388"/>
  <c r="H774" i="388" s="1"/>
  <c r="AH770" i="388"/>
  <c r="H770" i="388" s="1"/>
  <c r="AH766" i="388"/>
  <c r="H766" i="388" s="1"/>
  <c r="AH762" i="388"/>
  <c r="H762" i="388" s="1"/>
  <c r="AH758" i="388"/>
  <c r="H758" i="388" s="1"/>
  <c r="AH753" i="388"/>
  <c r="H753" i="388" s="1"/>
  <c r="AH749" i="388"/>
  <c r="H749" i="388" s="1"/>
  <c r="AM743" i="388"/>
  <c r="AK729" i="388"/>
  <c r="AK725" i="388"/>
  <c r="AM721" i="388"/>
  <c r="AM716" i="388"/>
  <c r="AM712" i="388"/>
  <c r="AM706" i="388"/>
  <c r="AK690" i="388"/>
  <c r="AK686" i="388"/>
  <c r="AK618" i="388"/>
  <c r="AM608" i="388"/>
  <c r="AK599" i="388"/>
  <c r="AK577" i="388"/>
  <c r="AK573" i="388"/>
  <c r="AI513" i="388"/>
  <c r="AM509" i="388"/>
  <c r="AK491" i="388"/>
  <c r="AK487" i="388"/>
  <c r="AK475" i="388"/>
  <c r="AK471" i="388"/>
  <c r="AK455" i="388"/>
  <c r="AI451" i="388"/>
  <c r="AI439" i="388"/>
  <c r="AM433" i="388"/>
  <c r="AM429" i="388"/>
  <c r="AH425" i="388"/>
  <c r="H425" i="388" s="1"/>
  <c r="AH421" i="388"/>
  <c r="H421" i="388" s="1"/>
  <c r="AH415" i="388"/>
  <c r="H415" i="388" s="1"/>
  <c r="AH410" i="388"/>
  <c r="H410" i="388" s="1"/>
  <c r="AH406" i="388"/>
  <c r="H406" i="388" s="1"/>
  <c r="AK402" i="388"/>
  <c r="AM397" i="388"/>
  <c r="AM393" i="388"/>
  <c r="AM378" i="388"/>
  <c r="AM375" i="388"/>
  <c r="AM370" i="388"/>
  <c r="AM366" i="388"/>
  <c r="AM362" i="388"/>
  <c r="AM358" i="388"/>
  <c r="AM354" i="388"/>
  <c r="AM344" i="388"/>
  <c r="AM339" i="388"/>
  <c r="AM335" i="388"/>
  <c r="AM330" i="388"/>
  <c r="AM325" i="388"/>
  <c r="AM321" i="388"/>
  <c r="AM317" i="388"/>
  <c r="AM313" i="388"/>
  <c r="AM308" i="388"/>
  <c r="AM304" i="388"/>
  <c r="AM296" i="388"/>
  <c r="AM288" i="388"/>
  <c r="AK118" i="388"/>
  <c r="AM114" i="388"/>
  <c r="AK110" i="388"/>
  <c r="AK80" i="388"/>
  <c r="AK76" i="388"/>
  <c r="AK856" i="388"/>
  <c r="AK794" i="388"/>
  <c r="AM779" i="388"/>
  <c r="AH751" i="388"/>
  <c r="H751" i="388" s="1"/>
  <c r="AM745" i="388"/>
  <c r="AK727" i="388"/>
  <c r="AM710" i="388"/>
  <c r="AI511" i="388"/>
  <c r="AK503" i="388"/>
  <c r="AM210" i="388"/>
  <c r="AM157" i="388"/>
  <c r="AM139" i="388"/>
  <c r="AM116" i="388"/>
  <c r="AM94" i="388"/>
  <c r="AI849" i="388"/>
  <c r="AK840" i="388"/>
  <c r="AK820" i="388"/>
  <c r="AM816" i="388"/>
  <c r="AM812" i="388"/>
  <c r="AM808" i="388"/>
  <c r="AI804" i="388"/>
  <c r="D76" i="6" s="1"/>
  <c r="AK785" i="388"/>
  <c r="AK780" i="388"/>
  <c r="AH773" i="388"/>
  <c r="H773" i="388" s="1"/>
  <c r="AH769" i="388"/>
  <c r="H769" i="388" s="1"/>
  <c r="AH765" i="388"/>
  <c r="H765" i="388" s="1"/>
  <c r="AH761" i="388"/>
  <c r="H761" i="388" s="1"/>
  <c r="AH757" i="388"/>
  <c r="H757" i="388" s="1"/>
  <c r="AH752" i="388"/>
  <c r="H752" i="388" s="1"/>
  <c r="AM746" i="388"/>
  <c r="AM742" i="388"/>
  <c r="AK728" i="388"/>
  <c r="AK724" i="388"/>
  <c r="AM720" i="388"/>
  <c r="AM715" i="388"/>
  <c r="AM711" i="388"/>
  <c r="AM701" i="388"/>
  <c r="AM697" i="388"/>
  <c r="AM693" i="388"/>
  <c r="AM689" i="388"/>
  <c r="AM685" i="388"/>
  <c r="AK633" i="388"/>
  <c r="AM625" i="388"/>
  <c r="AM621" i="388"/>
  <c r="AM607" i="388"/>
  <c r="AK598" i="388"/>
  <c r="AK572" i="388"/>
  <c r="AK568" i="388"/>
  <c r="AM564" i="388"/>
  <c r="AM524" i="388"/>
  <c r="AI512" i="388"/>
  <c r="AI508" i="388"/>
  <c r="AM504" i="388"/>
  <c r="AK490" i="388"/>
  <c r="AK486" i="388"/>
  <c r="AK474" i="388"/>
  <c r="AK470" i="388"/>
  <c r="AI454" i="388"/>
  <c r="AM450" i="388"/>
  <c r="AM446" i="388"/>
  <c r="AI442" i="388"/>
  <c r="AK166" i="388"/>
  <c r="AM162" i="388"/>
  <c r="AM158" i="388"/>
  <c r="AM153" i="388"/>
  <c r="AK148" i="388"/>
  <c r="AM144" i="388"/>
  <c r="AM140" i="388"/>
  <c r="AM135" i="388"/>
  <c r="AM131" i="388"/>
  <c r="AM126" i="388"/>
  <c r="AM122" i="388"/>
  <c r="AI109" i="388"/>
  <c r="AM104" i="388"/>
  <c r="AM99" i="388"/>
  <c r="AM95" i="388"/>
  <c r="AM91" i="388"/>
  <c r="AK83" i="388"/>
  <c r="AK852" i="388"/>
  <c r="AK741" i="388"/>
  <c r="AK731" i="388"/>
  <c r="AM723" i="388"/>
  <c r="AM714" i="388"/>
  <c r="AM696" i="388"/>
  <c r="AM688" i="388"/>
  <c r="AM680" i="388"/>
  <c r="AM661" i="388"/>
  <c r="AM647" i="388"/>
  <c r="AM641" i="388"/>
  <c r="AK597" i="388"/>
  <c r="AM583" i="388"/>
  <c r="AI579" i="388"/>
  <c r="AI515" i="388"/>
  <c r="AI507" i="388"/>
  <c r="AK489" i="388"/>
  <c r="AI485" i="388"/>
  <c r="AK473" i="388"/>
  <c r="AK469" i="388"/>
  <c r="AI453" i="388"/>
  <c r="AI449" i="388"/>
  <c r="AK404" i="388"/>
  <c r="AM399" i="388"/>
  <c r="AM395" i="388"/>
  <c r="AM391" i="388"/>
  <c r="AM377" i="388"/>
  <c r="AM372" i="388"/>
  <c r="AM368" i="388"/>
  <c r="AM364" i="388"/>
  <c r="AM360" i="388"/>
  <c r="AM356" i="388"/>
  <c r="AM352" i="388"/>
  <c r="AM341" i="388"/>
  <c r="AM337" i="388"/>
  <c r="AM327" i="388"/>
  <c r="AM323" i="388"/>
  <c r="AM319" i="388"/>
  <c r="AM315" i="388"/>
  <c r="AM310" i="388"/>
  <c r="AM306" i="388"/>
  <c r="AK302" i="388"/>
  <c r="AM294" i="388"/>
  <c r="AM271" i="388"/>
  <c r="AM263" i="388"/>
  <c r="AM259" i="388"/>
  <c r="AM251" i="388"/>
  <c r="AM241" i="388"/>
  <c r="AM232" i="388"/>
  <c r="AM220" i="388"/>
  <c r="AI112" i="388"/>
  <c r="AK108" i="388"/>
  <c r="AM98" i="388"/>
  <c r="AM90" i="388"/>
  <c r="AK36" i="388"/>
  <c r="AK617" i="388"/>
  <c r="AK28" i="388"/>
  <c r="AM87" i="388"/>
  <c r="F76" i="6" l="1"/>
  <c r="F53" i="6"/>
  <c r="D412" i="388"/>
  <c r="D760" i="388"/>
  <c r="D424" i="388"/>
  <c r="D417" i="388"/>
  <c r="D656" i="388"/>
  <c r="D750" i="388"/>
  <c r="D767" i="388"/>
  <c r="D752" i="388"/>
  <c r="D769" i="388"/>
  <c r="D406" i="388"/>
  <c r="D758" i="388"/>
  <c r="D756" i="388"/>
  <c r="D757" i="388"/>
  <c r="D773" i="388"/>
  <c r="D751" i="388"/>
  <c r="D410" i="388"/>
  <c r="D762" i="388"/>
  <c r="D772" i="388"/>
  <c r="D418" i="388"/>
  <c r="D764" i="388"/>
  <c r="D409" i="388"/>
  <c r="D428" i="388"/>
  <c r="D422" i="388"/>
  <c r="D754" i="388"/>
  <c r="D771" i="388"/>
  <c r="D425" i="388"/>
  <c r="D774" i="388"/>
  <c r="D761" i="388"/>
  <c r="D415" i="388"/>
  <c r="D749" i="388"/>
  <c r="D766" i="388"/>
  <c r="D803" i="388"/>
  <c r="D405" i="388"/>
  <c r="D423" i="388"/>
  <c r="D768" i="388"/>
  <c r="D644" i="388"/>
  <c r="D414" i="388"/>
  <c r="D407" i="388"/>
  <c r="D426" i="388"/>
  <c r="D759" i="388"/>
  <c r="D777" i="388"/>
  <c r="D765" i="388"/>
  <c r="D421" i="388"/>
  <c r="D753" i="388"/>
  <c r="D770" i="388"/>
  <c r="D408" i="388"/>
  <c r="D427" i="388"/>
  <c r="D783" i="388"/>
  <c r="D420" i="388"/>
  <c r="D649" i="388"/>
  <c r="D411" i="388"/>
  <c r="D763" i="388"/>
  <c r="D25" i="6"/>
  <c r="D45" i="6"/>
  <c r="D14" i="6"/>
  <c r="D26" i="6"/>
  <c r="D29" i="6"/>
  <c r="D18" i="6"/>
  <c r="D28" i="6"/>
  <c r="D15" i="6"/>
  <c r="D34" i="6"/>
  <c r="D16" i="6"/>
  <c r="D32" i="6"/>
  <c r="D22" i="6"/>
  <c r="D17" i="6"/>
  <c r="D33" i="6"/>
  <c r="D21" i="6"/>
  <c r="D30" i="6"/>
  <c r="D31" i="6"/>
  <c r="AI41" i="388"/>
  <c r="AL41" i="388" s="1"/>
  <c r="AJ40" i="388"/>
  <c r="J40" i="388" s="1"/>
  <c r="AK34" i="388"/>
  <c r="K34" i="388" s="1"/>
  <c r="AK31" i="388"/>
  <c r="K31" i="388" s="1"/>
  <c r="AI62" i="388"/>
  <c r="AL62" i="388" s="1"/>
  <c r="AJ13" i="388"/>
  <c r="AL13" i="388" s="1"/>
  <c r="AI66" i="388"/>
  <c r="AL66" i="388" s="1"/>
  <c r="AJ38" i="388"/>
  <c r="AI61" i="388"/>
  <c r="I61" i="388" s="1"/>
  <c r="AI14" i="388"/>
  <c r="I14" i="388" s="1"/>
  <c r="AI65" i="388"/>
  <c r="AL65" i="388" s="1"/>
  <c r="AJ22" i="388"/>
  <c r="J22" i="388" s="1"/>
  <c r="AI18" i="388"/>
  <c r="AI15" i="388"/>
  <c r="AL15" i="388" s="1"/>
  <c r="AI70" i="388"/>
  <c r="AL70" i="388" s="1"/>
  <c r="AJ59" i="388"/>
  <c r="AL59" i="388" s="1"/>
  <c r="AI64" i="388"/>
  <c r="AL64" i="388" s="1"/>
  <c r="AI69" i="388"/>
  <c r="AL69" i="388" s="1"/>
  <c r="AI21" i="388"/>
  <c r="D38" i="6" s="1"/>
  <c r="AJ42" i="388"/>
  <c r="J42" i="388" s="1"/>
  <c r="AI39" i="388"/>
  <c r="AL39" i="388" s="1"/>
  <c r="AI71" i="388"/>
  <c r="AL71" i="388" s="1"/>
  <c r="AJ46" i="388"/>
  <c r="AL46" i="388" s="1"/>
  <c r="AJ10" i="388"/>
  <c r="AJ48" i="388"/>
  <c r="J48" i="388" s="1"/>
  <c r="AI37" i="388"/>
  <c r="AJ19" i="388"/>
  <c r="AL19" i="388" s="1"/>
  <c r="AI12" i="388"/>
  <c r="AL12" i="388" s="1"/>
  <c r="AI63" i="388"/>
  <c r="AL63" i="388" s="1"/>
  <c r="AI68" i="388"/>
  <c r="AL68" i="388" s="1"/>
  <c r="AI58" i="388"/>
  <c r="D42" i="6" s="1"/>
  <c r="AI67" i="388"/>
  <c r="AI72" i="388"/>
  <c r="AL72" i="388" s="1"/>
  <c r="AI47" i="388"/>
  <c r="AL47" i="388" s="1"/>
  <c r="I442" i="388"/>
  <c r="I85" i="388"/>
  <c r="I438" i="388"/>
  <c r="I849" i="388"/>
  <c r="I106" i="388"/>
  <c r="J790" i="388"/>
  <c r="AL302" i="388"/>
  <c r="K302" i="388"/>
  <c r="AO391" i="388"/>
  <c r="L391" i="388"/>
  <c r="AL118" i="388"/>
  <c r="K118" i="388"/>
  <c r="AO344" i="388"/>
  <c r="L344" i="388"/>
  <c r="AO393" i="388"/>
  <c r="L393" i="388"/>
  <c r="AL455" i="388"/>
  <c r="K455" i="388"/>
  <c r="AL573" i="388"/>
  <c r="K573" i="388"/>
  <c r="AO712" i="388"/>
  <c r="L712" i="388"/>
  <c r="AL821" i="388"/>
  <c r="K821" i="388"/>
  <c r="AL333" i="388"/>
  <c r="K333" i="388"/>
  <c r="AL81" i="388"/>
  <c r="K81" i="388"/>
  <c r="AO218" i="388"/>
  <c r="L218" i="388"/>
  <c r="AL305" i="388"/>
  <c r="K305" i="388"/>
  <c r="AL75" i="388"/>
  <c r="K75" i="388"/>
  <c r="AL811" i="388"/>
  <c r="K811" i="388"/>
  <c r="AO90" i="388"/>
  <c r="L90" i="388"/>
  <c r="AO319" i="388"/>
  <c r="L319" i="388"/>
  <c r="I449" i="388"/>
  <c r="AO696" i="388"/>
  <c r="L696" i="388"/>
  <c r="AL109" i="388"/>
  <c r="I109" i="388"/>
  <c r="AO504" i="388"/>
  <c r="L504" i="388"/>
  <c r="AO710" i="388"/>
  <c r="L710" i="388"/>
  <c r="AL491" i="388"/>
  <c r="K491" i="388"/>
  <c r="AL618" i="388"/>
  <c r="K618" i="388"/>
  <c r="AL729" i="388"/>
  <c r="K729" i="388"/>
  <c r="AO184" i="388"/>
  <c r="L184" i="388"/>
  <c r="AO258" i="388"/>
  <c r="L258" i="388"/>
  <c r="AO340" i="388"/>
  <c r="L340" i="388"/>
  <c r="AO510" i="388"/>
  <c r="L510" i="388"/>
  <c r="AL798" i="388"/>
  <c r="K798" i="388"/>
  <c r="AO223" i="388"/>
  <c r="L223" i="388"/>
  <c r="AO280" i="388"/>
  <c r="L280" i="388"/>
  <c r="AO342" i="388"/>
  <c r="L342" i="388"/>
  <c r="AO392" i="388"/>
  <c r="L392" i="388"/>
  <c r="AO654" i="388"/>
  <c r="L654" i="388"/>
  <c r="AL84" i="388"/>
  <c r="K84" i="388"/>
  <c r="AL517" i="388"/>
  <c r="I517" i="388"/>
  <c r="AL593" i="388"/>
  <c r="K593" i="388"/>
  <c r="AO380" i="388"/>
  <c r="L380" i="388"/>
  <c r="AO623" i="388"/>
  <c r="L623" i="388"/>
  <c r="AO152" i="388"/>
  <c r="L152" i="388"/>
  <c r="AL465" i="388"/>
  <c r="K465" i="388"/>
  <c r="AL498" i="388"/>
  <c r="K498" i="388"/>
  <c r="AL857" i="388"/>
  <c r="K857" i="388"/>
  <c r="AL839" i="388"/>
  <c r="K839" i="388"/>
  <c r="AO187" i="388"/>
  <c r="L187" i="388"/>
  <c r="AO244" i="388"/>
  <c r="L244" i="388"/>
  <c r="AL501" i="388"/>
  <c r="K501" i="388"/>
  <c r="AO659" i="388"/>
  <c r="L659" i="388"/>
  <c r="AO134" i="388"/>
  <c r="L134" i="388"/>
  <c r="AO620" i="388"/>
  <c r="L620" i="388"/>
  <c r="AL440" i="388"/>
  <c r="I440" i="388"/>
  <c r="AO660" i="388"/>
  <c r="L660" i="388"/>
  <c r="AO699" i="388"/>
  <c r="L699" i="388"/>
  <c r="AL77" i="388"/>
  <c r="K77" i="388"/>
  <c r="AL617" i="388"/>
  <c r="K617" i="388"/>
  <c r="AO98" i="388"/>
  <c r="L98" i="388"/>
  <c r="AO232" i="388"/>
  <c r="L232" i="388"/>
  <c r="AO263" i="388"/>
  <c r="L263" i="388"/>
  <c r="AO306" i="388"/>
  <c r="L306" i="388"/>
  <c r="AO323" i="388"/>
  <c r="L323" i="388"/>
  <c r="AO352" i="388"/>
  <c r="L352" i="388"/>
  <c r="AO368" i="388"/>
  <c r="L368" i="388"/>
  <c r="AO395" i="388"/>
  <c r="L395" i="388"/>
  <c r="I453" i="388"/>
  <c r="AL489" i="388"/>
  <c r="K489" i="388"/>
  <c r="AO583" i="388"/>
  <c r="L583" i="388"/>
  <c r="AO661" i="388"/>
  <c r="L661" i="388"/>
  <c r="AO714" i="388"/>
  <c r="L714" i="388"/>
  <c r="AL852" i="388"/>
  <c r="K852" i="388"/>
  <c r="AO95" i="388"/>
  <c r="L95" i="388"/>
  <c r="AO122" i="388"/>
  <c r="L122" i="388"/>
  <c r="AO140" i="388"/>
  <c r="L140" i="388"/>
  <c r="AO158" i="388"/>
  <c r="L158" i="388"/>
  <c r="AO446" i="388"/>
  <c r="L446" i="388"/>
  <c r="AL474" i="388"/>
  <c r="K474" i="388"/>
  <c r="AL508" i="388"/>
  <c r="I508" i="388"/>
  <c r="AL568" i="388"/>
  <c r="K568" i="388"/>
  <c r="AO621" i="388"/>
  <c r="L621" i="388"/>
  <c r="AO689" i="388"/>
  <c r="L689" i="388"/>
  <c r="AO711" i="388"/>
  <c r="L711" i="388"/>
  <c r="AL728" i="388"/>
  <c r="K728" i="388"/>
  <c r="AO808" i="388"/>
  <c r="L808" i="388"/>
  <c r="AL840" i="388"/>
  <c r="K840" i="388"/>
  <c r="AO94" i="388"/>
  <c r="L94" i="388"/>
  <c r="AO210" i="388"/>
  <c r="L210" i="388"/>
  <c r="AL727" i="388"/>
  <c r="K727" i="388"/>
  <c r="AL794" i="388"/>
  <c r="K794" i="388"/>
  <c r="AL80" i="388"/>
  <c r="K80" i="388"/>
  <c r="AO288" i="388"/>
  <c r="L288" i="388"/>
  <c r="AO313" i="388"/>
  <c r="L313" i="388"/>
  <c r="AO330" i="388"/>
  <c r="L330" i="388"/>
  <c r="AO354" i="388"/>
  <c r="L354" i="388"/>
  <c r="AO370" i="388"/>
  <c r="L370" i="388"/>
  <c r="AO397" i="388"/>
  <c r="L397" i="388"/>
  <c r="AO433" i="388"/>
  <c r="L433" i="388"/>
  <c r="AL471" i="388"/>
  <c r="K471" i="388"/>
  <c r="AL577" i="388"/>
  <c r="K577" i="388"/>
  <c r="AL686" i="388"/>
  <c r="K686" i="388"/>
  <c r="AO716" i="388"/>
  <c r="L716" i="388"/>
  <c r="AO743" i="388"/>
  <c r="L743" i="388"/>
  <c r="AL781" i="388"/>
  <c r="K781" i="388"/>
  <c r="AO825" i="388"/>
  <c r="L825" i="388"/>
  <c r="AO214" i="388"/>
  <c r="L214" i="388"/>
  <c r="AO255" i="388"/>
  <c r="L255" i="388"/>
  <c r="AL575" i="388"/>
  <c r="K575" i="388"/>
  <c r="AL700" i="388"/>
  <c r="K700" i="388"/>
  <c r="AL819" i="388"/>
  <c r="J819" i="388"/>
  <c r="AL35" i="388"/>
  <c r="K35" i="388"/>
  <c r="AO146" i="388"/>
  <c r="L146" i="388"/>
  <c r="AO164" i="388"/>
  <c r="L164" i="388"/>
  <c r="AO188" i="388"/>
  <c r="L188" i="388"/>
  <c r="AO205" i="388"/>
  <c r="L205" i="388"/>
  <c r="AO225" i="388"/>
  <c r="L225" i="388"/>
  <c r="AO245" i="388"/>
  <c r="L245" i="388"/>
  <c r="AO262" i="388"/>
  <c r="L262" i="388"/>
  <c r="AO282" i="388"/>
  <c r="L282" i="388"/>
  <c r="AO309" i="388"/>
  <c r="L309" i="388"/>
  <c r="AO326" i="388"/>
  <c r="L326" i="388"/>
  <c r="AO345" i="388"/>
  <c r="L345" i="388"/>
  <c r="I444" i="388"/>
  <c r="AL476" i="388"/>
  <c r="K476" i="388"/>
  <c r="AL514" i="388"/>
  <c r="I514" i="388"/>
  <c r="AL600" i="388"/>
  <c r="K600" i="388"/>
  <c r="AL734" i="388"/>
  <c r="K734" i="388"/>
  <c r="AO802" i="388"/>
  <c r="L802" i="388"/>
  <c r="AL842" i="388"/>
  <c r="K842" i="388"/>
  <c r="AL457" i="388"/>
  <c r="K457" i="388"/>
  <c r="AL601" i="388"/>
  <c r="K601" i="388"/>
  <c r="AL823" i="388"/>
  <c r="K823" i="388"/>
  <c r="AL113" i="388"/>
  <c r="I113" i="388"/>
  <c r="AO190" i="388"/>
  <c r="L190" i="388"/>
  <c r="AO207" i="388"/>
  <c r="L207" i="388"/>
  <c r="AO227" i="388"/>
  <c r="L227" i="388"/>
  <c r="AO248" i="388"/>
  <c r="L248" i="388"/>
  <c r="AO264" i="388"/>
  <c r="L264" i="388"/>
  <c r="AO287" i="388"/>
  <c r="L287" i="388"/>
  <c r="AO312" i="388"/>
  <c r="L312" i="388"/>
  <c r="AO329" i="388"/>
  <c r="L329" i="388"/>
  <c r="AO353" i="388"/>
  <c r="L353" i="388"/>
  <c r="AO369" i="388"/>
  <c r="L369" i="388"/>
  <c r="AO396" i="388"/>
  <c r="L396" i="388"/>
  <c r="AL494" i="388"/>
  <c r="K494" i="388"/>
  <c r="AO638" i="388"/>
  <c r="L638" i="388"/>
  <c r="AO658" i="388"/>
  <c r="L658" i="388"/>
  <c r="AO123" i="388"/>
  <c r="L123" i="388"/>
  <c r="AO141" i="388"/>
  <c r="L141" i="388"/>
  <c r="AL460" i="388"/>
  <c r="I460" i="388"/>
  <c r="AL694" i="388"/>
  <c r="K694" i="388"/>
  <c r="AL837" i="388"/>
  <c r="K837" i="388"/>
  <c r="AL719" i="388"/>
  <c r="K719" i="388"/>
  <c r="AO93" i="388"/>
  <c r="L93" i="388"/>
  <c r="AO367" i="388"/>
  <c r="L367" i="388"/>
  <c r="AO394" i="388"/>
  <c r="L394" i="388"/>
  <c r="AL480" i="388"/>
  <c r="K480" i="388"/>
  <c r="AL566" i="388"/>
  <c r="K566" i="388"/>
  <c r="AO627" i="388"/>
  <c r="L627" i="388"/>
  <c r="AO830" i="388"/>
  <c r="L830" i="388"/>
  <c r="AL32" i="388"/>
  <c r="K32" i="388"/>
  <c r="AO161" i="388"/>
  <c r="L161" i="388"/>
  <c r="AO197" i="388"/>
  <c r="L197" i="388"/>
  <c r="AL481" i="388"/>
  <c r="K481" i="388"/>
  <c r="AL624" i="388"/>
  <c r="K624" i="388"/>
  <c r="AL79" i="388"/>
  <c r="K79" i="388"/>
  <c r="AL520" i="388"/>
  <c r="I520" i="388"/>
  <c r="AO671" i="388"/>
  <c r="L671" i="388"/>
  <c r="AL800" i="388"/>
  <c r="K800" i="388"/>
  <c r="AO587" i="388"/>
  <c r="L587" i="388"/>
  <c r="AO674" i="388"/>
  <c r="L674" i="388"/>
  <c r="AL29" i="388"/>
  <c r="K29" i="388"/>
  <c r="AO100" i="388"/>
  <c r="L100" i="388"/>
  <c r="AO167" i="388"/>
  <c r="L167" i="388"/>
  <c r="AO191" i="388"/>
  <c r="L191" i="388"/>
  <c r="AO208" i="388"/>
  <c r="L208" i="388"/>
  <c r="AO228" i="388"/>
  <c r="L228" i="388"/>
  <c r="AO249" i="388"/>
  <c r="L249" i="388"/>
  <c r="AO265" i="388"/>
  <c r="L265" i="388"/>
  <c r="I447" i="388"/>
  <c r="AO521" i="388"/>
  <c r="L521" i="388"/>
  <c r="AO585" i="388"/>
  <c r="L585" i="388"/>
  <c r="AO645" i="388"/>
  <c r="L645" i="388"/>
  <c r="AO663" i="388"/>
  <c r="L663" i="388"/>
  <c r="AL698" i="388"/>
  <c r="K698" i="388"/>
  <c r="AL805" i="388"/>
  <c r="K805" i="388"/>
  <c r="AO147" i="388"/>
  <c r="L147" i="388"/>
  <c r="AL637" i="388"/>
  <c r="K637" i="388"/>
  <c r="AO464" i="388"/>
  <c r="L464" i="388"/>
  <c r="AL506" i="388"/>
  <c r="I506" i="388"/>
  <c r="AO646" i="388"/>
  <c r="L646" i="388"/>
  <c r="AO664" i="388"/>
  <c r="L664" i="388"/>
  <c r="AO687" i="388"/>
  <c r="L687" i="388"/>
  <c r="AO708" i="388"/>
  <c r="L708" i="388"/>
  <c r="AL726" i="388"/>
  <c r="K726" i="388"/>
  <c r="AL838" i="388"/>
  <c r="K838" i="388"/>
  <c r="AL82" i="388"/>
  <c r="K82" i="388"/>
  <c r="AL28" i="388"/>
  <c r="K28" i="388"/>
  <c r="AO220" i="388"/>
  <c r="L220" i="388"/>
  <c r="AO341" i="388"/>
  <c r="L341" i="388"/>
  <c r="AL485" i="388"/>
  <c r="I485" i="388"/>
  <c r="AO647" i="388"/>
  <c r="L647" i="388"/>
  <c r="AO91" i="388"/>
  <c r="L91" i="388"/>
  <c r="AO153" i="388"/>
  <c r="L153" i="388"/>
  <c r="AO564" i="388"/>
  <c r="L564" i="388"/>
  <c r="AO685" i="388"/>
  <c r="L685" i="388"/>
  <c r="AL724" i="388"/>
  <c r="K724" i="388"/>
  <c r="AL820" i="388"/>
  <c r="K820" i="388"/>
  <c r="AO157" i="388"/>
  <c r="L157" i="388"/>
  <c r="AL76" i="388"/>
  <c r="K76" i="388"/>
  <c r="AO308" i="388"/>
  <c r="L308" i="388"/>
  <c r="AO366" i="388"/>
  <c r="L366" i="388"/>
  <c r="AO429" i="388"/>
  <c r="L429" i="388"/>
  <c r="AO202" i="388"/>
  <c r="L202" i="388"/>
  <c r="AO684" i="388"/>
  <c r="L684" i="388"/>
  <c r="AO142" i="388"/>
  <c r="L142" i="388"/>
  <c r="AO200" i="388"/>
  <c r="L200" i="388"/>
  <c r="AO274" i="388"/>
  <c r="L274" i="388"/>
  <c r="AL363" i="388"/>
  <c r="K363" i="388"/>
  <c r="AL578" i="388"/>
  <c r="K578" i="388"/>
  <c r="I826" i="388"/>
  <c r="AL130" i="388"/>
  <c r="K130" i="388"/>
  <c r="AL519" i="388"/>
  <c r="I519" i="388"/>
  <c r="AO186" i="388"/>
  <c r="L186" i="388"/>
  <c r="AO260" i="388"/>
  <c r="L260" i="388"/>
  <c r="AO324" i="388"/>
  <c r="L324" i="388"/>
  <c r="AL478" i="388"/>
  <c r="K478" i="388"/>
  <c r="AO789" i="388"/>
  <c r="L789" i="388"/>
  <c r="AO136" i="388"/>
  <c r="L136" i="388"/>
  <c r="AL635" i="388"/>
  <c r="K635" i="388"/>
  <c r="AO89" i="388"/>
  <c r="L89" i="388"/>
  <c r="AL456" i="388"/>
  <c r="K456" i="388"/>
  <c r="AL810" i="388"/>
  <c r="K810" i="388"/>
  <c r="AL736" i="388"/>
  <c r="K736" i="388"/>
  <c r="AO96" i="388"/>
  <c r="L96" i="388"/>
  <c r="AO204" i="388"/>
  <c r="L204" i="388"/>
  <c r="AO261" i="388"/>
  <c r="L261" i="388"/>
  <c r="AL569" i="388"/>
  <c r="K569" i="388"/>
  <c r="AL682" i="388"/>
  <c r="K682" i="388"/>
  <c r="AO801" i="388"/>
  <c r="L801" i="388"/>
  <c r="AL129" i="388"/>
  <c r="K129" i="388"/>
  <c r="AO502" i="388"/>
  <c r="L502" i="388"/>
  <c r="AL818" i="388"/>
  <c r="K818" i="388"/>
  <c r="AL36" i="388"/>
  <c r="K36" i="388"/>
  <c r="AL108" i="388"/>
  <c r="K108" i="388"/>
  <c r="AO241" i="388"/>
  <c r="L241" i="388"/>
  <c r="AO271" i="388"/>
  <c r="L271" i="388"/>
  <c r="AO310" i="388"/>
  <c r="L310" i="388"/>
  <c r="AO327" i="388"/>
  <c r="L327" i="388"/>
  <c r="AO356" i="388"/>
  <c r="L356" i="388"/>
  <c r="AO372" i="388"/>
  <c r="L372" i="388"/>
  <c r="AO399" i="388"/>
  <c r="L399" i="388"/>
  <c r="AL469" i="388"/>
  <c r="K469" i="388"/>
  <c r="I507" i="388"/>
  <c r="AL597" i="388"/>
  <c r="K597" i="388"/>
  <c r="AO680" i="388"/>
  <c r="L680" i="388"/>
  <c r="AO723" i="388"/>
  <c r="L723" i="388"/>
  <c r="AO99" i="388"/>
  <c r="L99" i="388"/>
  <c r="AO126" i="388"/>
  <c r="L126" i="388"/>
  <c r="AO144" i="388"/>
  <c r="L144" i="388"/>
  <c r="AO162" i="388"/>
  <c r="L162" i="388"/>
  <c r="AO450" i="388"/>
  <c r="L450" i="388"/>
  <c r="AL486" i="388"/>
  <c r="K486" i="388"/>
  <c r="AL512" i="388"/>
  <c r="I512" i="388"/>
  <c r="AL572" i="388"/>
  <c r="K572" i="388"/>
  <c r="AO625" i="388"/>
  <c r="L625" i="388"/>
  <c r="AO693" i="388"/>
  <c r="L693" i="388"/>
  <c r="AO715" i="388"/>
  <c r="L715" i="388"/>
  <c r="AO742" i="388"/>
  <c r="L742" i="388"/>
  <c r="AL780" i="388"/>
  <c r="K780" i="388"/>
  <c r="AO812" i="388"/>
  <c r="L812" i="388"/>
  <c r="AO116" i="388"/>
  <c r="L116" i="388"/>
  <c r="AL503" i="388"/>
  <c r="K503" i="388"/>
  <c r="AO745" i="388"/>
  <c r="L745" i="388"/>
  <c r="AL856" i="388"/>
  <c r="K856" i="388"/>
  <c r="AL110" i="388"/>
  <c r="K110" i="388"/>
  <c r="AO296" i="388"/>
  <c r="L296" i="388"/>
  <c r="AO317" i="388"/>
  <c r="L317" i="388"/>
  <c r="AO335" i="388"/>
  <c r="L335" i="388"/>
  <c r="AO358" i="388"/>
  <c r="L358" i="388"/>
  <c r="AO375" i="388"/>
  <c r="L375" i="388"/>
  <c r="AL402" i="388"/>
  <c r="K402" i="388"/>
  <c r="AL439" i="388"/>
  <c r="I439" i="388"/>
  <c r="AL475" i="388"/>
  <c r="K475" i="388"/>
  <c r="AO509" i="388"/>
  <c r="L509" i="388"/>
  <c r="AL599" i="388"/>
  <c r="K599" i="388"/>
  <c r="AL690" i="388"/>
  <c r="K690" i="388"/>
  <c r="AO721" i="388"/>
  <c r="L721" i="388"/>
  <c r="AL786" i="388"/>
  <c r="K786" i="388"/>
  <c r="AL829" i="388"/>
  <c r="K829" i="388"/>
  <c r="AO226" i="388"/>
  <c r="L226" i="388"/>
  <c r="AO267" i="388"/>
  <c r="L267" i="388"/>
  <c r="AL652" i="388"/>
  <c r="K652" i="388"/>
  <c r="AO831" i="388"/>
  <c r="L831" i="388"/>
  <c r="AO133" i="388"/>
  <c r="L133" i="388"/>
  <c r="AO151" i="388"/>
  <c r="L151" i="388"/>
  <c r="AO168" i="388"/>
  <c r="L168" i="388"/>
  <c r="AO192" i="388"/>
  <c r="L192" i="388"/>
  <c r="AO209" i="388"/>
  <c r="L209" i="388"/>
  <c r="AO231" i="388"/>
  <c r="L231" i="388"/>
  <c r="AO250" i="388"/>
  <c r="L250" i="388"/>
  <c r="AO266" i="388"/>
  <c r="L266" i="388"/>
  <c r="AO292" i="388"/>
  <c r="L292" i="388"/>
  <c r="AO314" i="388"/>
  <c r="L314" i="388"/>
  <c r="AO332" i="388"/>
  <c r="L332" i="388"/>
  <c r="AO355" i="388"/>
  <c r="L355" i="388"/>
  <c r="AO448" i="388"/>
  <c r="L448" i="388"/>
  <c r="AL488" i="388"/>
  <c r="K488" i="388"/>
  <c r="AL518" i="388"/>
  <c r="I518" i="388"/>
  <c r="AO609" i="388"/>
  <c r="L609" i="388"/>
  <c r="AO787" i="388"/>
  <c r="L787" i="388"/>
  <c r="AL806" i="388"/>
  <c r="K806" i="388"/>
  <c r="AL851" i="388"/>
  <c r="K851" i="388"/>
  <c r="AO431" i="388"/>
  <c r="L431" i="388"/>
  <c r="AL477" i="388"/>
  <c r="K477" i="388"/>
  <c r="AO788" i="388"/>
  <c r="L788" i="388"/>
  <c r="AO170" i="388"/>
  <c r="L170" i="388"/>
  <c r="AO194" i="388"/>
  <c r="L194" i="388"/>
  <c r="AO211" i="388"/>
  <c r="L211" i="388"/>
  <c r="AO234" i="388"/>
  <c r="L234" i="388"/>
  <c r="AO252" i="388"/>
  <c r="L252" i="388"/>
  <c r="AO268" i="388"/>
  <c r="L268" i="388"/>
  <c r="AO295" i="388"/>
  <c r="L295" i="388"/>
  <c r="AO316" i="388"/>
  <c r="L316" i="388"/>
  <c r="AO334" i="388"/>
  <c r="L334" i="388"/>
  <c r="AO357" i="388"/>
  <c r="L357" i="388"/>
  <c r="AO374" i="388"/>
  <c r="L374" i="388"/>
  <c r="AL401" i="388"/>
  <c r="K401" i="388"/>
  <c r="AL516" i="388"/>
  <c r="I516" i="388"/>
  <c r="AL662" i="388"/>
  <c r="K662" i="388"/>
  <c r="AO824" i="388"/>
  <c r="L824" i="388"/>
  <c r="AO523" i="388"/>
  <c r="L523" i="388"/>
  <c r="AO127" i="388"/>
  <c r="L127" i="388"/>
  <c r="AO145" i="388"/>
  <c r="L145" i="388"/>
  <c r="AL479" i="388"/>
  <c r="K479" i="388"/>
  <c r="AO622" i="388"/>
  <c r="L622" i="388"/>
  <c r="AL733" i="388"/>
  <c r="K733" i="388"/>
  <c r="AL858" i="388"/>
  <c r="K858" i="388"/>
  <c r="AO97" i="388"/>
  <c r="L97" i="388"/>
  <c r="AO371" i="388"/>
  <c r="L371" i="388"/>
  <c r="AO398" i="388"/>
  <c r="L398" i="388"/>
  <c r="AL496" i="388"/>
  <c r="K496" i="388"/>
  <c r="AO582" i="388"/>
  <c r="L582" i="388"/>
  <c r="AL636" i="388"/>
  <c r="K636" i="388"/>
  <c r="AL834" i="388"/>
  <c r="K834" i="388"/>
  <c r="AL78" i="388"/>
  <c r="K78" i="388"/>
  <c r="AO169" i="388"/>
  <c r="L169" i="388"/>
  <c r="AL206" i="388"/>
  <c r="K206" i="388"/>
  <c r="AL497" i="388"/>
  <c r="K497" i="388"/>
  <c r="AL835" i="388"/>
  <c r="K835" i="388"/>
  <c r="AL117" i="388"/>
  <c r="I117" i="388"/>
  <c r="AL466" i="388"/>
  <c r="I466" i="388"/>
  <c r="AO584" i="388"/>
  <c r="L584" i="388"/>
  <c r="AO675" i="388"/>
  <c r="L675" i="388"/>
  <c r="AO832" i="388"/>
  <c r="L832" i="388"/>
  <c r="AO610" i="388"/>
  <c r="L610" i="388"/>
  <c r="AL692" i="388"/>
  <c r="K692" i="388"/>
  <c r="AO154" i="388"/>
  <c r="L154" i="388"/>
  <c r="AO172" i="388"/>
  <c r="L172" i="388"/>
  <c r="AO195" i="388"/>
  <c r="L195" i="388"/>
  <c r="AO212" i="388"/>
  <c r="L212" i="388"/>
  <c r="AO235" i="388"/>
  <c r="L235" i="388"/>
  <c r="AO253" i="388"/>
  <c r="L253" i="388"/>
  <c r="AO269" i="388"/>
  <c r="L269" i="388"/>
  <c r="AL467" i="388"/>
  <c r="K467" i="388"/>
  <c r="AO525" i="388"/>
  <c r="L525" i="388"/>
  <c r="AO590" i="388"/>
  <c r="L590" i="388"/>
  <c r="AO672" i="388"/>
  <c r="L672" i="388"/>
  <c r="AL737" i="388"/>
  <c r="K737" i="388"/>
  <c r="AL841" i="388"/>
  <c r="K841" i="388"/>
  <c r="AO165" i="388"/>
  <c r="L165" i="388"/>
  <c r="AL735" i="388"/>
  <c r="K735" i="388"/>
  <c r="AO430" i="388"/>
  <c r="L430" i="388"/>
  <c r="AL468" i="388"/>
  <c r="K468" i="388"/>
  <c r="AL570" i="388"/>
  <c r="K570" i="388"/>
  <c r="AO651" i="388"/>
  <c r="L651" i="388"/>
  <c r="AO673" i="388"/>
  <c r="L673" i="388"/>
  <c r="AO691" i="388"/>
  <c r="L691" i="388"/>
  <c r="AO713" i="388"/>
  <c r="L713" i="388"/>
  <c r="AO744" i="388"/>
  <c r="L744" i="388"/>
  <c r="AL782" i="388"/>
  <c r="K782" i="388"/>
  <c r="AL859" i="388"/>
  <c r="K859" i="388"/>
  <c r="AO259" i="388"/>
  <c r="L259" i="388"/>
  <c r="AO364" i="388"/>
  <c r="L364" i="388"/>
  <c r="I579" i="388"/>
  <c r="AL741" i="388"/>
  <c r="K741" i="388"/>
  <c r="AO135" i="388"/>
  <c r="L135" i="388"/>
  <c r="AL470" i="388"/>
  <c r="K470" i="388"/>
  <c r="AO607" i="388"/>
  <c r="L607" i="388"/>
  <c r="AO701" i="388"/>
  <c r="L701" i="388"/>
  <c r="I804" i="388"/>
  <c r="AO779" i="388"/>
  <c r="L779" i="388"/>
  <c r="AO325" i="388"/>
  <c r="L325" i="388"/>
  <c r="AL854" i="388"/>
  <c r="K854" i="388"/>
  <c r="AO246" i="388"/>
  <c r="L246" i="388"/>
  <c r="AO160" i="388"/>
  <c r="L160" i="388"/>
  <c r="AO240" i="388"/>
  <c r="L240" i="388"/>
  <c r="AO322" i="388"/>
  <c r="L322" i="388"/>
  <c r="AL472" i="388"/>
  <c r="K472" i="388"/>
  <c r="AL730" i="388"/>
  <c r="K730" i="388"/>
  <c r="AL16" i="388"/>
  <c r="K16" i="388"/>
  <c r="AL441" i="388"/>
  <c r="I441" i="388"/>
  <c r="AL807" i="388"/>
  <c r="K807" i="388"/>
  <c r="AO203" i="388"/>
  <c r="L203" i="388"/>
  <c r="AO242" i="388"/>
  <c r="L242" i="388"/>
  <c r="AO307" i="388"/>
  <c r="L307" i="388"/>
  <c r="AO365" i="388"/>
  <c r="L365" i="388"/>
  <c r="I580" i="388"/>
  <c r="AL853" i="388"/>
  <c r="K853" i="388"/>
  <c r="I443" i="388"/>
  <c r="AO833" i="388"/>
  <c r="L833" i="388"/>
  <c r="AL107" i="388"/>
  <c r="I107" i="388"/>
  <c r="AO562" i="388"/>
  <c r="L562" i="388"/>
  <c r="AO193" i="388"/>
  <c r="L193" i="388"/>
  <c r="AL567" i="388"/>
  <c r="K567" i="388"/>
  <c r="AO432" i="388"/>
  <c r="L432" i="388"/>
  <c r="AL594" i="388"/>
  <c r="K594" i="388"/>
  <c r="AO657" i="388"/>
  <c r="L657" i="388"/>
  <c r="AO163" i="388"/>
  <c r="L163" i="388"/>
  <c r="AO224" i="388"/>
  <c r="L224" i="388"/>
  <c r="AL281" i="388"/>
  <c r="K281" i="388"/>
  <c r="AO639" i="388"/>
  <c r="L639" i="388"/>
  <c r="AO640" i="388"/>
  <c r="L640" i="388"/>
  <c r="AO683" i="388"/>
  <c r="L683" i="388"/>
  <c r="AO722" i="388"/>
  <c r="L722" i="388"/>
  <c r="AO87" i="388"/>
  <c r="L87" i="388"/>
  <c r="AL112" i="388"/>
  <c r="I112" i="388"/>
  <c r="AO251" i="388"/>
  <c r="L251" i="388"/>
  <c r="AO294" i="388"/>
  <c r="L294" i="388"/>
  <c r="AO315" i="388"/>
  <c r="L315" i="388"/>
  <c r="AO337" i="388"/>
  <c r="L337" i="388"/>
  <c r="AO360" i="388"/>
  <c r="L360" i="388"/>
  <c r="AO377" i="388"/>
  <c r="L377" i="388"/>
  <c r="AL404" i="388"/>
  <c r="K404" i="388"/>
  <c r="AL473" i="388"/>
  <c r="K473" i="388"/>
  <c r="AL515" i="388"/>
  <c r="I515" i="388"/>
  <c r="AO641" i="388"/>
  <c r="L641" i="388"/>
  <c r="AO688" i="388"/>
  <c r="L688" i="388"/>
  <c r="AL731" i="388"/>
  <c r="K731" i="388"/>
  <c r="AL83" i="388"/>
  <c r="K83" i="388"/>
  <c r="AO104" i="388"/>
  <c r="L104" i="388"/>
  <c r="AO131" i="388"/>
  <c r="L131" i="388"/>
  <c r="AL148" i="388"/>
  <c r="K148" i="388"/>
  <c r="AL166" i="388"/>
  <c r="K166" i="388"/>
  <c r="I454" i="388"/>
  <c r="AL490" i="388"/>
  <c r="K490" i="388"/>
  <c r="AO524" i="388"/>
  <c r="L524" i="388"/>
  <c r="AL598" i="388"/>
  <c r="K598" i="388"/>
  <c r="AL633" i="388"/>
  <c r="K633" i="388"/>
  <c r="AO697" i="388"/>
  <c r="L697" i="388"/>
  <c r="AO720" i="388"/>
  <c r="L720" i="388"/>
  <c r="AO746" i="388"/>
  <c r="L746" i="388"/>
  <c r="AL785" i="388"/>
  <c r="K785" i="388"/>
  <c r="AO816" i="388"/>
  <c r="L816" i="388"/>
  <c r="AO139" i="388"/>
  <c r="L139" i="388"/>
  <c r="I511" i="388"/>
  <c r="AO114" i="388"/>
  <c r="L114" i="388"/>
  <c r="AO304" i="388"/>
  <c r="L304" i="388"/>
  <c r="AO321" i="388"/>
  <c r="L321" i="388"/>
  <c r="AO339" i="388"/>
  <c r="L339" i="388"/>
  <c r="AO362" i="388"/>
  <c r="L362" i="388"/>
  <c r="AO378" i="388"/>
  <c r="L378" i="388"/>
  <c r="I451" i="388"/>
  <c r="AL487" i="388"/>
  <c r="K487" i="388"/>
  <c r="AL513" i="388"/>
  <c r="I513" i="388"/>
  <c r="AO608" i="388"/>
  <c r="L608" i="388"/>
  <c r="AO706" i="388"/>
  <c r="L706" i="388"/>
  <c r="AL725" i="388"/>
  <c r="K725" i="388"/>
  <c r="AO809" i="388"/>
  <c r="L809" i="388"/>
  <c r="AL850" i="388"/>
  <c r="I850" i="388"/>
  <c r="AO189" i="388"/>
  <c r="L189" i="388"/>
  <c r="AO237" i="388"/>
  <c r="L237" i="388"/>
  <c r="AO283" i="388"/>
  <c r="L283" i="388"/>
  <c r="AO670" i="388"/>
  <c r="L670" i="388"/>
  <c r="AL860" i="388"/>
  <c r="K860" i="388"/>
  <c r="AO138" i="388"/>
  <c r="L138" i="388"/>
  <c r="AO156" i="388"/>
  <c r="L156" i="388"/>
  <c r="AO173" i="388"/>
  <c r="L173" i="388"/>
  <c r="AO196" i="388"/>
  <c r="L196" i="388"/>
  <c r="AO213" i="388"/>
  <c r="L213" i="388"/>
  <c r="AO236" i="388"/>
  <c r="L236" i="388"/>
  <c r="AO254" i="388"/>
  <c r="L254" i="388"/>
  <c r="AO270" i="388"/>
  <c r="L270" i="388"/>
  <c r="AO297" i="388"/>
  <c r="L297" i="388"/>
  <c r="AO318" i="388"/>
  <c r="L318" i="388"/>
  <c r="AO336" i="388"/>
  <c r="L336" i="388"/>
  <c r="AO359" i="388"/>
  <c r="L359" i="388"/>
  <c r="I452" i="388"/>
  <c r="AL492" i="388"/>
  <c r="K492" i="388"/>
  <c r="AL574" i="388"/>
  <c r="K574" i="388"/>
  <c r="AL619" i="388"/>
  <c r="K619" i="388"/>
  <c r="AO792" i="388"/>
  <c r="L792" i="388"/>
  <c r="AL822" i="388"/>
  <c r="K822" i="388"/>
  <c r="AO125" i="388"/>
  <c r="L125" i="388"/>
  <c r="AO435" i="388"/>
  <c r="L435" i="388"/>
  <c r="AL493" i="388"/>
  <c r="K493" i="388"/>
  <c r="AO799" i="388"/>
  <c r="L799" i="388"/>
  <c r="AO182" i="388"/>
  <c r="L182" i="388"/>
  <c r="AO198" i="388"/>
  <c r="L198" i="388"/>
  <c r="AO215" i="388"/>
  <c r="L215" i="388"/>
  <c r="AO238" i="388"/>
  <c r="L238" i="388"/>
  <c r="AO256" i="388"/>
  <c r="L256" i="388"/>
  <c r="AO272" i="388"/>
  <c r="L272" i="388"/>
  <c r="AO303" i="388"/>
  <c r="L303" i="388"/>
  <c r="AO320" i="388"/>
  <c r="L320" i="388"/>
  <c r="AO338" i="388"/>
  <c r="L338" i="388"/>
  <c r="AO361" i="388"/>
  <c r="L361" i="388"/>
  <c r="AO343" i="388"/>
  <c r="L343" i="388"/>
  <c r="AL459" i="388"/>
  <c r="I459" i="388"/>
  <c r="AO576" i="388"/>
  <c r="L576" i="388"/>
  <c r="AO648" i="388"/>
  <c r="L648" i="388"/>
  <c r="AL732" i="388"/>
  <c r="K732" i="388"/>
  <c r="AL828" i="388"/>
  <c r="K828" i="388"/>
  <c r="AL571" i="388"/>
  <c r="K571" i="388"/>
  <c r="AO132" i="388"/>
  <c r="L132" i="388"/>
  <c r="AL150" i="388"/>
  <c r="K150" i="388"/>
  <c r="AL495" i="388"/>
  <c r="K495" i="388"/>
  <c r="AO626" i="388"/>
  <c r="L626" i="388"/>
  <c r="AL86" i="388"/>
  <c r="K86" i="388"/>
  <c r="AO102" i="388"/>
  <c r="L102" i="388"/>
  <c r="AO376" i="388"/>
  <c r="L376" i="388"/>
  <c r="AL403" i="388"/>
  <c r="K403" i="388"/>
  <c r="AO522" i="388"/>
  <c r="L522" i="388"/>
  <c r="AO586" i="388"/>
  <c r="L586" i="388"/>
  <c r="AL738" i="388"/>
  <c r="K738" i="388"/>
  <c r="AL855" i="388"/>
  <c r="K855" i="388"/>
  <c r="AO143" i="388"/>
  <c r="L143" i="388"/>
  <c r="AO185" i="388"/>
  <c r="L185" i="388"/>
  <c r="AL445" i="388"/>
  <c r="K445" i="388"/>
  <c r="AO563" i="388"/>
  <c r="L563" i="388"/>
  <c r="AL33" i="388"/>
  <c r="K33" i="388"/>
  <c r="AL482" i="388"/>
  <c r="K482" i="388"/>
  <c r="AO589" i="388"/>
  <c r="L589" i="388"/>
  <c r="AL681" i="388"/>
  <c r="K681" i="388"/>
  <c r="AL836" i="388"/>
  <c r="K836" i="388"/>
  <c r="AO631" i="388"/>
  <c r="L631" i="388"/>
  <c r="AO827" i="388"/>
  <c r="L827" i="388"/>
  <c r="AO88" i="388"/>
  <c r="L88" i="388"/>
  <c r="AO159" i="388"/>
  <c r="L159" i="388"/>
  <c r="AO183" i="388"/>
  <c r="L183" i="388"/>
  <c r="AO199" i="388"/>
  <c r="L199" i="388"/>
  <c r="AO217" i="388"/>
  <c r="L217" i="388"/>
  <c r="AO239" i="388"/>
  <c r="L239" i="388"/>
  <c r="AO257" i="388"/>
  <c r="L257" i="388"/>
  <c r="AO273" i="388"/>
  <c r="L273" i="388"/>
  <c r="AL483" i="388"/>
  <c r="K483" i="388"/>
  <c r="AO565" i="388"/>
  <c r="L565" i="388"/>
  <c r="AL595" i="388"/>
  <c r="K595" i="388"/>
  <c r="AO655" i="388"/>
  <c r="L655" i="388"/>
  <c r="AO676" i="388"/>
  <c r="L676" i="388"/>
  <c r="AO797" i="388"/>
  <c r="L797" i="388"/>
  <c r="AO121" i="388"/>
  <c r="L121" i="388"/>
  <c r="AL174" i="388"/>
  <c r="K174" i="388"/>
  <c r="AO124" i="388"/>
  <c r="L124" i="388"/>
  <c r="AO434" i="388"/>
  <c r="L434" i="388"/>
  <c r="AL484" i="388"/>
  <c r="K484" i="388"/>
  <c r="AL596" i="388"/>
  <c r="K596" i="388"/>
  <c r="AO679" i="388"/>
  <c r="L679" i="388"/>
  <c r="AO695" i="388"/>
  <c r="L695" i="388"/>
  <c r="AO717" i="388"/>
  <c r="L717" i="388"/>
  <c r="AO814" i="388"/>
  <c r="L814" i="388"/>
  <c r="AO111" i="388"/>
  <c r="L111" i="388"/>
  <c r="AL579" i="388"/>
  <c r="AL443" i="388"/>
  <c r="AL826" i="388"/>
  <c r="AL447" i="388"/>
  <c r="AL449" i="388"/>
  <c r="AL804" i="388"/>
  <c r="AL580" i="388"/>
  <c r="AL85" i="388"/>
  <c r="AL438" i="388"/>
  <c r="AL507" i="388"/>
  <c r="AL849" i="388"/>
  <c r="AL106" i="388"/>
  <c r="AL442" i="388"/>
  <c r="AL453" i="388"/>
  <c r="AL444" i="388"/>
  <c r="AL454" i="388"/>
  <c r="AL511" i="388"/>
  <c r="AL451" i="388"/>
  <c r="AL452" i="388"/>
  <c r="AL790" i="388"/>
  <c r="AI505" i="388"/>
  <c r="AI796" i="388"/>
  <c r="D52" i="6" s="1"/>
  <c r="AI581" i="388"/>
  <c r="AJ74" i="388"/>
  <c r="C13" i="19" s="1"/>
  <c r="AI848" i="388"/>
  <c r="D68" i="6" s="1"/>
  <c r="AH861" i="388"/>
  <c r="AH1346" i="388" s="1"/>
  <c r="AM103" i="388"/>
  <c r="AM120" i="388"/>
  <c r="AM92" i="388"/>
  <c r="AM115" i="388"/>
  <c r="F42" i="6" l="1"/>
  <c r="F38" i="6"/>
  <c r="F22" i="6"/>
  <c r="F26" i="6"/>
  <c r="F32" i="6"/>
  <c r="F28" i="6"/>
  <c r="F14" i="6"/>
  <c r="F33" i="6"/>
  <c r="F16" i="6"/>
  <c r="F18" i="6"/>
  <c r="F45" i="6"/>
  <c r="F68" i="6"/>
  <c r="F30" i="6"/>
  <c r="F15" i="6"/>
  <c r="F21" i="6"/>
  <c r="F52" i="6"/>
  <c r="F31" i="6"/>
  <c r="F17" i="6"/>
  <c r="F34" i="6"/>
  <c r="F29" i="6"/>
  <c r="F25" i="6"/>
  <c r="AL14" i="388"/>
  <c r="AL34" i="388"/>
  <c r="N111" i="388"/>
  <c r="D484" i="388"/>
  <c r="N121" i="388"/>
  <c r="D483" i="388"/>
  <c r="N217" i="388"/>
  <c r="N88" i="388"/>
  <c r="N631" i="388"/>
  <c r="D482" i="388"/>
  <c r="N185" i="388"/>
  <c r="N586" i="388"/>
  <c r="N102" i="388"/>
  <c r="N626" i="388"/>
  <c r="D571" i="388"/>
  <c r="N576" i="388"/>
  <c r="N338" i="388"/>
  <c r="N256" i="388"/>
  <c r="N182" i="388"/>
  <c r="N125" i="388"/>
  <c r="D574" i="388"/>
  <c r="N114" i="388"/>
  <c r="D166" i="388"/>
  <c r="D83" i="388"/>
  <c r="D515" i="388"/>
  <c r="N360" i="388"/>
  <c r="N251" i="388"/>
  <c r="N639" i="388"/>
  <c r="N657" i="388"/>
  <c r="N193" i="388"/>
  <c r="D443" i="388"/>
  <c r="N242" i="388"/>
  <c r="D16" i="388"/>
  <c r="N240" i="388"/>
  <c r="D804" i="388"/>
  <c r="D859" i="388"/>
  <c r="N691" i="388"/>
  <c r="N651" i="388"/>
  <c r="D735" i="388"/>
  <c r="N672" i="388"/>
  <c r="N269" i="388"/>
  <c r="N195" i="388"/>
  <c r="N610" i="388"/>
  <c r="D466" i="388"/>
  <c r="D206" i="388"/>
  <c r="D636" i="388"/>
  <c r="N371" i="388"/>
  <c r="N622" i="388"/>
  <c r="D662" i="388"/>
  <c r="N357" i="388"/>
  <c r="N234" i="388"/>
  <c r="N831" i="388"/>
  <c r="N359" i="388"/>
  <c r="N318" i="388"/>
  <c r="N270" i="388"/>
  <c r="N236" i="388"/>
  <c r="N196" i="388"/>
  <c r="N156" i="388"/>
  <c r="D860" i="388"/>
  <c r="N283" i="388"/>
  <c r="N189" i="388"/>
  <c r="N809" i="388"/>
  <c r="N706" i="388"/>
  <c r="D513" i="388"/>
  <c r="D451" i="388"/>
  <c r="N816" i="388"/>
  <c r="N746" i="388"/>
  <c r="N697" i="388"/>
  <c r="D598" i="388"/>
  <c r="D490" i="388"/>
  <c r="D853" i="388"/>
  <c r="N701" i="388"/>
  <c r="D470" i="388"/>
  <c r="D741" i="388"/>
  <c r="D469" i="388"/>
  <c r="N372" i="388"/>
  <c r="N327" i="388"/>
  <c r="N271" i="388"/>
  <c r="D108" i="388"/>
  <c r="D818" i="388"/>
  <c r="D129" i="388"/>
  <c r="D682" i="388"/>
  <c r="N261" i="388"/>
  <c r="N96" i="388"/>
  <c r="D810" i="388"/>
  <c r="N89" i="388"/>
  <c r="N136" i="388"/>
  <c r="D478" i="388"/>
  <c r="N260" i="388"/>
  <c r="D519" i="388"/>
  <c r="D826" i="388"/>
  <c r="N249" i="388"/>
  <c r="N208" i="388"/>
  <c r="N167" i="388"/>
  <c r="D29" i="388"/>
  <c r="N587" i="388"/>
  <c r="N671" i="388"/>
  <c r="D79" i="388"/>
  <c r="D481" i="388"/>
  <c r="N161" i="388"/>
  <c r="N830" i="388"/>
  <c r="D566" i="388"/>
  <c r="N394" i="388"/>
  <c r="N93" i="388"/>
  <c r="D837" i="388"/>
  <c r="D460" i="388"/>
  <c r="N123" i="388"/>
  <c r="N638" i="388"/>
  <c r="N396" i="388"/>
  <c r="N353" i="388"/>
  <c r="N312" i="388"/>
  <c r="N264" i="388"/>
  <c r="N227" i="388"/>
  <c r="N190" i="388"/>
  <c r="D823" i="388"/>
  <c r="D457" i="388"/>
  <c r="N345" i="388"/>
  <c r="N309" i="388"/>
  <c r="N262" i="388"/>
  <c r="N225" i="388"/>
  <c r="N188" i="388"/>
  <c r="N146" i="388"/>
  <c r="D819" i="388"/>
  <c r="D575" i="388"/>
  <c r="N214" i="388"/>
  <c r="D781" i="388"/>
  <c r="N716" i="388"/>
  <c r="D577" i="388"/>
  <c r="N433" i="388"/>
  <c r="N370" i="388"/>
  <c r="N330" i="388"/>
  <c r="N288" i="388"/>
  <c r="D794" i="388"/>
  <c r="N210" i="388"/>
  <c r="D840" i="388"/>
  <c r="D728" i="388"/>
  <c r="N689" i="388"/>
  <c r="D568" i="388"/>
  <c r="D474" i="388"/>
  <c r="N158" i="388"/>
  <c r="N122" i="388"/>
  <c r="D852" i="388"/>
  <c r="N661" i="388"/>
  <c r="D489" i="388"/>
  <c r="N319" i="388"/>
  <c r="D811" i="388"/>
  <c r="D305" i="388"/>
  <c r="D81" i="388"/>
  <c r="D821" i="388"/>
  <c r="D573" i="388"/>
  <c r="N393" i="388"/>
  <c r="D118" i="388"/>
  <c r="D106" i="388"/>
  <c r="D442" i="388"/>
  <c r="D48" i="388"/>
  <c r="D42" i="388"/>
  <c r="D31" i="388"/>
  <c r="D40" i="388"/>
  <c r="N695" i="388"/>
  <c r="N434" i="388"/>
  <c r="N797" i="388"/>
  <c r="N565" i="388"/>
  <c r="N199" i="388"/>
  <c r="D836" i="388"/>
  <c r="D445" i="388"/>
  <c r="N522" i="388"/>
  <c r="D86" i="388"/>
  <c r="N132" i="388"/>
  <c r="N648" i="388"/>
  <c r="N320" i="388"/>
  <c r="N238" i="388"/>
  <c r="D822" i="388"/>
  <c r="D511" i="388"/>
  <c r="N104" i="388"/>
  <c r="N641" i="388"/>
  <c r="N377" i="388"/>
  <c r="D112" i="388"/>
  <c r="N640" i="388"/>
  <c r="D594" i="388"/>
  <c r="N562" i="388"/>
  <c r="N307" i="388"/>
  <c r="D441" i="388"/>
  <c r="N160" i="388"/>
  <c r="N779" i="388"/>
  <c r="N259" i="388"/>
  <c r="N713" i="388"/>
  <c r="D570" i="388"/>
  <c r="N165" i="388"/>
  <c r="N590" i="388"/>
  <c r="N253" i="388"/>
  <c r="N172" i="388"/>
  <c r="N832" i="388"/>
  <c r="D117" i="388"/>
  <c r="D834" i="388"/>
  <c r="N398" i="388"/>
  <c r="D733" i="388"/>
  <c r="N824" i="388"/>
  <c r="N374" i="388"/>
  <c r="N295" i="388"/>
  <c r="N211" i="388"/>
  <c r="D477" i="388"/>
  <c r="N787" i="388"/>
  <c r="N448" i="388"/>
  <c r="N250" i="388"/>
  <c r="N168" i="388"/>
  <c r="N133" i="388"/>
  <c r="N226" i="388"/>
  <c r="N509" i="388"/>
  <c r="N375" i="388"/>
  <c r="D856" i="388"/>
  <c r="N812" i="388"/>
  <c r="N693" i="388"/>
  <c r="D572" i="388"/>
  <c r="N162" i="388"/>
  <c r="N723" i="388"/>
  <c r="N142" i="388"/>
  <c r="D76" i="388"/>
  <c r="N685" i="388"/>
  <c r="N341" i="388"/>
  <c r="D838" i="388"/>
  <c r="N664" i="388"/>
  <c r="D805" i="388"/>
  <c r="N585" i="388"/>
  <c r="D600" i="388"/>
  <c r="N323" i="388"/>
  <c r="D77" i="388"/>
  <c r="N620" i="388"/>
  <c r="N244" i="388"/>
  <c r="D498" i="388"/>
  <c r="N380" i="388"/>
  <c r="N654" i="388"/>
  <c r="N223" i="388"/>
  <c r="N258" i="388"/>
  <c r="D491" i="388"/>
  <c r="N696" i="388"/>
  <c r="D302" i="388"/>
  <c r="D849" i="388"/>
  <c r="N814" i="388"/>
  <c r="D596" i="388"/>
  <c r="D174" i="388"/>
  <c r="N655" i="388"/>
  <c r="N273" i="388"/>
  <c r="N239" i="388"/>
  <c r="N159" i="388"/>
  <c r="N827" i="388"/>
  <c r="N589" i="388"/>
  <c r="D33" i="388"/>
  <c r="N143" i="388"/>
  <c r="D738" i="388"/>
  <c r="N376" i="388"/>
  <c r="D495" i="388"/>
  <c r="D828" i="388"/>
  <c r="D459" i="388"/>
  <c r="N361" i="388"/>
  <c r="N272" i="388"/>
  <c r="N198" i="388"/>
  <c r="N799" i="388"/>
  <c r="N435" i="388"/>
  <c r="D619" i="388"/>
  <c r="D492" i="388"/>
  <c r="N378" i="388"/>
  <c r="N339" i="388"/>
  <c r="N304" i="388"/>
  <c r="D148" i="388"/>
  <c r="D731" i="388"/>
  <c r="D473" i="388"/>
  <c r="N337" i="388"/>
  <c r="N294" i="388"/>
  <c r="N722" i="388"/>
  <c r="D281" i="388"/>
  <c r="N163" i="388"/>
  <c r="D567" i="388"/>
  <c r="N833" i="388"/>
  <c r="N203" i="388"/>
  <c r="D730" i="388"/>
  <c r="N322" i="388"/>
  <c r="D854" i="388"/>
  <c r="D782" i="388"/>
  <c r="N673" i="388"/>
  <c r="N430" i="388"/>
  <c r="D737" i="388"/>
  <c r="D467" i="388"/>
  <c r="N212" i="388"/>
  <c r="D692" i="388"/>
  <c r="N584" i="388"/>
  <c r="D497" i="388"/>
  <c r="N169" i="388"/>
  <c r="N582" i="388"/>
  <c r="N97" i="388"/>
  <c r="D479" i="388"/>
  <c r="N127" i="388"/>
  <c r="D516" i="388"/>
  <c r="N334" i="388"/>
  <c r="N252" i="388"/>
  <c r="N170" i="388"/>
  <c r="D851" i="388"/>
  <c r="D518" i="388"/>
  <c r="N332" i="388"/>
  <c r="N292" i="388"/>
  <c r="N209" i="388"/>
  <c r="D652" i="388"/>
  <c r="D786" i="388"/>
  <c r="D690" i="388"/>
  <c r="D439" i="388"/>
  <c r="N335" i="388"/>
  <c r="N296" i="388"/>
  <c r="D503" i="388"/>
  <c r="N742" i="388"/>
  <c r="D486" i="388"/>
  <c r="N126" i="388"/>
  <c r="D597" i="388"/>
  <c r="D578" i="388"/>
  <c r="N274" i="388"/>
  <c r="N202" i="388"/>
  <c r="N366" i="388"/>
  <c r="D820" i="388"/>
  <c r="N153" i="388"/>
  <c r="N647" i="388"/>
  <c r="D28" i="388"/>
  <c r="N708" i="388"/>
  <c r="D506" i="388"/>
  <c r="D637" i="388"/>
  <c r="N663" i="388"/>
  <c r="D447" i="388"/>
  <c r="N802" i="388"/>
  <c r="D476" i="388"/>
  <c r="N368" i="388"/>
  <c r="N263" i="388"/>
  <c r="N98" i="388"/>
  <c r="N660" i="388"/>
  <c r="N659" i="388"/>
  <c r="D839" i="388"/>
  <c r="N152" i="388"/>
  <c r="D517" i="388"/>
  <c r="N342" i="388"/>
  <c r="N510" i="388"/>
  <c r="D729" i="388"/>
  <c r="N504" i="388"/>
  <c r="N336" i="388"/>
  <c r="N297" i="388"/>
  <c r="N254" i="388"/>
  <c r="N213" i="388"/>
  <c r="N173" i="388"/>
  <c r="N138" i="388"/>
  <c r="N670" i="388"/>
  <c r="N237" i="388"/>
  <c r="D850" i="388"/>
  <c r="D725" i="388"/>
  <c r="N608" i="388"/>
  <c r="D487" i="388"/>
  <c r="N139" i="388"/>
  <c r="D785" i="388"/>
  <c r="N720" i="388"/>
  <c r="D633" i="388"/>
  <c r="N524" i="388"/>
  <c r="D454" i="388"/>
  <c r="D580" i="388"/>
  <c r="N607" i="388"/>
  <c r="N135" i="388"/>
  <c r="D579" i="388"/>
  <c r="N399" i="388"/>
  <c r="N356" i="388"/>
  <c r="N310" i="388"/>
  <c r="N241" i="388"/>
  <c r="D36" i="388"/>
  <c r="N502" i="388"/>
  <c r="N801" i="388"/>
  <c r="D569" i="388"/>
  <c r="N204" i="388"/>
  <c r="D736" i="388"/>
  <c r="D456" i="388"/>
  <c r="D635" i="388"/>
  <c r="N789" i="388"/>
  <c r="N324" i="388"/>
  <c r="N186" i="388"/>
  <c r="D130" i="388"/>
  <c r="N265" i="388"/>
  <c r="N228" i="388"/>
  <c r="N191" i="388"/>
  <c r="N100" i="388"/>
  <c r="N674" i="388"/>
  <c r="D800" i="388"/>
  <c r="D520" i="388"/>
  <c r="D624" i="388"/>
  <c r="N197" i="388"/>
  <c r="D32" i="388"/>
  <c r="N627" i="388"/>
  <c r="D480" i="388"/>
  <c r="N367" i="388"/>
  <c r="D719" i="388"/>
  <c r="D694" i="388"/>
  <c r="N141" i="388"/>
  <c r="N658" i="388"/>
  <c r="D494" i="388"/>
  <c r="N369" i="388"/>
  <c r="N329" i="388"/>
  <c r="N287" i="388"/>
  <c r="N248" i="388"/>
  <c r="N207" i="388"/>
  <c r="D113" i="388"/>
  <c r="D601" i="388"/>
  <c r="N326" i="388"/>
  <c r="N282" i="388"/>
  <c r="N245" i="388"/>
  <c r="N205" i="388"/>
  <c r="N164" i="388"/>
  <c r="D35" i="388"/>
  <c r="D700" i="388"/>
  <c r="N255" i="388"/>
  <c r="N825" i="388"/>
  <c r="N743" i="388"/>
  <c r="D686" i="388"/>
  <c r="D471" i="388"/>
  <c r="N397" i="388"/>
  <c r="N354" i="388"/>
  <c r="N313" i="388"/>
  <c r="D80" i="388"/>
  <c r="D727" i="388"/>
  <c r="N94" i="388"/>
  <c r="N808" i="388"/>
  <c r="N711" i="388"/>
  <c r="N621" i="388"/>
  <c r="D508" i="388"/>
  <c r="N446" i="388"/>
  <c r="N140" i="388"/>
  <c r="N95" i="388"/>
  <c r="N714" i="388"/>
  <c r="N583" i="388"/>
  <c r="D453" i="388"/>
  <c r="N90" i="388"/>
  <c r="D75" i="388"/>
  <c r="N218" i="388"/>
  <c r="D333" i="388"/>
  <c r="N712" i="388"/>
  <c r="D455" i="388"/>
  <c r="N344" i="388"/>
  <c r="D438" i="388"/>
  <c r="D22" i="388"/>
  <c r="D14" i="388"/>
  <c r="D61" i="388"/>
  <c r="D34" i="388"/>
  <c r="N717" i="388"/>
  <c r="N679" i="388"/>
  <c r="N124" i="388"/>
  <c r="N676" i="388"/>
  <c r="D595" i="388"/>
  <c r="N257" i="388"/>
  <c r="N183" i="388"/>
  <c r="D681" i="388"/>
  <c r="N563" i="388"/>
  <c r="D855" i="388"/>
  <c r="D403" i="388"/>
  <c r="D150" i="388"/>
  <c r="D732" i="388"/>
  <c r="N343" i="388"/>
  <c r="N303" i="388"/>
  <c r="N215" i="388"/>
  <c r="D493" i="388"/>
  <c r="N792" i="388"/>
  <c r="D452" i="388"/>
  <c r="N362" i="388"/>
  <c r="N321" i="388"/>
  <c r="N131" i="388"/>
  <c r="N688" i="388"/>
  <c r="D404" i="388"/>
  <c r="N315" i="388"/>
  <c r="N87" i="388"/>
  <c r="N683" i="388"/>
  <c r="N224" i="388"/>
  <c r="N432" i="388"/>
  <c r="D107" i="388"/>
  <c r="N365" i="388"/>
  <c r="D807" i="388"/>
  <c r="D472" i="388"/>
  <c r="N246" i="388"/>
  <c r="N325" i="388"/>
  <c r="N364" i="388"/>
  <c r="N744" i="388"/>
  <c r="D468" i="388"/>
  <c r="D841" i="388"/>
  <c r="N525" i="388"/>
  <c r="N235" i="388"/>
  <c r="N154" i="388"/>
  <c r="N675" i="388"/>
  <c r="D835" i="388"/>
  <c r="D78" i="388"/>
  <c r="D496" i="388"/>
  <c r="D858" i="388"/>
  <c r="N145" i="388"/>
  <c r="N523" i="388"/>
  <c r="D401" i="388"/>
  <c r="N316" i="388"/>
  <c r="N268" i="388"/>
  <c r="N194" i="388"/>
  <c r="N788" i="388"/>
  <c r="N431" i="388"/>
  <c r="D806" i="388"/>
  <c r="N609" i="388"/>
  <c r="D488" i="388"/>
  <c r="N355" i="388"/>
  <c r="N314" i="388"/>
  <c r="N266" i="388"/>
  <c r="N231" i="388"/>
  <c r="N192" i="388"/>
  <c r="N151" i="388"/>
  <c r="N267" i="388"/>
  <c r="D829" i="388"/>
  <c r="N721" i="388"/>
  <c r="D599" i="388"/>
  <c r="D475" i="388"/>
  <c r="D402" i="388"/>
  <c r="N358" i="388"/>
  <c r="N317" i="388"/>
  <c r="D110" i="388"/>
  <c r="N745" i="388"/>
  <c r="N116" i="388"/>
  <c r="D780" i="388"/>
  <c r="N715" i="388"/>
  <c r="N625" i="388"/>
  <c r="D512" i="388"/>
  <c r="N450" i="388"/>
  <c r="N144" i="388"/>
  <c r="N99" i="388"/>
  <c r="N680" i="388"/>
  <c r="D507" i="388"/>
  <c r="D363" i="388"/>
  <c r="N200" i="388"/>
  <c r="N684" i="388"/>
  <c r="N429" i="388"/>
  <c r="N308" i="388"/>
  <c r="N157" i="388"/>
  <c r="D724" i="388"/>
  <c r="N564" i="388"/>
  <c r="N91" i="388"/>
  <c r="D485" i="388"/>
  <c r="N220" i="388"/>
  <c r="D82" i="388"/>
  <c r="D726" i="388"/>
  <c r="N687" i="388"/>
  <c r="N646" i="388"/>
  <c r="N464" i="388"/>
  <c r="N147" i="388"/>
  <c r="D698" i="388"/>
  <c r="N645" i="388"/>
  <c r="N521" i="388"/>
  <c r="D842" i="388"/>
  <c r="D734" i="388"/>
  <c r="D514" i="388"/>
  <c r="D444" i="388"/>
  <c r="N395" i="388"/>
  <c r="N352" i="388"/>
  <c r="N306" i="388"/>
  <c r="N232" i="388"/>
  <c r="D617" i="388"/>
  <c r="N699" i="388"/>
  <c r="D440" i="388"/>
  <c r="N134" i="388"/>
  <c r="D501" i="388"/>
  <c r="N187" i="388"/>
  <c r="D857" i="388"/>
  <c r="D465" i="388"/>
  <c r="N623" i="388"/>
  <c r="D593" i="388"/>
  <c r="D84" i="388"/>
  <c r="N392" i="388"/>
  <c r="N280" i="388"/>
  <c r="D798" i="388"/>
  <c r="N340" i="388"/>
  <c r="N184" i="388"/>
  <c r="D618" i="388"/>
  <c r="N710" i="388"/>
  <c r="D109" i="388"/>
  <c r="D449" i="388"/>
  <c r="N391" i="388"/>
  <c r="D790" i="388"/>
  <c r="D85" i="388"/>
  <c r="C16" i="19"/>
  <c r="J13" i="388"/>
  <c r="I15" i="388"/>
  <c r="I12" i="388"/>
  <c r="I39" i="388"/>
  <c r="AL22" i="388"/>
  <c r="I41" i="388"/>
  <c r="J59" i="388"/>
  <c r="I66" i="388"/>
  <c r="D12" i="6"/>
  <c r="AL67" i="388"/>
  <c r="D44" i="6"/>
  <c r="AL37" i="388"/>
  <c r="D13" i="6"/>
  <c r="I18" i="388"/>
  <c r="D36" i="6"/>
  <c r="D27" i="6"/>
  <c r="I47" i="388"/>
  <c r="I68" i="388"/>
  <c r="AL31" i="388"/>
  <c r="J38" i="388"/>
  <c r="AL38" i="388"/>
  <c r="I65" i="388"/>
  <c r="AL10" i="388"/>
  <c r="I64" i="388"/>
  <c r="I63" i="388"/>
  <c r="AL48" i="388"/>
  <c r="I69" i="388"/>
  <c r="I72" i="388"/>
  <c r="I71" i="388"/>
  <c r="AL42" i="388"/>
  <c r="AL40" i="388"/>
  <c r="J10" i="388"/>
  <c r="I58" i="388"/>
  <c r="AL18" i="388"/>
  <c r="I67" i="388"/>
  <c r="I37" i="388"/>
  <c r="I21" i="388"/>
  <c r="AL61" i="388"/>
  <c r="AL21" i="388"/>
  <c r="J46" i="388"/>
  <c r="I70" i="388"/>
  <c r="I62" i="388"/>
  <c r="J19" i="388"/>
  <c r="AL58" i="388"/>
  <c r="I848" i="388"/>
  <c r="J848" i="388"/>
  <c r="AO120" i="388"/>
  <c r="L120" i="388"/>
  <c r="I581" i="388"/>
  <c r="AO115" i="388"/>
  <c r="L115" i="388"/>
  <c r="AO103" i="388"/>
  <c r="L103" i="388"/>
  <c r="J74" i="388"/>
  <c r="I796" i="388"/>
  <c r="I505" i="388"/>
  <c r="AO92" i="388"/>
  <c r="L92" i="388"/>
  <c r="AL581" i="388"/>
  <c r="AL796" i="388"/>
  <c r="AL505" i="388"/>
  <c r="AL74" i="388"/>
  <c r="C12" i="389"/>
  <c r="D14" i="219"/>
  <c r="AL848" i="388"/>
  <c r="AI44" i="388"/>
  <c r="D40" i="6" s="1"/>
  <c r="AK861" i="388"/>
  <c r="AM861" i="388"/>
  <c r="F13" i="6" l="1"/>
  <c r="F27" i="6"/>
  <c r="F36" i="6"/>
  <c r="F44" i="6"/>
  <c r="F12" i="6"/>
  <c r="D41" i="388"/>
  <c r="D15" i="388"/>
  <c r="D505" i="388"/>
  <c r="D65" i="388"/>
  <c r="D391" i="388"/>
  <c r="D306" i="388"/>
  <c r="D645" i="388"/>
  <c r="D91" i="388"/>
  <c r="D308" i="388"/>
  <c r="D144" i="388"/>
  <c r="D715" i="388"/>
  <c r="D267" i="388"/>
  <c r="D355" i="388"/>
  <c r="D431" i="388"/>
  <c r="D316" i="388"/>
  <c r="D675" i="388"/>
  <c r="D325" i="388"/>
  <c r="D365" i="388"/>
  <c r="D683" i="388"/>
  <c r="D688" i="388"/>
  <c r="D563" i="388"/>
  <c r="D717" i="388"/>
  <c r="D712" i="388"/>
  <c r="D90" i="388"/>
  <c r="D95" i="388"/>
  <c r="D621" i="388"/>
  <c r="D397" i="388"/>
  <c r="D825" i="388"/>
  <c r="D164" i="388"/>
  <c r="D326" i="388"/>
  <c r="D248" i="388"/>
  <c r="D228" i="388"/>
  <c r="D324" i="388"/>
  <c r="D502" i="388"/>
  <c r="D241" i="388"/>
  <c r="D356" i="388"/>
  <c r="D607" i="388"/>
  <c r="D237" i="388"/>
  <c r="D138" i="388"/>
  <c r="D213" i="388"/>
  <c r="D297" i="388"/>
  <c r="D504" i="388"/>
  <c r="D510" i="388"/>
  <c r="D660" i="388"/>
  <c r="D263" i="388"/>
  <c r="D708" i="388"/>
  <c r="D647" i="388"/>
  <c r="D202" i="388"/>
  <c r="D126" i="388"/>
  <c r="D742" i="388"/>
  <c r="D296" i="388"/>
  <c r="D209" i="388"/>
  <c r="D332" i="388"/>
  <c r="D252" i="388"/>
  <c r="D582" i="388"/>
  <c r="D430" i="388"/>
  <c r="D322" i="388"/>
  <c r="D203" i="388"/>
  <c r="D294" i="388"/>
  <c r="D339" i="388"/>
  <c r="D435" i="388"/>
  <c r="D198" i="388"/>
  <c r="D361" i="388"/>
  <c r="D376" i="388"/>
  <c r="D143" i="388"/>
  <c r="D589" i="388"/>
  <c r="D159" i="388"/>
  <c r="D273" i="388"/>
  <c r="D814" i="388"/>
  <c r="D223" i="388"/>
  <c r="D380" i="388"/>
  <c r="D244" i="388"/>
  <c r="D685" i="388"/>
  <c r="D142" i="388"/>
  <c r="D162" i="388"/>
  <c r="D693" i="388"/>
  <c r="D509" i="388"/>
  <c r="D133" i="388"/>
  <c r="D250" i="388"/>
  <c r="D787" i="388"/>
  <c r="D211" i="388"/>
  <c r="D374" i="388"/>
  <c r="D832" i="388"/>
  <c r="D253" i="388"/>
  <c r="D165" i="388"/>
  <c r="D713" i="388"/>
  <c r="D779" i="388"/>
  <c r="D562" i="388"/>
  <c r="D640" i="388"/>
  <c r="D377" i="388"/>
  <c r="D104" i="388"/>
  <c r="D320" i="388"/>
  <c r="D132" i="388"/>
  <c r="D522" i="388"/>
  <c r="D565" i="388"/>
  <c r="D434" i="388"/>
  <c r="D158" i="388"/>
  <c r="D210" i="388"/>
  <c r="D288" i="388"/>
  <c r="D370" i="388"/>
  <c r="D146" i="388"/>
  <c r="D225" i="388"/>
  <c r="D309" i="388"/>
  <c r="D190" i="388"/>
  <c r="D264" i="388"/>
  <c r="D353" i="388"/>
  <c r="D638" i="388"/>
  <c r="D93" i="388"/>
  <c r="D161" i="388"/>
  <c r="D587" i="388"/>
  <c r="D167" i="388"/>
  <c r="D249" i="388"/>
  <c r="D89" i="388"/>
  <c r="D96" i="388"/>
  <c r="D271" i="388"/>
  <c r="D372" i="388"/>
  <c r="D701" i="388"/>
  <c r="D697" i="388"/>
  <c r="D816" i="388"/>
  <c r="D809" i="388"/>
  <c r="D283" i="388"/>
  <c r="D156" i="388"/>
  <c r="D236" i="388"/>
  <c r="D318" i="388"/>
  <c r="D831" i="388"/>
  <c r="D357" i="388"/>
  <c r="D622" i="388"/>
  <c r="D195" i="388"/>
  <c r="D672" i="388"/>
  <c r="D651" i="388"/>
  <c r="D240" i="388"/>
  <c r="D242" i="388"/>
  <c r="D193" i="388"/>
  <c r="D639" i="388"/>
  <c r="D360" i="388"/>
  <c r="D114" i="388"/>
  <c r="D125" i="388"/>
  <c r="D256" i="388"/>
  <c r="D576" i="388"/>
  <c r="D626" i="388"/>
  <c r="D586" i="388"/>
  <c r="D88" i="388"/>
  <c r="D59" i="388"/>
  <c r="D12" i="388"/>
  <c r="D74" i="388"/>
  <c r="D70" i="388"/>
  <c r="D68" i="388"/>
  <c r="N92" i="388"/>
  <c r="N103" i="388"/>
  <c r="D581" i="388"/>
  <c r="D46" i="388"/>
  <c r="D21" i="388"/>
  <c r="D58" i="388"/>
  <c r="D71" i="388"/>
  <c r="D63" i="388"/>
  <c r="D47" i="388"/>
  <c r="D18" i="388"/>
  <c r="D13" i="388"/>
  <c r="D340" i="388"/>
  <c r="D280" i="388"/>
  <c r="D623" i="388"/>
  <c r="D395" i="388"/>
  <c r="D147" i="388"/>
  <c r="D646" i="388"/>
  <c r="D220" i="388"/>
  <c r="D684" i="388"/>
  <c r="D680" i="388"/>
  <c r="D116" i="388"/>
  <c r="D358" i="388"/>
  <c r="D721" i="388"/>
  <c r="D192" i="388"/>
  <c r="D266" i="388"/>
  <c r="D609" i="388"/>
  <c r="D194" i="388"/>
  <c r="D523" i="388"/>
  <c r="D235" i="388"/>
  <c r="D744" i="388"/>
  <c r="D432" i="388"/>
  <c r="D315" i="388"/>
  <c r="D321" i="388"/>
  <c r="D303" i="388"/>
  <c r="D183" i="388"/>
  <c r="D124" i="388"/>
  <c r="D344" i="388"/>
  <c r="D218" i="388"/>
  <c r="D583" i="388"/>
  <c r="D446" i="388"/>
  <c r="D808" i="388"/>
  <c r="D313" i="388"/>
  <c r="D245" i="388"/>
  <c r="D329" i="388"/>
  <c r="D141" i="388"/>
  <c r="D100" i="388"/>
  <c r="N120" i="388"/>
  <c r="D19" i="388"/>
  <c r="D37" i="388"/>
  <c r="D10" i="388"/>
  <c r="D72" i="388"/>
  <c r="D64" i="388"/>
  <c r="D38" i="388"/>
  <c r="D66" i="388"/>
  <c r="D39" i="388"/>
  <c r="D796" i="388"/>
  <c r="N115" i="388"/>
  <c r="D62" i="388"/>
  <c r="D67" i="388"/>
  <c r="D69" i="388"/>
  <c r="D710" i="388"/>
  <c r="D184" i="388"/>
  <c r="D392" i="388"/>
  <c r="D187" i="388"/>
  <c r="D134" i="388"/>
  <c r="D699" i="388"/>
  <c r="D232" i="388"/>
  <c r="D352" i="388"/>
  <c r="D521" i="388"/>
  <c r="D464" i="388"/>
  <c r="D687" i="388"/>
  <c r="D564" i="388"/>
  <c r="D157" i="388"/>
  <c r="D429" i="388"/>
  <c r="D200" i="388"/>
  <c r="D99" i="388"/>
  <c r="D450" i="388"/>
  <c r="D625" i="388"/>
  <c r="D745" i="388"/>
  <c r="D317" i="388"/>
  <c r="D151" i="388"/>
  <c r="D231" i="388"/>
  <c r="D314" i="388"/>
  <c r="D788" i="388"/>
  <c r="D268" i="388"/>
  <c r="D145" i="388"/>
  <c r="D154" i="388"/>
  <c r="D525" i="388"/>
  <c r="D364" i="388"/>
  <c r="D246" i="388"/>
  <c r="D224" i="388"/>
  <c r="D87" i="388"/>
  <c r="D131" i="388"/>
  <c r="D362" i="388"/>
  <c r="D792" i="388"/>
  <c r="D215" i="388"/>
  <c r="D343" i="388"/>
  <c r="D257" i="388"/>
  <c r="D676" i="388"/>
  <c r="D679" i="388"/>
  <c r="D714" i="388"/>
  <c r="D140" i="388"/>
  <c r="D711" i="388"/>
  <c r="D94" i="388"/>
  <c r="D354" i="388"/>
  <c r="D743" i="388"/>
  <c r="D255" i="388"/>
  <c r="D205" i="388"/>
  <c r="D282" i="388"/>
  <c r="D207" i="388"/>
  <c r="D287" i="388"/>
  <c r="D369" i="388"/>
  <c r="D658" i="388"/>
  <c r="D367" i="388"/>
  <c r="D627" i="388"/>
  <c r="D197" i="388"/>
  <c r="D674" i="388"/>
  <c r="D191" i="388"/>
  <c r="D265" i="388"/>
  <c r="D186" i="388"/>
  <c r="D789" i="388"/>
  <c r="D204" i="388"/>
  <c r="D801" i="388"/>
  <c r="D310" i="388"/>
  <c r="D399" i="388"/>
  <c r="D135" i="388"/>
  <c r="D524" i="388"/>
  <c r="D720" i="388"/>
  <c r="D139" i="388"/>
  <c r="D608" i="388"/>
  <c r="D670" i="388"/>
  <c r="D173" i="388"/>
  <c r="D254" i="388"/>
  <c r="D336" i="388"/>
  <c r="D342" i="388"/>
  <c r="D152" i="388"/>
  <c r="D659" i="388"/>
  <c r="D98" i="388"/>
  <c r="D368" i="388"/>
  <c r="D802" i="388"/>
  <c r="D663" i="388"/>
  <c r="D153" i="388"/>
  <c r="D366" i="388"/>
  <c r="D274" i="388"/>
  <c r="D335" i="388"/>
  <c r="D292" i="388"/>
  <c r="D170" i="388"/>
  <c r="D334" i="388"/>
  <c r="D127" i="388"/>
  <c r="D97" i="388"/>
  <c r="D169" i="388"/>
  <c r="D584" i="388"/>
  <c r="D212" i="388"/>
  <c r="D673" i="388"/>
  <c r="D833" i="388"/>
  <c r="D163" i="388"/>
  <c r="D722" i="388"/>
  <c r="D337" i="388"/>
  <c r="D304" i="388"/>
  <c r="D378" i="388"/>
  <c r="D799" i="388"/>
  <c r="D272" i="388"/>
  <c r="D827" i="388"/>
  <c r="D239" i="388"/>
  <c r="D655" i="388"/>
  <c r="D696" i="388"/>
  <c r="D258" i="388"/>
  <c r="D654" i="388"/>
  <c r="D620" i="388"/>
  <c r="D323" i="388"/>
  <c r="D585" i="388"/>
  <c r="D664" i="388"/>
  <c r="D341" i="388"/>
  <c r="D723" i="388"/>
  <c r="D812" i="388"/>
  <c r="D375" i="388"/>
  <c r="D226" i="388"/>
  <c r="D168" i="388"/>
  <c r="D448" i="388"/>
  <c r="D295" i="388"/>
  <c r="D824" i="388"/>
  <c r="D398" i="388"/>
  <c r="D172" i="388"/>
  <c r="D590" i="388"/>
  <c r="D259" i="388"/>
  <c r="D160" i="388"/>
  <c r="D307" i="388"/>
  <c r="D641" i="388"/>
  <c r="D238" i="388"/>
  <c r="D648" i="388"/>
  <c r="D199" i="388"/>
  <c r="D797" i="388"/>
  <c r="D695" i="388"/>
  <c r="D393" i="388"/>
  <c r="D319" i="388"/>
  <c r="D661" i="388"/>
  <c r="D122" i="388"/>
  <c r="D689" i="388"/>
  <c r="D330" i="388"/>
  <c r="D433" i="388"/>
  <c r="D716" i="388"/>
  <c r="D214" i="388"/>
  <c r="D188" i="388"/>
  <c r="D262" i="388"/>
  <c r="D345" i="388"/>
  <c r="D227" i="388"/>
  <c r="D312" i="388"/>
  <c r="D396" i="388"/>
  <c r="D123" i="388"/>
  <c r="D394" i="388"/>
  <c r="D830" i="388"/>
  <c r="D671" i="388"/>
  <c r="D208" i="388"/>
  <c r="D260" i="388"/>
  <c r="D136" i="388"/>
  <c r="D261" i="388"/>
  <c r="D327" i="388"/>
  <c r="D746" i="388"/>
  <c r="D706" i="388"/>
  <c r="D189" i="388"/>
  <c r="D196" i="388"/>
  <c r="D270" i="388"/>
  <c r="D359" i="388"/>
  <c r="D234" i="388"/>
  <c r="D371" i="388"/>
  <c r="D610" i="388"/>
  <c r="D269" i="388"/>
  <c r="D691" i="388"/>
  <c r="D657" i="388"/>
  <c r="D251" i="388"/>
  <c r="D182" i="388"/>
  <c r="D338" i="388"/>
  <c r="D102" i="388"/>
  <c r="D185" i="388"/>
  <c r="D631" i="388"/>
  <c r="D217" i="388"/>
  <c r="D121" i="388"/>
  <c r="D111" i="388"/>
  <c r="D18" i="219"/>
  <c r="D22" i="219" s="1"/>
  <c r="D94" i="6"/>
  <c r="AO861" i="388"/>
  <c r="D848" i="388"/>
  <c r="I44" i="388"/>
  <c r="AL44" i="388"/>
  <c r="AM1346" i="388"/>
  <c r="AO1346" i="388" s="1"/>
  <c r="G14" i="219"/>
  <c r="AK1346" i="388"/>
  <c r="F14" i="219"/>
  <c r="F12" i="220"/>
  <c r="C22" i="389" l="1"/>
  <c r="F18" i="220"/>
  <c r="G18" i="219"/>
  <c r="G22" i="219" s="1"/>
  <c r="F94" i="6"/>
  <c r="D44" i="388"/>
  <c r="D92" i="388"/>
  <c r="D103" i="388"/>
  <c r="D115" i="388"/>
  <c r="D120" i="388"/>
  <c r="F16" i="220"/>
  <c r="F18" i="219"/>
  <c r="F22" i="219" s="1"/>
  <c r="C32" i="389"/>
  <c r="C34" i="389" s="1"/>
  <c r="C14" i="219" l="1"/>
  <c r="AI9" i="388" l="1"/>
  <c r="D10" i="6" s="1"/>
  <c r="AL9" i="388" l="1"/>
  <c r="I9" i="388"/>
  <c r="D9" i="388" l="1"/>
  <c r="P1344" i="388" l="1"/>
  <c r="T1344" i="388"/>
  <c r="R1344" i="388"/>
  <c r="S1344" i="388"/>
  <c r="W1344" i="388"/>
  <c r="Q1344" i="388"/>
  <c r="C16" i="219" l="1"/>
  <c r="C18" i="219" l="1"/>
  <c r="C22" i="219" s="1"/>
  <c r="G31" i="396" l="1"/>
  <c r="E32" i="396" s="1"/>
  <c r="F32" i="396" l="1"/>
  <c r="F34" i="396" s="1"/>
  <c r="F35" i="396" s="1"/>
  <c r="C1356" i="388" s="1"/>
  <c r="E34" i="396"/>
  <c r="E35" i="396" s="1"/>
  <c r="C1355" i="388" s="1"/>
  <c r="G32" i="396" l="1"/>
  <c r="G34" i="396" s="1"/>
  <c r="G35" i="396" s="1"/>
  <c r="AJ20" i="388"/>
  <c r="J20" i="388" s="1"/>
  <c r="AJ1192" i="388"/>
  <c r="J1192" i="388" s="1"/>
  <c r="AT1188" i="388"/>
  <c r="AT813" i="388"/>
  <c r="AT45" i="388"/>
  <c r="AT43" i="388"/>
  <c r="AJ1049" i="388"/>
  <c r="AT1191" i="388"/>
  <c r="AJ1297" i="388"/>
  <c r="J1297" i="388" s="1"/>
  <c r="AJ11" i="388"/>
  <c r="AJ23" i="388"/>
  <c r="J23" i="388" s="1"/>
  <c r="AJ1208" i="388"/>
  <c r="J1208" i="388" s="1"/>
  <c r="AT817" i="388"/>
  <c r="AJ791" i="388"/>
  <c r="AT25" i="388"/>
  <c r="AT20" i="388"/>
  <c r="AT1190" i="388"/>
  <c r="AJ1220" i="388"/>
  <c r="J1220" i="388" s="1"/>
  <c r="AT968" i="388"/>
  <c r="AT23" i="388"/>
  <c r="AJ1187" i="388"/>
  <c r="J1187" i="388" s="1"/>
  <c r="AT1049" i="388"/>
  <c r="C27" i="241" s="1"/>
  <c r="AT1208" i="388"/>
  <c r="AT1297" i="388"/>
  <c r="AT1219" i="388"/>
  <c r="AJ1190" i="388"/>
  <c r="J1190" i="388" s="1"/>
  <c r="AJ45" i="388"/>
  <c r="J45" i="388" s="1"/>
  <c r="AJ817" i="388"/>
  <c r="J817" i="388" s="1"/>
  <c r="AT1192" i="388"/>
  <c r="AT1220" i="388"/>
  <c r="AT60" i="388"/>
  <c r="AJ1319" i="388"/>
  <c r="J1319" i="388" s="1"/>
  <c r="AT11" i="388"/>
  <c r="AT1187" i="388"/>
  <c r="AJ968" i="388"/>
  <c r="AJ60" i="388"/>
  <c r="J60" i="388" s="1"/>
  <c r="AJ1191" i="388"/>
  <c r="J1191" i="388" s="1"/>
  <c r="AT791" i="388"/>
  <c r="AT1319" i="388"/>
  <c r="AJ25" i="388"/>
  <c r="J25" i="388" s="1"/>
  <c r="AJ1219" i="388"/>
  <c r="J1219" i="388" s="1"/>
  <c r="AJ1188" i="388"/>
  <c r="J1188" i="388" s="1"/>
  <c r="AJ43" i="388"/>
  <c r="AJ813" i="388"/>
  <c r="J813" i="388" s="1"/>
  <c r="AI791" i="388"/>
  <c r="AS791" i="388"/>
  <c r="AS1297" i="388"/>
  <c r="AI1188" i="388"/>
  <c r="AS23" i="388"/>
  <c r="E39" i="240" s="1"/>
  <c r="H39" i="6" s="1"/>
  <c r="J39" i="6" s="1"/>
  <c r="AS60" i="388"/>
  <c r="E43" i="240" s="1"/>
  <c r="H43" i="6" s="1"/>
  <c r="J43" i="6" s="1"/>
  <c r="AI1190" i="388"/>
  <c r="AS1049" i="388"/>
  <c r="AI1208" i="388"/>
  <c r="AI23" i="388"/>
  <c r="AI60" i="388"/>
  <c r="AS1192" i="388"/>
  <c r="AS11" i="388"/>
  <c r="AS813" i="388"/>
  <c r="AI968" i="388"/>
  <c r="AS1187" i="388"/>
  <c r="AS45" i="388"/>
  <c r="AI1297" i="388"/>
  <c r="AS20" i="388"/>
  <c r="E37" i="240" s="1"/>
  <c r="H37" i="6" s="1"/>
  <c r="J37" i="6" s="1"/>
  <c r="AI1319" i="388"/>
  <c r="AI813" i="388"/>
  <c r="AI817" i="388"/>
  <c r="AS1219" i="388"/>
  <c r="AI11" i="388"/>
  <c r="AI1191" i="388"/>
  <c r="AI1192" i="388"/>
  <c r="AS1220" i="388"/>
  <c r="AS1191" i="388"/>
  <c r="AS1190" i="388"/>
  <c r="AI20" i="388"/>
  <c r="AS1208" i="388"/>
  <c r="AI1049" i="388"/>
  <c r="AS817" i="388"/>
  <c r="AI1187" i="388"/>
  <c r="AI45" i="388"/>
  <c r="AI43" i="388"/>
  <c r="AI1220" i="388"/>
  <c r="AS968" i="388"/>
  <c r="AS1319" i="388"/>
  <c r="AS1188" i="388"/>
  <c r="AS25" i="388"/>
  <c r="AS43" i="388"/>
  <c r="AI25" i="388"/>
  <c r="AI1219" i="388"/>
  <c r="C1357" i="388"/>
  <c r="C25" i="241" l="1"/>
  <c r="C22" i="241"/>
  <c r="AV1187" i="388"/>
  <c r="E77" i="240"/>
  <c r="H77" i="6" s="1"/>
  <c r="J77" i="6" s="1"/>
  <c r="AV791" i="388"/>
  <c r="AJ861" i="388"/>
  <c r="J11" i="388"/>
  <c r="C12" i="19"/>
  <c r="I1220" i="388"/>
  <c r="D1220" i="388" s="1"/>
  <c r="AL1220" i="388"/>
  <c r="E67" i="240"/>
  <c r="I1191" i="388"/>
  <c r="D1191" i="388" s="1"/>
  <c r="AL1191" i="388"/>
  <c r="I813" i="388"/>
  <c r="D813" i="388" s="1"/>
  <c r="AL813" i="388"/>
  <c r="E11" i="240"/>
  <c r="AS861" i="388"/>
  <c r="AV11" i="388"/>
  <c r="I1208" i="388"/>
  <c r="D1208" i="388" s="1"/>
  <c r="AL1208" i="388"/>
  <c r="I1219" i="388"/>
  <c r="D1219" i="388" s="1"/>
  <c r="AL1219" i="388"/>
  <c r="I43" i="388"/>
  <c r="D41" i="6"/>
  <c r="AL43" i="388"/>
  <c r="I1049" i="388"/>
  <c r="D57" i="6"/>
  <c r="AL1049" i="388"/>
  <c r="AI861" i="388"/>
  <c r="D11" i="6"/>
  <c r="I11" i="388"/>
  <c r="AL11" i="388"/>
  <c r="I1319" i="388"/>
  <c r="D1319" i="388" s="1"/>
  <c r="AL1319" i="388"/>
  <c r="E57" i="240"/>
  <c r="AV1049" i="388"/>
  <c r="I1188" i="388"/>
  <c r="D1188" i="388" s="1"/>
  <c r="AL1188" i="388"/>
  <c r="AV1297" i="388"/>
  <c r="AV23" i="388"/>
  <c r="AV20" i="388"/>
  <c r="AV1191" i="388"/>
  <c r="AV813" i="388"/>
  <c r="E41" i="240"/>
  <c r="AV43" i="388"/>
  <c r="AS1344" i="388"/>
  <c r="AV968" i="388"/>
  <c r="I1187" i="388"/>
  <c r="D1187" i="388" s="1"/>
  <c r="AL1187" i="388"/>
  <c r="D37" i="6"/>
  <c r="F37" i="6" s="1"/>
  <c r="I20" i="388"/>
  <c r="D20" i="388" s="1"/>
  <c r="AL20" i="388"/>
  <c r="I1192" i="388"/>
  <c r="D1192" i="388" s="1"/>
  <c r="AL1192" i="388"/>
  <c r="I817" i="388"/>
  <c r="D817" i="388" s="1"/>
  <c r="D67" i="6"/>
  <c r="AL817" i="388"/>
  <c r="I1297" i="388"/>
  <c r="D1297" i="388" s="1"/>
  <c r="AL1297" i="388"/>
  <c r="D39" i="6"/>
  <c r="F39" i="6" s="1"/>
  <c r="I23" i="388"/>
  <c r="D23" i="388" s="1"/>
  <c r="AL23" i="388"/>
  <c r="I25" i="388"/>
  <c r="D25" i="388" s="1"/>
  <c r="AL25" i="388"/>
  <c r="I45" i="388"/>
  <c r="D45" i="388" s="1"/>
  <c r="AL45" i="388"/>
  <c r="AI1344" i="388"/>
  <c r="I968" i="388"/>
  <c r="AL968" i="388"/>
  <c r="I60" i="388"/>
  <c r="D60" i="388" s="1"/>
  <c r="D43" i="6"/>
  <c r="F43" i="6" s="1"/>
  <c r="AL60" i="388"/>
  <c r="I1190" i="388"/>
  <c r="D1190" i="388" s="1"/>
  <c r="AL1190" i="388"/>
  <c r="J43" i="388"/>
  <c r="C17" i="19"/>
  <c r="AV1319" i="388"/>
  <c r="AJ1344" i="388"/>
  <c r="D14" i="220" s="1"/>
  <c r="C11" i="19"/>
  <c r="J968" i="388"/>
  <c r="D968" i="388" s="1"/>
  <c r="AV60" i="388"/>
  <c r="AV1208" i="388"/>
  <c r="C16" i="241"/>
  <c r="AT1344" i="388"/>
  <c r="I14" i="220" s="1"/>
  <c r="AV25" i="388"/>
  <c r="C22" i="19"/>
  <c r="J1049" i="388"/>
  <c r="AV1188" i="388"/>
  <c r="J791" i="388"/>
  <c r="C20" i="19"/>
  <c r="AV1220" i="388"/>
  <c r="I791" i="388"/>
  <c r="D77" i="6"/>
  <c r="F77" i="6" s="1"/>
  <c r="AL791" i="388"/>
  <c r="AT861" i="388"/>
  <c r="C17" i="241"/>
  <c r="AV1192" i="388"/>
  <c r="AV1219" i="388"/>
  <c r="AV1190" i="388"/>
  <c r="AV817" i="388"/>
  <c r="AV45" i="388"/>
  <c r="C28" i="241" l="1"/>
  <c r="C14" i="19"/>
  <c r="D1049" i="388"/>
  <c r="C19" i="241"/>
  <c r="D43" i="388"/>
  <c r="D791" i="388"/>
  <c r="AV1344" i="388"/>
  <c r="C12" i="220"/>
  <c r="AI1346" i="388"/>
  <c r="E14" i="219"/>
  <c r="F41" i="6"/>
  <c r="D93" i="6"/>
  <c r="H11" i="6"/>
  <c r="E92" i="240"/>
  <c r="C14" i="220"/>
  <c r="E14" i="220" s="1"/>
  <c r="G14" i="220" s="1"/>
  <c r="E16" i="219"/>
  <c r="I16" i="219" s="1"/>
  <c r="H14" i="220"/>
  <c r="J14" i="220" s="1"/>
  <c r="M16" i="219"/>
  <c r="Q16" i="219" s="1"/>
  <c r="AL861" i="388"/>
  <c r="I12" i="220"/>
  <c r="AT1346" i="388"/>
  <c r="AL1344" i="388"/>
  <c r="K14" i="220" s="1"/>
  <c r="H57" i="6"/>
  <c r="E98" i="240"/>
  <c r="F57" i="6"/>
  <c r="D97" i="6"/>
  <c r="F97" i="6" s="1"/>
  <c r="H67" i="6"/>
  <c r="E95" i="240"/>
  <c r="D11" i="388"/>
  <c r="C23" i="19"/>
  <c r="C25" i="19" s="1"/>
  <c r="D95" i="6"/>
  <c r="F67" i="6"/>
  <c r="E93" i="240"/>
  <c r="H41" i="6"/>
  <c r="F11" i="6"/>
  <c r="D92" i="6"/>
  <c r="AV861" i="388"/>
  <c r="D12" i="220"/>
  <c r="AJ1346" i="388"/>
  <c r="H12" i="220"/>
  <c r="AS1346" i="388"/>
  <c r="M14" i="219"/>
  <c r="C30" i="241" l="1"/>
  <c r="H16" i="220"/>
  <c r="AV1346" i="388"/>
  <c r="AU1348" i="388" s="1"/>
  <c r="AT1353" i="388" s="1"/>
  <c r="AU1353" i="388" s="1"/>
  <c r="H18" i="220"/>
  <c r="E16" i="389"/>
  <c r="Q14" i="219"/>
  <c r="Q18" i="219" s="1"/>
  <c r="Q22" i="219" s="1"/>
  <c r="M18" i="219"/>
  <c r="M22" i="219" s="1"/>
  <c r="M23" i="219" s="1"/>
  <c r="E12" i="220"/>
  <c r="D16" i="220"/>
  <c r="J67" i="6"/>
  <c r="H95" i="6"/>
  <c r="J95" i="6" s="1"/>
  <c r="J57" i="6"/>
  <c r="H97" i="6"/>
  <c r="J97" i="6" s="1"/>
  <c r="J12" i="220"/>
  <c r="I16" i="220"/>
  <c r="J11" i="6"/>
  <c r="H92" i="6"/>
  <c r="C18" i="220"/>
  <c r="C16" i="389"/>
  <c r="K12" i="220"/>
  <c r="K16" i="220" s="1"/>
  <c r="AL1346" i="388"/>
  <c r="AI1348" i="388" s="1"/>
  <c r="AM1351" i="388" s="1"/>
  <c r="C16" i="220"/>
  <c r="J41" i="6"/>
  <c r="H93" i="6"/>
  <c r="J93" i="6" s="1"/>
  <c r="C18" i="389"/>
  <c r="D18" i="220"/>
  <c r="I18" i="220"/>
  <c r="E18" i="389"/>
  <c r="L14" i="220"/>
  <c r="I14" i="219"/>
  <c r="I18" i="219" s="1"/>
  <c r="I22" i="219" s="1"/>
  <c r="E18" i="219"/>
  <c r="E22" i="219" s="1"/>
  <c r="E23" i="219" s="1"/>
  <c r="C20" i="220" l="1"/>
  <c r="H20" i="220"/>
  <c r="J18" i="220"/>
  <c r="E18" i="220"/>
  <c r="L18" i="220"/>
  <c r="AS1348" i="388"/>
  <c r="AT1351" i="388" s="1"/>
  <c r="AU1351" i="388" s="1"/>
  <c r="AT1348" i="388"/>
  <c r="AT1352" i="388" s="1"/>
  <c r="AU1352" i="388" s="1"/>
  <c r="I20" i="220"/>
  <c r="E16" i="220"/>
  <c r="G12" i="220"/>
  <c r="G16" i="220" s="1"/>
  <c r="AN1351" i="388"/>
  <c r="L12" i="220"/>
  <c r="L16" i="220" s="1"/>
  <c r="J16" i="220"/>
  <c r="E20" i="389"/>
  <c r="E24" i="389" s="1"/>
  <c r="C20" i="389"/>
  <c r="C24" i="389" s="1"/>
  <c r="J92" i="6"/>
  <c r="AJ1348" i="388"/>
  <c r="AM1352" i="388" s="1"/>
  <c r="AN1352" i="388" s="1"/>
  <c r="G18" i="220"/>
  <c r="AK1348" i="388"/>
  <c r="AM1353" i="388" s="1"/>
  <c r="AN1353" i="388" s="1"/>
  <c r="K18" i="220"/>
  <c r="D20" i="220"/>
  <c r="E20" i="220" s="1"/>
  <c r="J20" i="220" l="1"/>
  <c r="K20" i="220" s="1"/>
  <c r="L20" i="220" s="1"/>
  <c r="AU1354" i="388"/>
  <c r="AT1354" i="388"/>
  <c r="AM1354" i="388"/>
  <c r="C26" i="389"/>
  <c r="C28" i="389"/>
  <c r="C30" i="389" s="1"/>
  <c r="E26" i="389"/>
  <c r="E28" i="389"/>
  <c r="E30" i="389" s="1"/>
  <c r="AN1354" i="388"/>
  <c r="C42" i="389" l="1"/>
  <c r="C41" i="389" s="1"/>
  <c r="C40" i="389"/>
  <c r="C39" i="389" s="1"/>
  <c r="C26" i="19" s="1"/>
  <c r="C27" i="19" s="1"/>
  <c r="C38" i="389"/>
  <c r="C37" i="389" s="1"/>
  <c r="E42" i="389"/>
  <c r="E41" i="389" s="1"/>
  <c r="E40" i="389"/>
  <c r="E39" i="389" s="1"/>
  <c r="C31" i="241" s="1"/>
  <c r="C32" i="241" s="1"/>
  <c r="E38" i="389"/>
  <c r="E37" i="389" s="1"/>
  <c r="E87" i="240" l="1"/>
  <c r="E43" i="389"/>
  <c r="D87" i="6"/>
  <c r="C43" i="389"/>
  <c r="F87" i="6" l="1"/>
  <c r="D96" i="6"/>
  <c r="D88" i="6"/>
  <c r="D90" i="6" s="1"/>
  <c r="E97" i="240"/>
  <c r="E99" i="240" s="1"/>
  <c r="H87" i="6"/>
  <c r="E88" i="240"/>
  <c r="E90" i="240" s="1"/>
  <c r="H96" i="6" l="1"/>
  <c r="J87" i="6"/>
  <c r="J88" i="6" s="1"/>
  <c r="J90" i="6" s="1"/>
  <c r="H88" i="6"/>
  <c r="H90" i="6" s="1"/>
  <c r="F96" i="6"/>
  <c r="D98" i="6"/>
  <c r="J96" i="6" l="1"/>
  <c r="J98" i="6" s="1"/>
  <c r="H98" i="6"/>
  <c r="E10" i="6" l="1"/>
  <c r="E40" i="6"/>
  <c r="E63" i="6"/>
  <c r="F63" i="6" l="1"/>
  <c r="E95" i="6"/>
  <c r="F95" i="6" s="1"/>
  <c r="E92" i="6"/>
  <c r="E88" i="6"/>
  <c r="E90" i="6" s="1"/>
  <c r="F10" i="6"/>
  <c r="E93" i="6"/>
  <c r="F93" i="6" s="1"/>
  <c r="F40" i="6"/>
  <c r="F92" i="6" l="1"/>
  <c r="F98" i="6" s="1"/>
  <c r="E98" i="6"/>
  <c r="F88" i="6"/>
  <c r="F90" i="6" s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5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comments2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5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<sst xmlns="http://schemas.openxmlformats.org/spreadsheetml/2006/main" count="3968" uniqueCount="2973">
  <si>
    <t xml:space="preserve">  </t>
  </si>
  <si>
    <t>DFIT - FAS 133 CFH TLOCK LT</t>
  </si>
  <si>
    <t>28200151</t>
  </si>
  <si>
    <t>35-1</t>
  </si>
  <si>
    <t>Env Rem - Bay Station (Elliot Ave) MGP</t>
  </si>
  <si>
    <t>SFAS 123R Tax Windfall Benefit</t>
  </si>
  <si>
    <t>ARO-Electric Colstrip 1 &amp; 2 ash pond ca</t>
  </si>
  <si>
    <t>101 / 102 / 230XXXX1</t>
  </si>
  <si>
    <t>101 / 253XXXX3</t>
  </si>
  <si>
    <t>114XXXX1</t>
  </si>
  <si>
    <t>1822XXX1</t>
  </si>
  <si>
    <t>1823XXX1</t>
  </si>
  <si>
    <t>115XXXX1</t>
  </si>
  <si>
    <t>235XXXX1</t>
  </si>
  <si>
    <t>252XXXX1</t>
  </si>
  <si>
    <t>28200121, 161/28300341</t>
  </si>
  <si>
    <t>283XXXXX</t>
  </si>
  <si>
    <t>Encogen Storeroom</t>
  </si>
  <si>
    <t>Env Rem - Tacoma Tide Flats Remediation Costs</t>
  </si>
  <si>
    <t>Upper Baker - FERC License Fees</t>
  </si>
  <si>
    <t>Residential Single Family Elec Customer</t>
  </si>
  <si>
    <t>Residential Plat Elec Customer Advances</t>
  </si>
  <si>
    <t>Accum Amort Acq Adj. DuPont - Electric</t>
  </si>
  <si>
    <t>Default Payroll Withholding - S/B $0.00</t>
  </si>
  <si>
    <t>Average</t>
  </si>
  <si>
    <t>Non</t>
  </si>
  <si>
    <t>Sum of All</t>
  </si>
  <si>
    <t>Invested</t>
  </si>
  <si>
    <t>Operating</t>
  </si>
  <si>
    <t>Working</t>
  </si>
  <si>
    <t>Category</t>
  </si>
  <si>
    <t>Capital</t>
  </si>
  <si>
    <t>Investment</t>
  </si>
  <si>
    <t>Components</t>
  </si>
  <si>
    <t>a</t>
  </si>
  <si>
    <t>b</t>
  </si>
  <si>
    <t>c</t>
  </si>
  <si>
    <t>d (see page 2)</t>
  </si>
  <si>
    <t>e</t>
  </si>
  <si>
    <t>f</t>
  </si>
  <si>
    <t>g = sum c thru f</t>
  </si>
  <si>
    <t>Total Assets</t>
  </si>
  <si>
    <t>Total Liabilities</t>
  </si>
  <si>
    <t>Total per Trial Balance</t>
  </si>
  <si>
    <t>Reclassify Gas Merchandising Inventory</t>
  </si>
  <si>
    <t>Totals used in Ratebase / Working Capital</t>
  </si>
  <si>
    <t>d = b + c</t>
  </si>
  <si>
    <t>f = d + e</t>
  </si>
  <si>
    <t>Gas Rate Base</t>
  </si>
  <si>
    <t>Electric Rate Base</t>
  </si>
  <si>
    <t>Allowance for Working Capital</t>
  </si>
  <si>
    <t>Total Gas Rate Base</t>
  </si>
  <si>
    <t>Elec-RWIP-CED3 C.O.R./Salvage-PP</t>
  </si>
  <si>
    <t>Common-RWIP-RET1 C.O.R./Salvage PP</t>
  </si>
  <si>
    <t>DFIT Summit Landlord Incentive</t>
  </si>
  <si>
    <t>Other Deferred Credits - LIHEAP Credit - Electric</t>
  </si>
  <si>
    <t>Other Deferred Credits - LIHEAP Credit - Gas</t>
  </si>
  <si>
    <t>Other Deferred Credits - Contra LIHEAP Credit-Elec</t>
  </si>
  <si>
    <t>Other Deferred Credits - Contra LIHEAP Credit-Gas</t>
  </si>
  <si>
    <t>Colstrip 3 &amp; 4 Final Reclamation Liability</t>
  </si>
  <si>
    <t>LNG - Gig Harbor</t>
  </si>
  <si>
    <t>AD&amp;D Insurance - CIGNA</t>
  </si>
  <si>
    <t>2007 Cashiers Overages</t>
  </si>
  <si>
    <t>LTD Insurance - Hartford</t>
  </si>
  <si>
    <t>Common Plant-Allocation to Electric</t>
  </si>
  <si>
    <t>Accum Depreciation Non-legal Cost of Removal</t>
  </si>
  <si>
    <t>Def FIT Deferred Compensation</t>
  </si>
  <si>
    <t>401(k) Plan EE</t>
  </si>
  <si>
    <t>Loan Payback 401(k)</t>
  </si>
  <si>
    <t>Env Rem - UG Tank -Poulsbo Service Cent</t>
  </si>
  <si>
    <t>Salvation Army Donations</t>
  </si>
  <si>
    <t>Ratebase</t>
  </si>
  <si>
    <t>7.20% Med Term Notes C - Due 12/22/25</t>
  </si>
  <si>
    <t>6e</t>
  </si>
  <si>
    <t>Wells Fargo Bank - Commercial Paper</t>
  </si>
  <si>
    <t>Fuel Stock - Whitehorn #1</t>
  </si>
  <si>
    <t>Fuel Stock - Frederickson #1</t>
  </si>
  <si>
    <t>Unearned Revenue - Miscellaneous</t>
  </si>
  <si>
    <t>Electric - Gross PCA</t>
  </si>
  <si>
    <t>Fuel Stock - Pooled CT Non-Core Gas Inv</t>
  </si>
  <si>
    <t>Def FIT - White River Water Right</t>
  </si>
  <si>
    <t>29.1</t>
  </si>
  <si>
    <t>26b</t>
  </si>
  <si>
    <t>Prepaid - INSSINC - Futrak Maintenance</t>
  </si>
  <si>
    <t>PCA YR #8 Gross</t>
  </si>
  <si>
    <t>PCA YR #8  Gross - Contra</t>
  </si>
  <si>
    <t>Def FIT - Mint Farm EqOS</t>
  </si>
  <si>
    <t>Accrued Int 7.20% Notes Due Dec &amp; Jun</t>
  </si>
  <si>
    <t>Cash-Key Bank- SAP Credit Balance Refun</t>
  </si>
  <si>
    <t>Customer Advances for Construction</t>
  </si>
  <si>
    <t>Wash St Annual Filing Fee</t>
  </si>
  <si>
    <t>Env Rem - Gas Works Remediation Costs</t>
  </si>
  <si>
    <t>Common Accum Amort-Allocation to Electric</t>
  </si>
  <si>
    <t>Chelan PUD Contract Initiation</t>
  </si>
  <si>
    <t>Deferred Credit - Green Power Tariff</t>
  </si>
  <si>
    <t>Dental Insurance - WDS</t>
  </si>
  <si>
    <t>6a</t>
  </si>
  <si>
    <t>Env Rem - UG Tank - Whidbey Is. (Future</t>
  </si>
  <si>
    <t>PCA YR #3 Gross - Contra</t>
  </si>
  <si>
    <t>26a</t>
  </si>
  <si>
    <t>Cashiers Shortages - CLX</t>
  </si>
  <si>
    <t>Prepaid Subscrptns</t>
  </si>
  <si>
    <t>White River Land Sales Costs</t>
  </si>
  <si>
    <t>A/P - Gas Pipeline Liability</t>
  </si>
  <si>
    <t>Def FIT Pension</t>
  </si>
  <si>
    <t>Def FIT Bond Related</t>
  </si>
  <si>
    <t xml:space="preserve">Gas-RWIP-RET1 C.O.R./Salvage PP    </t>
  </si>
  <si>
    <t xml:space="preserve">Non-Utility Property - PP </t>
  </si>
  <si>
    <t xml:space="preserve">Redmond Ridge Soil Mgmt Agmt    </t>
  </si>
  <si>
    <t>PCA YR #4  Gross</t>
  </si>
  <si>
    <t>PCA YR #4 Gross - Contra</t>
  </si>
  <si>
    <t>Def FIT - Wind Loss Settlement Agreemen</t>
  </si>
  <si>
    <t>37h</t>
  </si>
  <si>
    <t>8.40% Cap Trst - Unamort Reacq Debt</t>
  </si>
  <si>
    <t>Clay Basin Gas Storage - 00925</t>
  </si>
  <si>
    <t>A/R - Miscellaneous - CLX</t>
  </si>
  <si>
    <t>Common Accum Depr-Allocation to Electric</t>
  </si>
  <si>
    <t>GAS</t>
  </si>
  <si>
    <t>Customer Accounts Receivable</t>
  </si>
  <si>
    <t>Buckley Ph II Burn Pile &amp; Wood Debris E</t>
  </si>
  <si>
    <t>Colstrip 500KV Transmission O&amp;M Operati</t>
  </si>
  <si>
    <t>Deferred Compensation - Salary Deferred</t>
  </si>
  <si>
    <t>Puget Western - Retained Earnings</t>
  </si>
  <si>
    <t>Accrued FICA - Company</t>
  </si>
  <si>
    <t xml:space="preserve"> </t>
  </si>
  <si>
    <t>Def Debits - Misc Def Debits</t>
  </si>
  <si>
    <t>Generating Plant Expenses</t>
  </si>
  <si>
    <t>W/C Line No.</t>
  </si>
  <si>
    <t>$200M VRN - Amort of Debt Retirement</t>
  </si>
  <si>
    <t>A/P - Secondary Power Payable</t>
  </si>
  <si>
    <t>Def FIT - FAS 109</t>
  </si>
  <si>
    <t>Notes Rec - Intolight</t>
  </si>
  <si>
    <t>Unearned Easement Revenue</t>
  </si>
  <si>
    <t>ARO-Hopkins Ridge</t>
  </si>
  <si>
    <t>PSE Transmission Contra - Merchant Deposit</t>
  </si>
  <si>
    <t>Deferred Pole Contact Compliance Payment</t>
  </si>
  <si>
    <t>RB-Consv Pre91 Tax Settlmt - Accum Def Inc Tax</t>
  </si>
  <si>
    <t>Customer Deposits - Electric</t>
  </si>
  <si>
    <t>Residential Exchange</t>
  </si>
  <si>
    <t>Cust Advances for Construction</t>
  </si>
  <si>
    <t>Major Projects - Property Tax Expense</t>
  </si>
  <si>
    <t>Def Inc Tax - Pre 1981 Additions</t>
  </si>
  <si>
    <t>Def Inc Tax - Post 1980 Additions</t>
  </si>
  <si>
    <t>Liberalized Depreciation Total Accum. Def. FIT - Liberalized</t>
  </si>
  <si>
    <t>7.00% MTN Series B Due 3/9/29 - Accrued</t>
  </si>
  <si>
    <t>8.4%WING MTN SERIES A DUE 1/13/2022 (rd</t>
  </si>
  <si>
    <t>PCA Customer Portion</t>
  </si>
  <si>
    <t xml:space="preserve">Unclaimed Vendor Payments - California  </t>
  </si>
  <si>
    <t>Unclaimed Property - Customer Refunds - California</t>
  </si>
  <si>
    <t xml:space="preserve">Deferred Tax - Common Depreciation  </t>
  </si>
  <si>
    <t>Payroll - Life Insurance Payable- Retir</t>
  </si>
  <si>
    <t>Snoqualmie #2 - FERC License Fees</t>
  </si>
  <si>
    <t>Total Profit/Loss Current Year</t>
  </si>
  <si>
    <t>Unappropriated Retained Earnings</t>
  </si>
  <si>
    <t>Prepmts - All Risk Property Insurance</t>
  </si>
  <si>
    <t>Prepmts - M&amp;M Consulting Fee</t>
  </si>
  <si>
    <t>Electric - Construction Work in Progres</t>
  </si>
  <si>
    <t>Unclaimed Property - Customer Refunds</t>
  </si>
  <si>
    <t>Unclaimed Property - Payroll Checks</t>
  </si>
  <si>
    <t>A/P - Power Cost</t>
  </si>
  <si>
    <t>Electric - Colstrip Def Depr FERC Adj - Reg A</t>
  </si>
  <si>
    <t>Electric - BPA Power Exch Invstmt - Reg Asset</t>
  </si>
  <si>
    <t>Electric - BPA Power Exch Inv Amort - Reg Ass</t>
  </si>
  <si>
    <t>12</t>
  </si>
  <si>
    <t>8</t>
  </si>
  <si>
    <t>9</t>
  </si>
  <si>
    <t>Def Inc Tax - Energy Conservation &amp; FAS 133</t>
  </si>
  <si>
    <t>Fuel Stock - Propane SWARR Station</t>
  </si>
  <si>
    <t>Temporary Cash Investments-Taxable</t>
  </si>
  <si>
    <t>6b</t>
  </si>
  <si>
    <t>7.15% Med Term Notes C - Due 12/19/25</t>
  </si>
  <si>
    <t>Prepaid - Freddy 1 Capital FFH</t>
  </si>
  <si>
    <t>Prepaid - Freddy 1 Expense FFH</t>
  </si>
  <si>
    <t>Prepaid - Freddy 1 Inventory</t>
  </si>
  <si>
    <t>Prepmts - Interest</t>
  </si>
  <si>
    <t xml:space="preserve">Puget Sound Energy, Inc. </t>
  </si>
  <si>
    <t>Reconciliation between Balance Sheet and Combined Working Capital / Ratebase</t>
  </si>
  <si>
    <t xml:space="preserve">Components of Operating Investment included in Reconciliation </t>
  </si>
  <si>
    <t>Property Taxes - Washington - Electric</t>
  </si>
  <si>
    <t>Property Taxes - Montana - Electric</t>
  </si>
  <si>
    <t>Property Taxes - Washington - Gas</t>
  </si>
  <si>
    <t>Tenino Service Center - UG Tank - Env</t>
  </si>
  <si>
    <t>White River Plant Costs Reg Asset</t>
  </si>
  <si>
    <t>Payroll - Medical Insurance Payable- Re</t>
  </si>
  <si>
    <t>7.02% Med Term Notes due 12/01/27</t>
  </si>
  <si>
    <t>6.74% Med Term Notes - Due 06/15/18</t>
  </si>
  <si>
    <t>Electric - Payroll Deductions - IBEW Union Du</t>
  </si>
  <si>
    <t>Accounts Payable - BillServ NSF's and A</t>
  </si>
  <si>
    <t>6.274% Senior Notes Due 3/15/2037 - Unamortized Debt Expense</t>
  </si>
  <si>
    <t>6.274% Senior Notes Due 3/15/2037</t>
  </si>
  <si>
    <t>Defrrd Tax Asset - SFAS 158 Qualified P</t>
  </si>
  <si>
    <t>Defrrd Tax Asset - SFAS 158 SERP</t>
  </si>
  <si>
    <t>Defrrd Tax Asset - SFAS 158 Postrtrmnt</t>
  </si>
  <si>
    <t>Cash-Key Bank- Checkfree</t>
  </si>
  <si>
    <t>Account Description</t>
  </si>
  <si>
    <t>8.231% Trust Preferred Notes - Amort of</t>
  </si>
  <si>
    <t>Env Rem - WSDOT Upland Remediation Costs</t>
  </si>
  <si>
    <t>Env Rem - WSDOT Thea Foss Remediation Costs</t>
  </si>
  <si>
    <t>Env Rem - Quendall Terminal Remediation</t>
  </si>
  <si>
    <t>EOP</t>
  </si>
  <si>
    <t>ARO - Gas Mains</t>
  </si>
  <si>
    <t xml:space="preserve">   Accumulated Depreciation and Other Liabilities</t>
  </si>
  <si>
    <t>Deferred Taxes WNP#3</t>
  </si>
  <si>
    <t>DFIT - 2006 Storm Excess Costs</t>
  </si>
  <si>
    <t>5.875% PCB Series 1993-Unamort Loss on</t>
  </si>
  <si>
    <t>Electric - Plant Acq Adj. Milwaukee RR</t>
  </si>
  <si>
    <t>Electric - Plant Acq Adj. DuPont</t>
  </si>
  <si>
    <t>Elec-Accum Depreciation -PP</t>
  </si>
  <si>
    <t>GAS-Accum Depreciation -PP</t>
  </si>
  <si>
    <t>ARO - Transmission Wood Poles to Short Term</t>
  </si>
  <si>
    <t>ARO - Distribution Wood Poles Short Term</t>
  </si>
  <si>
    <t>ARO - Electric Short Term</t>
  </si>
  <si>
    <t>ARO - Gas Short Term</t>
  </si>
  <si>
    <t>Cash Discount Clearing</t>
  </si>
  <si>
    <t>37g</t>
  </si>
  <si>
    <t>Def FIT - ARO</t>
  </si>
  <si>
    <t>Electric - Plant Material &amp; Supplies</t>
  </si>
  <si>
    <t>Gas - Plant Material &amp; Supplies</t>
  </si>
  <si>
    <t>24</t>
  </si>
  <si>
    <t>PSE Low Income Program Costs - Electric</t>
  </si>
  <si>
    <t>PSE Low Income Program Costs - Gas</t>
  </si>
  <si>
    <t>Non-Op</t>
  </si>
  <si>
    <t>Accum Amortization Colstrip-Common FERC</t>
  </si>
  <si>
    <t>Colstrip Def Depr FERC Adj - Reg</t>
  </si>
  <si>
    <t>1</t>
  </si>
  <si>
    <t>16</t>
  </si>
  <si>
    <t>16a</t>
  </si>
  <si>
    <t>Common - Const Completed Non Classified</t>
  </si>
  <si>
    <t>Electric Conservation not in RB</t>
  </si>
  <si>
    <t>Federal Income Tax Withheld - Employee</t>
  </si>
  <si>
    <t>Injuries / Damages</t>
  </si>
  <si>
    <t>37f</t>
  </si>
  <si>
    <t>22</t>
  </si>
  <si>
    <t>White River Safety &amp; Regulatory - UE-040641 - Post Jan 15, 2004</t>
  </si>
  <si>
    <t>White River Water Rights - UE-040641 - Post Jan 15, 2004</t>
  </si>
  <si>
    <t>6h</t>
  </si>
  <si>
    <t>Goldendale Deferral -UE-070533</t>
  </si>
  <si>
    <t>37i</t>
  </si>
  <si>
    <t>A/P - Salary Month End Payroll Accrual</t>
  </si>
  <si>
    <t>Puget Sound Energy</t>
  </si>
  <si>
    <t>Washington Unemployment Tax - Employer</t>
  </si>
  <si>
    <t>37d</t>
  </si>
  <si>
    <t>Gas Stored at JP Reservoir - Noncurrent</t>
  </si>
  <si>
    <t xml:space="preserve">Common Plant-Allocation to Gas </t>
  </si>
  <si>
    <t>Employee Incentive Plan Clearing</t>
  </si>
  <si>
    <t>Incentive Pay Liability</t>
  </si>
  <si>
    <t>8.25% WNG MTN SERIES A DUE 8/12/22, rde</t>
  </si>
  <si>
    <t>Unamort Loss on Reacquired Debt - 1995</t>
  </si>
  <si>
    <t>Dividends on Common Stock (Gas History)</t>
  </si>
  <si>
    <t>Dividends on Preferred Stock (Gas History)</t>
  </si>
  <si>
    <t>Env Rem - Swarr Station</t>
  </si>
  <si>
    <t>Interest Curr Comm.- Unrcvd Purch Gas C</t>
  </si>
  <si>
    <t>Interest Curr Demand-Unrcvd Purch Gas C</t>
  </si>
  <si>
    <t>Residential Exchange - Misc Deferred De</t>
  </si>
  <si>
    <t>Accrued WA City B &amp; O Taxes</t>
  </si>
  <si>
    <t>Current Demand Def - Unrec Purch Gas Costs</t>
  </si>
  <si>
    <t>Notes Rec - BOA Keyport Lighting &amp; Capa</t>
  </si>
  <si>
    <t>7.00% MTN Series B Due 3/9/29</t>
  </si>
  <si>
    <t>DFIT - FAS 133 LT Asset - Electric</t>
  </si>
  <si>
    <t>JO1 Job Orders Temporary Facilities</t>
  </si>
  <si>
    <t>OWIP - Electric - Non-Temp Facility &amp; Damage</t>
  </si>
  <si>
    <t>7.00% MTN Series B Due 3/9/29 - Unamort</t>
  </si>
  <si>
    <t>Property Taxes - Oregon - Electric</t>
  </si>
  <si>
    <t>Approp RE - Fed Amort Reserve - Snoqualmie</t>
  </si>
  <si>
    <t>51</t>
  </si>
  <si>
    <t>White River Relicensing - UE-040641</t>
  </si>
  <si>
    <t>White River Water Rights - UE-040641</t>
  </si>
  <si>
    <t>Env Rem - Lower Baker Power Plant Site</t>
  </si>
  <si>
    <t>Env Rem - Snoqualmie Hydro Generation</t>
  </si>
  <si>
    <t>Env Rem - Lower Baker Power Plant Site- Future Costs</t>
  </si>
  <si>
    <t>Prepaid SAP Support</t>
  </si>
  <si>
    <t>Env Rem - Chehalis Remediation Costs</t>
  </si>
  <si>
    <t>Electric-Accum Amortization - PP</t>
  </si>
  <si>
    <t>GAS-Accum Amortization - PP</t>
  </si>
  <si>
    <t>Common-Accum Amortization - PP</t>
  </si>
  <si>
    <t>Provision for Non-Utility Property - PP</t>
  </si>
  <si>
    <t>6c</t>
  </si>
  <si>
    <t>35a</t>
  </si>
  <si>
    <t>Prepayments - Licensing Fees (Vehicles)</t>
  </si>
  <si>
    <t>Prepaid Edison Electric Institute dues</t>
  </si>
  <si>
    <t>Common DFIT Summit Purchase Opt Buyout - Elec</t>
  </si>
  <si>
    <t>Def FIT FAS 106 Retirement Benefits</t>
  </si>
  <si>
    <t>Def FIT - Demand Charges</t>
  </si>
  <si>
    <t>Def FIT - JP Storage 263A</t>
  </si>
  <si>
    <t>Def FIT Indirect Cost Adj - Electric</t>
  </si>
  <si>
    <t>Electric Portion of Common Deferred Taxes</t>
  </si>
  <si>
    <t>CIAC - 1986 Changes - Accum Def Income Tax</t>
  </si>
  <si>
    <t>CIAC - 7/1/87 - Accum Def Income Tax</t>
  </si>
  <si>
    <t>Vacation Pay - Accum Def Inc Taxes</t>
  </si>
  <si>
    <t>Unearned Revenue - Pole Contacts</t>
  </si>
  <si>
    <t>Curr Commodity Def - Unrec Purch Gas Costs</t>
  </si>
  <si>
    <t>Emp Rec / Payroll Advances &amp; Misc - OARM</t>
  </si>
  <si>
    <t>DFIT - FAS 133 LT Liability - Gas</t>
  </si>
  <si>
    <t>SGS-2 Gas Stored Underground</t>
  </si>
  <si>
    <t>Prepaid- Transmission software</t>
  </si>
  <si>
    <t>7.02% MT Note Issued - Unamort Debt Expen</t>
  </si>
  <si>
    <t>6.8% PCB Series 1992-Unamort Loss on Re</t>
  </si>
  <si>
    <t>$250M 30 Year Senior Notes</t>
  </si>
  <si>
    <t>Deferred FIT - Horizon Wind Energy Paym</t>
  </si>
  <si>
    <t>A/P - Financial Swap payable</t>
  </si>
  <si>
    <t>Electric Plant in Service</t>
  </si>
  <si>
    <t>Electric Plant Aquisition Adjustment</t>
  </si>
  <si>
    <t>8.39%WNG MTN SERIES A DUE 1/13/2022 (rd</t>
  </si>
  <si>
    <t>Accounts Payable - APS NSF's and Adj-Ke</t>
  </si>
  <si>
    <t>A/P - BPA Transmission Payable</t>
  </si>
  <si>
    <t>A/P - Firm Contract Power Payable</t>
  </si>
  <si>
    <t>Fuel Stock - Colstrip 3&amp;4 Fuel</t>
  </si>
  <si>
    <t>Trading Floor FERC Fees Payable</t>
  </si>
  <si>
    <t>PCA Company Portion - contra</t>
  </si>
  <si>
    <t>White River Relicensing - UE-040641 - Post Jan 15, 2004</t>
  </si>
  <si>
    <t>Gas</t>
  </si>
  <si>
    <t>Electric</t>
  </si>
  <si>
    <t>Med Term Notes - C - Unamort Debt Expense</t>
  </si>
  <si>
    <t>White River Deferred Plant Costs</t>
  </si>
  <si>
    <t>37c</t>
  </si>
  <si>
    <t>DFIT - FAS 133 Asset - PGA</t>
  </si>
  <si>
    <t>Microsoft Maintenance Contract</t>
  </si>
  <si>
    <t>Deferred Losses post 5/31/08 Property Sales - Gas</t>
  </si>
  <si>
    <t>Deferred Gains post  5/31/08 Property Sales - Gas</t>
  </si>
  <si>
    <t>Snoqualmie #1 - FERC License Fees</t>
  </si>
  <si>
    <t>US Bank - Damage Claims 1771847</t>
  </si>
  <si>
    <t>Def Losses fr Disposition of Utility Pl</t>
  </si>
  <si>
    <t>ARO - Distribution Wood Poles</t>
  </si>
  <si>
    <t>23</t>
  </si>
  <si>
    <t>Gas Conservation - Tracker Programs</t>
  </si>
  <si>
    <t>Electric - Plant in Service - PP</t>
  </si>
  <si>
    <t>Gas - Plant in Service - PP</t>
  </si>
  <si>
    <t>Common - Plant in Service - PP</t>
  </si>
  <si>
    <t>Electric - Plant Held for Future Use -</t>
  </si>
  <si>
    <t>Gas - Plant Held for Future Use - PP</t>
  </si>
  <si>
    <t>Electric Plant - NOT CLASSIFIED - PP</t>
  </si>
  <si>
    <t>Gas - Plant - NOT CLASSIFIED - PP</t>
  </si>
  <si>
    <t>Gas - Construction Work in Progress - P</t>
  </si>
  <si>
    <t>A/R - Snohomish PUD - Beverly Park Subs</t>
  </si>
  <si>
    <t>Real Estate Reimbursable Projects</t>
  </si>
  <si>
    <t>SEP Pension &amp; Benefit Plant Liabiltiy</t>
  </si>
  <si>
    <t>Post Retriement Benefit Plan Benefit</t>
  </si>
  <si>
    <t>PGA  Amort - Dommod</t>
  </si>
  <si>
    <t>Contributions in Aid of Construction - Accum. Def. FIT.</t>
  </si>
  <si>
    <t>Residential Exchange - Other Deferred C</t>
  </si>
  <si>
    <t>6.724% MTN due 6/15/2036 - Unamort Debt Expense</t>
  </si>
  <si>
    <t>Fuel Stock - Crystal Mountain</t>
  </si>
  <si>
    <t>Conservation Trust</t>
  </si>
  <si>
    <t>Lines 39-40</t>
  </si>
  <si>
    <t>Line 41</t>
  </si>
  <si>
    <t>PCA Company Portion</t>
  </si>
  <si>
    <t>Prepaid - Goldendale Expense Maintenanc</t>
  </si>
  <si>
    <t>DFIT - Interest Chelan PUD Reg Asset</t>
  </si>
  <si>
    <t>Landlord Incentive Bldg B - Floor 4</t>
  </si>
  <si>
    <t>Hopkins II Wake Effect Settlement</t>
  </si>
  <si>
    <t>DFIT - FAS 133 LT Liability - Electric</t>
  </si>
  <si>
    <t>Plant Materials - Colstrip 3 &amp; 4</t>
  </si>
  <si>
    <t>Freddie #1 Operating Advance</t>
  </si>
  <si>
    <t>Contra Low Income Program - Electric</t>
  </si>
  <si>
    <t>Contra Low Income Program - Gas</t>
  </si>
  <si>
    <t>Env Rem - Gas Historical Actual Ins Recoverie</t>
  </si>
  <si>
    <t>Federal Excise Tax - Fuel/Drayage Veh</t>
  </si>
  <si>
    <t>Prepmts - Puget Auto / General Liability</t>
  </si>
  <si>
    <t>Prepaid - Goldendale Capital Maintenanc</t>
  </si>
  <si>
    <t>PCA YR #9 Gross</t>
  </si>
  <si>
    <t>PCA YR #9  Gross - Contra</t>
  </si>
  <si>
    <t>28300232</t>
  </si>
  <si>
    <t>DFIT - FAS 133 Liability - PGA  LT</t>
  </si>
  <si>
    <t>25300212</t>
  </si>
  <si>
    <t>International Paper - Westcoast Capacity Agreement</t>
  </si>
  <si>
    <t>Proceeds from CWA for White River Plant Sale</t>
  </si>
  <si>
    <t>Wild Horse US Treasury Grant</t>
  </si>
  <si>
    <t>Transmission Services Deposits</t>
  </si>
  <si>
    <t>Electric - Premium on Cap Stock - Common</t>
  </si>
  <si>
    <t>CIAC after 10/8/76 - Accum Def Income Tax</t>
  </si>
  <si>
    <t>GST on Gas Sales from PSE</t>
  </si>
  <si>
    <t>DFIT - FAS 133 ST Liability - Gas</t>
  </si>
  <si>
    <t>PSE Operating Credit Agreement</t>
  </si>
  <si>
    <t>PSE Hedging Credit Agreement</t>
  </si>
  <si>
    <t>Suntrust Bank - Commercial Paper</t>
  </si>
  <si>
    <t>18</t>
  </si>
  <si>
    <t>9-5/8% Series 9/15/94 - Unam Loss Reacq Debt</t>
  </si>
  <si>
    <t>Env Rem - South Seattle GS</t>
  </si>
  <si>
    <t>White River Salvage</t>
  </si>
  <si>
    <t>BPA Power Exch Invstmt - Reg Asset</t>
  </si>
  <si>
    <t>6.724% 30 Year Notes Due 6/15/2036</t>
  </si>
  <si>
    <t>Accrued Interest on PE Note</t>
  </si>
  <si>
    <t>Accrued Interest - 6.724% Notes Due 6/1</t>
  </si>
  <si>
    <t>PCA YR #2  Gross</t>
  </si>
  <si>
    <t>PCA YR #2 Gross - Contra</t>
  </si>
  <si>
    <t>CLX Balance Transfer</t>
  </si>
  <si>
    <t>7.19% WNG Series B due 8/18/2023</t>
  </si>
  <si>
    <t>Gas - Payroll Deductions - UA Union Dues</t>
  </si>
  <si>
    <t>PTO / Holiday / etc - Clearing</t>
  </si>
  <si>
    <t>PSE Ben Protect Trust-Bank of NY Money</t>
  </si>
  <si>
    <t>Comb</t>
  </si>
  <si>
    <t>Medical Aid - Supplemental</t>
  </si>
  <si>
    <t>Gas - Common Stock Expense</t>
  </si>
  <si>
    <t>Electric - Common Stock Expense</t>
  </si>
  <si>
    <t>ARO - Transmission Wood Poles</t>
  </si>
  <si>
    <t>J Harvey Const Encroach. Dep/BPA Kitsap</t>
  </si>
  <si>
    <t>Common - Plant - NOT CLASSIFIED - PP</t>
  </si>
  <si>
    <t>13400111</t>
  </si>
  <si>
    <t>BPA RES JD Wind Deposit</t>
  </si>
  <si>
    <t>Prepaid - PowerPlant Maintenance Contra</t>
  </si>
  <si>
    <t>Redmond West on Willows - Landlord Ince</t>
  </si>
  <si>
    <t>Common-Accum Depreciation -PP</t>
  </si>
  <si>
    <t>Prepaid American Gas Association Dues</t>
  </si>
  <si>
    <t>Article 602 - Terrestrial Enhance &amp; Research Fund O&amp;M</t>
  </si>
  <si>
    <t>DFIT - White River Reg Asset</t>
  </si>
  <si>
    <t>Deferred FIT - PCA Customer Portion</t>
  </si>
  <si>
    <t>Cons Costs NIRB - 1998 Conservation Rider</t>
  </si>
  <si>
    <t>FAS 109 Taxes</t>
  </si>
  <si>
    <t>56</t>
  </si>
  <si>
    <t>Gardiner Property Deferred Loss</t>
  </si>
  <si>
    <t>Def Tax Colstrip Reclamation Electric</t>
  </si>
  <si>
    <t>Elec-Accum Amortization</t>
  </si>
  <si>
    <t>Common - Plant Held for Future Use - PP</t>
  </si>
  <si>
    <t>LTC Insurance - UNUM</t>
  </si>
  <si>
    <t>Unamortized Gain from Disp Allowance - Colstr</t>
  </si>
  <si>
    <t>Electric Rate Base Change</t>
  </si>
  <si>
    <t>PGA  Amort - Demand</t>
  </si>
  <si>
    <t>Prepmts - Heavy Vehicle Licenses</t>
  </si>
  <si>
    <t>Net Operating Investment</t>
  </si>
  <si>
    <t>6f</t>
  </si>
  <si>
    <t>Rule 7A Cust Adv With Tax (Kitt) (9-1-0</t>
  </si>
  <si>
    <t>Total Rate Base</t>
  </si>
  <si>
    <t>Contra Accum Depreciation Non-legal Cost of Remova</t>
  </si>
  <si>
    <t>White River Land Reg Asset</t>
  </si>
  <si>
    <t>SFAS 71 - Snoqualmie License Expenses</t>
  </si>
  <si>
    <t>Other Investment Life Insurance</t>
  </si>
  <si>
    <t>Accrued Int Bank Notes - Domestic</t>
  </si>
  <si>
    <t>ARO-Electric Colstrip 3 &amp; 4 ash pond ca</t>
  </si>
  <si>
    <t>Total Working Capital</t>
  </si>
  <si>
    <t>Rate Base Line No.</t>
  </si>
  <si>
    <t>Plant Materials - Colstrip 1 &amp; 2</t>
  </si>
  <si>
    <t>Miscellaneous Paid in Capital</t>
  </si>
  <si>
    <t>White River Safety &amp; Regulatory - UE-040641</t>
  </si>
  <si>
    <t>Liquefied Natural Gas Stored</t>
  </si>
  <si>
    <t>37e</t>
  </si>
  <si>
    <t>Excess Premium - Preferred Stock</t>
  </si>
  <si>
    <t>Unappropriated Retained Earnings (Elect Histo</t>
  </si>
  <si>
    <t>Invest in Assoc.-Other than Rainier Receivables</t>
  </si>
  <si>
    <t>Common Accumulated Depreciation-Allocation to Gas</t>
  </si>
  <si>
    <t>Accumulated Provision for Depreciation</t>
  </si>
  <si>
    <t>6d</t>
  </si>
  <si>
    <t>White River Deferred Relicensing &amp; CWIP</t>
  </si>
  <si>
    <t>PCA YR #7 Gross</t>
  </si>
  <si>
    <t>PCA YR #7  Gross - Contra</t>
  </si>
  <si>
    <t>ARO-Wild Horse Wind</t>
  </si>
  <si>
    <t>NERC Standards Compliance Loss Reserve</t>
  </si>
  <si>
    <t>Accrued Env. Remediation - Crystal Mountain</t>
  </si>
  <si>
    <t>37a</t>
  </si>
  <si>
    <t>37b</t>
  </si>
  <si>
    <t>Merrill Lynch - Commercial Paper</t>
  </si>
  <si>
    <t>Plant Material &amp; Supplies</t>
  </si>
  <si>
    <t>TOTAL ASSETS</t>
  </si>
  <si>
    <t>6</t>
  </si>
  <si>
    <t>57</t>
  </si>
  <si>
    <t>A/P Liability - Credit Balance Refund</t>
  </si>
  <si>
    <t>Def Rev Sch85 Lifetime O&amp;M on Increm Li</t>
  </si>
  <si>
    <t>Accumulated Amort Acqu Adj. - Encogen</t>
  </si>
  <si>
    <t>Gas Stored Underground - Non current</t>
  </si>
  <si>
    <t>Advance/Down Payments</t>
  </si>
  <si>
    <t>Accrued Interest - Transm Deposits</t>
  </si>
  <si>
    <t>NewRule 7 Refund zero consump cust adva</t>
  </si>
  <si>
    <t>Colstrip 1&amp;2 Operating Advance</t>
  </si>
  <si>
    <t>Colstrip 3&amp;4 Operating Advance</t>
  </si>
  <si>
    <t>Non-Residential Elec Customer Advances</t>
  </si>
  <si>
    <t>PSE Merchant Deposit - Transmission</t>
  </si>
  <si>
    <t>Low Income Program - Gas</t>
  </si>
  <si>
    <t>Lower Baker - FERC License Fees</t>
  </si>
  <si>
    <t>Undistributed Stores Expense</t>
  </si>
  <si>
    <t>Undistributed Substation Equipment Stor</t>
  </si>
  <si>
    <t>Gas - Premium on Cap Stock - Common</t>
  </si>
  <si>
    <t>Gas Utility Plant in Service</t>
  </si>
  <si>
    <t xml:space="preserve">     No.</t>
  </si>
  <si>
    <t>2c</t>
  </si>
  <si>
    <t>7c</t>
  </si>
  <si>
    <t>Description</t>
  </si>
  <si>
    <t>Average Invested Capital</t>
  </si>
  <si>
    <t>Adjustments to Retained Earnings</t>
  </si>
  <si>
    <t>Env Rem - Olympia ( Columbia Street) MGP</t>
  </si>
  <si>
    <t>8.231% Capital Trust I Pfd Stock Due 6/1/2</t>
  </si>
  <si>
    <t>SGS-1 Gas Stored Underground</t>
  </si>
  <si>
    <t>BPA Power Exch Inv Amortization - Reg Asset</t>
  </si>
  <si>
    <t>Electric - Def AFUDC - Regulatory Asset</t>
  </si>
  <si>
    <t>Montana State Electric Energy Producer Tax</t>
  </si>
  <si>
    <t>Corp License Tax - Montana</t>
  </si>
  <si>
    <t>9.14% Med Term Notes Due 06/15/18- Unam Loss</t>
  </si>
  <si>
    <t>Premium on Cap Stock - Common Stock</t>
  </si>
  <si>
    <t>Approp RE - Fed Amort Reserve - Baker</t>
  </si>
  <si>
    <t>Petty Cash</t>
  </si>
  <si>
    <t>JO2 Job Orders Non-Temp Facilities</t>
  </si>
  <si>
    <t>ZCLM Damage Claim Orders</t>
  </si>
  <si>
    <t>Fuel Stock - Encogen Oil</t>
  </si>
  <si>
    <t>Common Plant Held for Fut Use-Alloc to Electric</t>
  </si>
  <si>
    <t>Electric - Const Completed Non Classified</t>
  </si>
  <si>
    <t>108XXXX1</t>
  </si>
  <si>
    <t>Elec-Accum Depreciation</t>
  </si>
  <si>
    <t>108XXXX3</t>
  </si>
  <si>
    <t>111XXXX1</t>
  </si>
  <si>
    <t>Payroll - 401k company match</t>
  </si>
  <si>
    <t>39</t>
  </si>
  <si>
    <t>Severance Payable</t>
  </si>
  <si>
    <t>Deferred Taxes</t>
  </si>
  <si>
    <t>Rule 7 Cust Adv With Tax (9-1-03)</t>
  </si>
  <si>
    <t>Developers Deposit Rule 7 (9-1-03)</t>
  </si>
  <si>
    <t>Env Rem - Bellingham Manufactured Gas Site</t>
  </si>
  <si>
    <t>Env Rem - Bellingham Mfd Gas Site (Future Cost Est</t>
  </si>
  <si>
    <t>Electric - Town of Concrete Funding - BakLicImp</t>
  </si>
  <si>
    <t>Electric - Upper Skagit Tribe MOU - BakLicImp</t>
  </si>
  <si>
    <t>Electric - Sauk-Suiattle Agmt - BakLicImp</t>
  </si>
  <si>
    <t>Electric - Swinomish Tribe Agmt - BakLicImp</t>
  </si>
  <si>
    <t>Mint Farm - Electric Plant Acquisition Adjustments</t>
  </si>
  <si>
    <t>Prepaid - Mint Farm Capital FFH</t>
  </si>
  <si>
    <t>Prepaid - Mint Farm Expense FFH</t>
  </si>
  <si>
    <t>Prepaid - Mint Farm Inventory</t>
  </si>
  <si>
    <t>Baker License O&amp;M Liability</t>
  </si>
  <si>
    <t>DFIT - Westcoast Capacity Assignment - Electric</t>
  </si>
  <si>
    <t>Accum Amort Acquis Adjust - Mint Farm</t>
  </si>
  <si>
    <t>Fuel Stock-CT Non-Core Gas @ JacksonPrairie-CONTRA</t>
  </si>
  <si>
    <t>Misc Def Cr - MNT Equity Offset CarryC - UE-082128</t>
  </si>
  <si>
    <t>DFIT - Electric Conservation</t>
  </si>
  <si>
    <t>Qualified Pension Plan Liability</t>
  </si>
  <si>
    <t>17500011</t>
  </si>
  <si>
    <t>SFAS 71 - Baker License Expenses</t>
  </si>
  <si>
    <t>21</t>
  </si>
  <si>
    <t>APUA - Damage Claims</t>
  </si>
  <si>
    <t>GR/IR Clearing Account</t>
  </si>
  <si>
    <t>Fuel Stock - Colstrip 1&amp;2 Propane</t>
  </si>
  <si>
    <t>Customer Deposits/Advances</t>
  </si>
  <si>
    <t>DFIT - FAS 133 ST Liability - Electric</t>
  </si>
  <si>
    <t>6g</t>
  </si>
  <si>
    <t>Prepaid - Goldendale Inventory</t>
  </si>
  <si>
    <t>Cabot Gas Contract - Accum Def Inc Taxe</t>
  </si>
  <si>
    <t>WHR Land Sales Cost</t>
  </si>
  <si>
    <t>Article 103 -Upstream Fish Passage Fund</t>
  </si>
  <si>
    <t>Article 105 - Downstream Fish Passage Fund</t>
  </si>
  <si>
    <t>Article 511 -Decaying Wood Fund</t>
  </si>
  <si>
    <t>Article 505 - Aquatic Riparian Habitat Fund</t>
  </si>
  <si>
    <t>Article 602 Recreation Adapative Management Fund</t>
  </si>
  <si>
    <t>Article 514 - Use of Habit Evaluation</t>
  </si>
  <si>
    <t>6k</t>
  </si>
  <si>
    <t>18606XX</t>
  </si>
  <si>
    <t>WHE Deferred Costs-UE-090704</t>
  </si>
  <si>
    <t>Prepmts - FERC Annual Land Use - Lower Baker</t>
  </si>
  <si>
    <t>Prepmts - FERC Annual Land Use - Upper Baker</t>
  </si>
  <si>
    <t>WHR-Processing Costs-Readying For Sale</t>
  </si>
  <si>
    <t>Article 503 - Elk Habitat Capital Fund</t>
  </si>
  <si>
    <t>Article 502 - Forest Habitat Capital Fund</t>
  </si>
  <si>
    <t>Article 504 - Wetland Habitat Capital Fund</t>
  </si>
  <si>
    <t>Article 505 - Aquatic Riparian Habitat Capital Fund</t>
  </si>
  <si>
    <t>Article 101 - Fish Progagation O&amp;M Fund</t>
  </si>
  <si>
    <t>Article 110 - Shoreline Erosion O&amp;M Fund</t>
  </si>
  <si>
    <t>Article 502- Forest Habitat  O&amp;M fund</t>
  </si>
  <si>
    <t>Article 503 - Elk Habitat O&amp;M Fund</t>
  </si>
  <si>
    <t>Article 504- Wetland Habitat Capital Fund</t>
  </si>
  <si>
    <t>Article 504 Wetland Habitat O&amp;M Fund</t>
  </si>
  <si>
    <t>Article 508 - Noxious Weeds O&amp;M Fund</t>
  </si>
  <si>
    <t>Montana Unemployment Tax Withheld - Employee</t>
  </si>
  <si>
    <t>PCA YR #6 Gross</t>
  </si>
  <si>
    <t>17500002</t>
  </si>
  <si>
    <t>17500012</t>
  </si>
  <si>
    <t>24400002</t>
  </si>
  <si>
    <t>24400012</t>
  </si>
  <si>
    <t>6.74% MT Notes Due 06/15/18 - Unamort Debt Ex</t>
  </si>
  <si>
    <t>Cash - State Bank - Concrete</t>
  </si>
  <si>
    <t>Total</t>
  </si>
  <si>
    <t>Acquisition Adjustment - Encogen</t>
  </si>
  <si>
    <t>Refundable GST on PSE Gas Purchase</t>
  </si>
  <si>
    <t>Env Rem - Buckely Headworks Site Est Fu</t>
  </si>
  <si>
    <t>11</t>
  </si>
  <si>
    <t>FICA Tax Withheld - Employee</t>
  </si>
  <si>
    <t>Washington State &amp; Local Sales Tax Collected</t>
  </si>
  <si>
    <t>Prepaid- Miscellaneous</t>
  </si>
  <si>
    <t>Electric - Gross PCA - Contra</t>
  </si>
  <si>
    <t>Working Capital- Rate Base</t>
  </si>
  <si>
    <t>PCA YR #6  Gross # Contra</t>
  </si>
  <si>
    <t>Env Rem - Talbot Hill Substation and Switchyard</t>
  </si>
  <si>
    <t>Cash Credit Card Receipts - Billmatrix</t>
  </si>
  <si>
    <t>Low Income Agency Admin Fees - Common</t>
  </si>
  <si>
    <t>Env Rem - North Tacoma Gate Station</t>
  </si>
  <si>
    <t>Env Rem - North Seattle Gate Station</t>
  </si>
  <si>
    <t>Env Rem - Covington Gate Station</t>
  </si>
  <si>
    <t>Notes Receivable Line Extensions in CLX</t>
  </si>
  <si>
    <t>5.757% MTN due 10/1/2039 - Unamort Debt Expense</t>
  </si>
  <si>
    <t>5.757% Senior Notes Due 10/01/39</t>
  </si>
  <si>
    <t>Env Rem - Talbot Hill Subs &amp; Switchyard -Fut Cost Est.</t>
  </si>
  <si>
    <t>18232261</t>
  </si>
  <si>
    <t>Env Rem - Duwamish River Site (Future Cost Est.)</t>
  </si>
  <si>
    <t>DFIT Charitable Contribution Carryforward</t>
  </si>
  <si>
    <t>14300261</t>
  </si>
  <si>
    <t>Lower Snake River BPA Tranmission Interest Receivable</t>
  </si>
  <si>
    <t>A/P Frederickson #1 Vouchers</t>
  </si>
  <si>
    <t>Jackson Prairie / NW Pipeline - Other A/R</t>
  </si>
  <si>
    <t>Jackson Prairie / WWP - Other A/R</t>
  </si>
  <si>
    <t>Inventory - Pre-Capitalized Material</t>
  </si>
  <si>
    <t xml:space="preserve">   Total Plant in Service and Other Assets</t>
  </si>
  <si>
    <t>DFIT - FAS 133 Frwd Swap Int LT</t>
  </si>
  <si>
    <t>Colstrip 3 &amp; 4 Deferred Inc Tax</t>
  </si>
  <si>
    <t>Def FIT Bond Redemption Costs</t>
  </si>
  <si>
    <t>124001X1</t>
  </si>
  <si>
    <t>Conservation Rate Base</t>
  </si>
  <si>
    <t>PCA YR #5  Gross</t>
  </si>
  <si>
    <t>PCA YR #5 Gross - Contra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</si>
  <si>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</si>
  <si>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</si>
  <si>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</si>
  <si>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</si>
  <si>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Electric - Plant Held for Future Use</t>
  </si>
  <si>
    <t>Electric - Colstrip Common FERC Adj - Reg Ass</t>
  </si>
  <si>
    <t>UG950288 DSM Tracker Balance</t>
  </si>
  <si>
    <t>Deferred Interchange Power</t>
  </si>
  <si>
    <t>Gas - Misc Def Debits</t>
  </si>
  <si>
    <t>Electric - WUTC SQI Penalty</t>
  </si>
  <si>
    <t>A/P - Hourly Month End Payroll Accrual</t>
  </si>
  <si>
    <t>Env Rem - Everett Remediation Costs</t>
  </si>
  <si>
    <t>Construction Support Clearing - Common</t>
  </si>
  <si>
    <t>Misc Payroll Deductions</t>
  </si>
  <si>
    <t>A/P - Gas Purchases</t>
  </si>
  <si>
    <t>Accrued Int 7.15% Notes Due Dec &amp; Jun</t>
  </si>
  <si>
    <t>Cash-Key Bank-Payroll 190994701174</t>
  </si>
  <si>
    <t>Accrual - 401(k) Match on Incentive Pla</t>
  </si>
  <si>
    <t>PCA Customer Portion - Interest</t>
  </si>
  <si>
    <t>Deferred Inc Tax - Liberalized Deprec</t>
  </si>
  <si>
    <t>Gas - Unbilled Revenue</t>
  </si>
  <si>
    <t>Energy Storage</t>
  </si>
  <si>
    <t>Accum Amort Acq Adj. Milwaukee RR - Electric</t>
  </si>
  <si>
    <t>Accrued WA State &amp; Local Use Tax</t>
  </si>
  <si>
    <t>Land Transportation Clearing</t>
  </si>
  <si>
    <t>Employee Related Taxes Clearing</t>
  </si>
  <si>
    <t>Employee Benefits Clearing</t>
  </si>
  <si>
    <t>DFIT - FAS 133 ST Asset - Electric</t>
  </si>
  <si>
    <t>17</t>
  </si>
  <si>
    <t>PSE Building (B) - Landlord Incentives</t>
  </si>
  <si>
    <t>Deferred FIT - FAS 133 Fwd Swap Long Term</t>
  </si>
  <si>
    <t>OCI - Forward Swap 9/13/06</t>
  </si>
  <si>
    <t>Working Capital</t>
  </si>
  <si>
    <t>Dividends Declared - Common Stock</t>
  </si>
  <si>
    <t>Total Average Invested Capital</t>
  </si>
  <si>
    <t xml:space="preserve">           </t>
  </si>
  <si>
    <t>WECO - Vouchers Payable</t>
  </si>
  <si>
    <t>Summit Purchase Buyout - Electric</t>
  </si>
  <si>
    <t>Summit Purchase Buyout - Gas</t>
  </si>
  <si>
    <t>12/13/2006 Storm - 10 yr Amort</t>
  </si>
  <si>
    <t>Env Rem - Electron Flume Site</t>
  </si>
  <si>
    <t>38</t>
  </si>
  <si>
    <t>34</t>
  </si>
  <si>
    <t>26</t>
  </si>
  <si>
    <t>54</t>
  </si>
  <si>
    <t>35</t>
  </si>
  <si>
    <t>37</t>
  </si>
  <si>
    <t>36</t>
  </si>
  <si>
    <t>27</t>
  </si>
  <si>
    <t>25</t>
  </si>
  <si>
    <t>51.3</t>
  </si>
  <si>
    <t>53</t>
  </si>
  <si>
    <t>55</t>
  </si>
  <si>
    <t>59</t>
  </si>
  <si>
    <t>52</t>
  </si>
  <si>
    <t>Low Income Program - Electric</t>
  </si>
  <si>
    <t>DFIT - FAS 133 ST Asset - Gas</t>
  </si>
  <si>
    <t>Env Rem - Duwamish River Site (former G</t>
  </si>
  <si>
    <t>Payroll - Misc Payable Deductions-good</t>
  </si>
  <si>
    <t>PCA YR #3  Gross</t>
  </si>
  <si>
    <t>Common - Construction Work in Progress</t>
  </si>
  <si>
    <t>Accum Amort Acq Adj - Electric</t>
  </si>
  <si>
    <t>LT Incentive Plan for Sr Mgmt</t>
  </si>
  <si>
    <t>Unclaimed Vendor Payments</t>
  </si>
  <si>
    <t>Federal Unemployment Tax - Employer</t>
  </si>
  <si>
    <t>PSE Building (A) - Landlord Incentives</t>
  </si>
  <si>
    <t>Gas - WUTC SQI Penalty</t>
  </si>
  <si>
    <t>DFIT - FAS 133 LT Asset - Gas</t>
  </si>
  <si>
    <t>Liability Reserve - Gas</t>
  </si>
  <si>
    <t>Prepaid NW Gas Association Dues</t>
  </si>
  <si>
    <t>Prepaid - Future Year Expenses</t>
  </si>
  <si>
    <t>ARO - Frederickson</t>
  </si>
  <si>
    <t>Fuel Stock - Colstrip 1&amp;2</t>
  </si>
  <si>
    <t>Fuel Stock - Colstrip 3&amp;4</t>
  </si>
  <si>
    <t>AETNA II Lawsuit unallocated proceeds -</t>
  </si>
  <si>
    <t>7.05% PCB Series 1991A-Unamort Loss on</t>
  </si>
  <si>
    <t>7.25% PCB Series 1991B-Unamort Loss on</t>
  </si>
  <si>
    <t>5.197% Snr Notes Due 10/01/15 - Unamort Debt Expense</t>
  </si>
  <si>
    <t xml:space="preserve">    Line</t>
  </si>
  <si>
    <t>Colstrip Common FERC Adj - Reg Asset</t>
  </si>
  <si>
    <t>58</t>
  </si>
  <si>
    <t>28</t>
  </si>
  <si>
    <t>Cust Advances for  Const Posted 9/1</t>
  </si>
  <si>
    <t>A/P - PURPA Power Payable</t>
  </si>
  <si>
    <t>A/P - Combustion Turbine Fuel Payable</t>
  </si>
  <si>
    <t>A/P - Transmission Payable (Non-BPA)</t>
  </si>
  <si>
    <t>401(k) 1% Company Contribution</t>
  </si>
  <si>
    <t>Fuel Stock - Fredonia 1&amp;2</t>
  </si>
  <si>
    <t>Low Income Grants - Electric</t>
  </si>
  <si>
    <t>Low Income Grants - Gas</t>
  </si>
  <si>
    <t>Low Income Agency Admin Fees - Electric</t>
  </si>
  <si>
    <t>Low Income Agency Admin Fees - Gas</t>
  </si>
  <si>
    <t>Federal Income Taxes</t>
  </si>
  <si>
    <t>Gross Utility Plant in Service</t>
  </si>
  <si>
    <t>Less Accum Dep and Amort</t>
  </si>
  <si>
    <t>Prepmts - Puget Workman's Comp - Aegis</t>
  </si>
  <si>
    <t>6.974% Jr Sub Notes (Hybrid) due 6/1/20</t>
  </si>
  <si>
    <t>WUTC-AFUDC</t>
  </si>
  <si>
    <t>Life Insurance - Hartford</t>
  </si>
  <si>
    <t>Snoqualmie License O&amp;M Liability</t>
  </si>
  <si>
    <t>Account</t>
  </si>
  <si>
    <t>AMA</t>
  </si>
  <si>
    <t>Rate Base</t>
  </si>
  <si>
    <t>1995 Conservation Trust Rate Base</t>
  </si>
  <si>
    <t>Excess Def Taxes - Centralia Sale</t>
  </si>
  <si>
    <t>15</t>
  </si>
  <si>
    <t>5</t>
  </si>
  <si>
    <t>4</t>
  </si>
  <si>
    <t>5.483% Senior Notes due 6/1/2035</t>
  </si>
  <si>
    <t>Whitehorn - Electric Plant Acquisition</t>
  </si>
  <si>
    <t>Accum Amort Acquis Adjust - Whitehorn</t>
  </si>
  <si>
    <t>Common Stock Issued - PSE 0.01 Par</t>
  </si>
  <si>
    <t>ELEC</t>
  </si>
  <si>
    <t>6i</t>
  </si>
  <si>
    <t>18230381/18230391</t>
  </si>
  <si>
    <t>Mint Farm Deferral</t>
  </si>
  <si>
    <t>Capitalized OH</t>
  </si>
  <si>
    <t>DFFIT SSCM INT - ELEC</t>
  </si>
  <si>
    <t>18230351-71</t>
  </si>
  <si>
    <t>Prepmnts - Areva Software Support Servi</t>
  </si>
  <si>
    <t>Env Rem - Verbeek Properties Remediation Costs</t>
  </si>
  <si>
    <t>Wells Fargo Direct Debit</t>
  </si>
  <si>
    <t>Prepaid- D&amp;O Insurance (annual)</t>
  </si>
  <si>
    <t>A/R State and City Tax Receivable</t>
  </si>
  <si>
    <t>10</t>
  </si>
  <si>
    <t>6j</t>
  </si>
  <si>
    <t>1340xxxx</t>
  </si>
  <si>
    <t>BPA Deposits</t>
  </si>
  <si>
    <t>DFIT-BNP Electric</t>
  </si>
  <si>
    <t>26c</t>
  </si>
  <si>
    <t>DFIT- BNP Electric</t>
  </si>
  <si>
    <t>Customer Deposits</t>
  </si>
  <si>
    <t>19000112</t>
  </si>
  <si>
    <t>DFIT- Int'l Paper West Coast Capacity Agreement</t>
  </si>
  <si>
    <t>Cash - Key Bank Tri Ad Flex Spending</t>
  </si>
  <si>
    <t>Prepayments - Treasury Licensing Fees</t>
  </si>
  <si>
    <t>Prepmts - Colstrip 3&amp;4 Lime Contract -</t>
  </si>
  <si>
    <t>6l</t>
  </si>
  <si>
    <t>Mint Farm Deferral - UE-090704</t>
  </si>
  <si>
    <t>Deferred Losses post 10/31/09 Property Sales - Electric</t>
  </si>
  <si>
    <t>Deferred Gains post 10/31/09 Property Sales - Electric</t>
  </si>
  <si>
    <t>25400191</t>
  </si>
  <si>
    <t>25400201</t>
  </si>
  <si>
    <t>BNP Westcoast Pipeline Capacity-Non Core Gas</t>
  </si>
  <si>
    <t>FBE Westcoast Pipeline Capacity- Non Core Gas</t>
  </si>
  <si>
    <t>DFIT - FIT MF UE090704</t>
  </si>
  <si>
    <t>37j</t>
  </si>
  <si>
    <t>37k</t>
  </si>
  <si>
    <t>28300661\28300671</t>
  </si>
  <si>
    <t>28300571\28300641</t>
  </si>
  <si>
    <t>DFIT Mint Fam Costs-UE-090704</t>
  </si>
  <si>
    <t>DFIT  Wild Horse  Costs-UE-090704</t>
  </si>
  <si>
    <t>Derivatives in Retained Earnings - Electric</t>
  </si>
  <si>
    <t>Def FIT - Production Tax Credit-OLD</t>
  </si>
  <si>
    <t>Def FIT - Production Tax Credit-New</t>
  </si>
  <si>
    <t>5.764% Senior Notes Due 7/15/40</t>
  </si>
  <si>
    <t>PSE Summer 2010 Bonds</t>
  </si>
  <si>
    <t>25400191&amp; 25400201</t>
  </si>
  <si>
    <t>Westcoast Pipeline Capacity Regulatory Liabilities</t>
  </si>
  <si>
    <t>WSU ARRA Weatherization - Electric</t>
  </si>
  <si>
    <t>DFIT Audit Adjustments</t>
  </si>
  <si>
    <t>NOL Carryforward</t>
  </si>
  <si>
    <t>DFIT - AMT Credit Carryforward</t>
  </si>
  <si>
    <t>Lower Snake River Trans Interest Due Customers</t>
  </si>
  <si>
    <t>GAAP Equity Reserve on LSR BPA Trans. Dep.</t>
  </si>
  <si>
    <t>DFIT Staples Loyalty Incentive</t>
  </si>
  <si>
    <t>PTC Deferral Post June 2010</t>
  </si>
  <si>
    <t>Deferred REC Revenue Post Nov. 2009</t>
  </si>
  <si>
    <t>Carrying Costs on PTC's</t>
  </si>
  <si>
    <t>DFIT RECs Post 11/09</t>
  </si>
  <si>
    <t>Radio Spectrum Purchase Escrow</t>
  </si>
  <si>
    <t>PTC Customer Deferral of Pre-July 2010</t>
  </si>
  <si>
    <t>2010 Storm Excess Costs</t>
  </si>
  <si>
    <t>DFIT - PTC Reg Liability</t>
  </si>
  <si>
    <t>CWIP/Retention Clearing (Debit) - Commo</t>
  </si>
  <si>
    <t>DFIT - Land Sales - Gas</t>
  </si>
  <si>
    <t>DFIT - Land Sales to PWI</t>
  </si>
  <si>
    <t>Prepaid - Ecologic Analytics Software 2011</t>
  </si>
  <si>
    <t>Prepaid - OSIsoft Software Renewal 2011</t>
  </si>
  <si>
    <t>2011 PSE Universal Shelf Registration</t>
  </si>
  <si>
    <t>US Treasury Grants in Schedule 95A</t>
  </si>
  <si>
    <t>PCA YR#10 Gross</t>
  </si>
  <si>
    <t>PCA YR#10 Gross - Contra</t>
  </si>
  <si>
    <t>Working Fund - DCG Postage Expenses</t>
  </si>
  <si>
    <t>Cash-Key Bank-DOXO Receipts-5790</t>
  </si>
  <si>
    <t>Prepaid-GE Smallworld Software Support 2011</t>
  </si>
  <si>
    <t>FERC Annual Charge US Lands -ST</t>
  </si>
  <si>
    <t>Bothel Data Center Landlord Incentives</t>
  </si>
  <si>
    <t>$300 Million 5.63% Senior Notes Issue Discount</t>
  </si>
  <si>
    <t>DFIT Bothel Data Ctr. - Ppd Lease Expense</t>
  </si>
  <si>
    <t>Deferred Debits and Credits</t>
  </si>
  <si>
    <t>Deferred FIT FAS 143 Whitehorn 2 &amp;3</t>
  </si>
  <si>
    <t>28300601\28300611\28300661</t>
  </si>
  <si>
    <t>28300631\28300641\28300671</t>
  </si>
  <si>
    <t>Deferred Credit - Carbon Offset Program</t>
  </si>
  <si>
    <t>Notes Rec. - City of Buckley</t>
  </si>
  <si>
    <t>Prepaid-Optimize Networks Steelhead Support</t>
  </si>
  <si>
    <t>Prepaid - Oracle Software Support</t>
  </si>
  <si>
    <t>35a2</t>
  </si>
  <si>
    <t>19000433</t>
  </si>
  <si>
    <t>29</t>
  </si>
  <si>
    <t>NOL CarryForward</t>
  </si>
  <si>
    <t>NOL</t>
  </si>
  <si>
    <t>PGE Klamath Peaker Trans Req Deposit</t>
  </si>
  <si>
    <t>24300013</t>
  </si>
  <si>
    <t>Capital Lease Obligation - Lanis-Gyr</t>
  </si>
  <si>
    <t>Landis-Gyr Capital Lease</t>
  </si>
  <si>
    <t>10110013</t>
  </si>
  <si>
    <t>Env. Rem - Sammamish Substation (Future Cost Est.)</t>
  </si>
  <si>
    <t>Prepaid - CGI Mobile Workforce SW Support</t>
  </si>
  <si>
    <t xml:space="preserve">Env. Rem - Sammamish Substation </t>
  </si>
  <si>
    <t>Oth. Def. Cr. - Landis - Gyr AMR Billing Credits - Elec.</t>
  </si>
  <si>
    <t>Oth. Def. Cr. - Landis - Gyr AMR Billing Credits - Gas</t>
  </si>
  <si>
    <t>DFIT-Landis-Gyr AMR Billing Credits-Gas</t>
  </si>
  <si>
    <t xml:space="preserve">58 </t>
  </si>
  <si>
    <t>DFIT-Landis-Gyr AMR Billing Credits-Elec</t>
  </si>
  <si>
    <t>Gas Off System Sales - Other ACDts Rec</t>
  </si>
  <si>
    <t>Sumas Gas Pipeline / SoCDo - Other A/R</t>
  </si>
  <si>
    <t>Power Sales - Other ACDts Rec</t>
  </si>
  <si>
    <t>Transmission - Other ACDts Rec</t>
  </si>
  <si>
    <t>BPA Residential Exchange - Other ACDts Rec</t>
  </si>
  <si>
    <t>Other ACDts Rec - Misc</t>
  </si>
  <si>
    <t>Other ACDts Rec.- Miscellaneous</t>
  </si>
  <si>
    <t>Loans - Exit Payback - Other ACDts Rec</t>
  </si>
  <si>
    <t>Gain on Disp Of Emiss Allow - ACD Def Inc Tax</t>
  </si>
  <si>
    <t>Health/Dependent Spending ACDts - Year 1</t>
  </si>
  <si>
    <t>Health/Dependent Spending ACDts - Year</t>
  </si>
  <si>
    <t>PSE Barclays Op Cr Interest Expense ACD</t>
  </si>
  <si>
    <t>LKE Pacific Trust Deposit - Transformers</t>
  </si>
  <si>
    <t>Env. Rem -Everett Asarco Site</t>
  </si>
  <si>
    <t>US Bank - General Account 1775586</t>
  </si>
  <si>
    <t>Cash-Key Bank-Accounts Payable 19099470</t>
  </si>
  <si>
    <t>Intercompany Accounts receivable</t>
  </si>
  <si>
    <t>Inventory Reserve Account - Pre-Capitalized M</t>
  </si>
  <si>
    <t>Accounts Payable - Vouchers (Electric Sys)</t>
  </si>
  <si>
    <t>Accounts Payable - Payroll (Electric Sys)</t>
  </si>
  <si>
    <t>Accounts Payable Reconcilation Account</t>
  </si>
  <si>
    <t>Accounts Payable - DOXO NSF's and Adj - Key Bank</t>
  </si>
  <si>
    <t>Accounts Payable - Bill Matrix NSFs &amp; Adj. Key Bank</t>
  </si>
  <si>
    <t>Prepaid-Sycamore SW Support</t>
  </si>
  <si>
    <t>Env. Rem. -Pt. Robinson cable station</t>
  </si>
  <si>
    <t>DFIT- Green Gas Attributes</t>
  </si>
  <si>
    <t>LKE Pacific Trust Deposit - Wire &amp; Cable</t>
  </si>
  <si>
    <t>Chelan PUD Contract Prepmt Requirement</t>
  </si>
  <si>
    <t>Prepmt - Chelan PUD - RR Working Capital Charge</t>
  </si>
  <si>
    <t>Prepmt - Chelan PUD - RR Coverage Fund Charge</t>
  </si>
  <si>
    <t>6m</t>
  </si>
  <si>
    <t>37l</t>
  </si>
  <si>
    <t>$250 Million 4.434% Sr Notes due 2041</t>
  </si>
  <si>
    <t>$45 Million 4.70% Sr Notes due 2051</t>
  </si>
  <si>
    <t>$250 Million 4.434% Sr. Notes due 2041</t>
  </si>
  <si>
    <t>$45 Million 4.70% Sr. Notes due 2051</t>
  </si>
  <si>
    <t>DFIT Summit Purchase - Electric</t>
  </si>
  <si>
    <t>Def FIT- Environmental Gas</t>
  </si>
  <si>
    <t>Def FIT - Demand Side Management Gas</t>
  </si>
  <si>
    <t>DFIT Summitt Purchase - Gas</t>
  </si>
  <si>
    <t>1340xxx</t>
  </si>
  <si>
    <t>18606xx</t>
  </si>
  <si>
    <t>Chelan Pud Contract Initiation</t>
  </si>
  <si>
    <t>Redemption Costs for 9.57% FMB's</t>
  </si>
  <si>
    <t>Working Funds - Mercer Island</t>
  </si>
  <si>
    <t>Regence Self-Insurance IBNR</t>
  </si>
  <si>
    <t>Upper Baker - Unrecovered Plant &amp; Reg. Study Costs</t>
  </si>
  <si>
    <t>Payroll- Giving Campaign</t>
  </si>
  <si>
    <t>6n</t>
  </si>
  <si>
    <t>2012 Storm Excess Costs</t>
  </si>
  <si>
    <t>PCA Yr#11 Gross</t>
  </si>
  <si>
    <t>PCA YR#11 Gross-Contra</t>
  </si>
  <si>
    <t>Prepaid - LSR Leaseholder Minimum Rent</t>
  </si>
  <si>
    <t>Baker SA 318 Law Enforcement Plan</t>
  </si>
  <si>
    <t>ARO - Lower Snake River Wind Facility</t>
  </si>
  <si>
    <t>Prepamnts - Datalink Symantec SW Maintenance</t>
  </si>
  <si>
    <t>White River Proj. - CWA AOA- Reg Asset</t>
  </si>
  <si>
    <t>Env-Rem-City of Olympia vs. PSE (Future Cost Est.)</t>
  </si>
  <si>
    <t>Env-Rem-Whitehorn UST (Future Cost Est.)</t>
  </si>
  <si>
    <t>Accr. Env. Rem. - City of Olympia vs. PSE</t>
  </si>
  <si>
    <t>Accr . Env. Rem. - Whitehorn UST</t>
  </si>
  <si>
    <t>Misc Def Cr. - Equity Reserve on LSR Ph. 1 Fixed Def</t>
  </si>
  <si>
    <t>DFIT - Lower Snake River Deferred Costs</t>
  </si>
  <si>
    <t>Env Rem - Tacoma Gas Company (Future Co</t>
  </si>
  <si>
    <t>Env Rem - Thea Foss Waterway (Future Co</t>
  </si>
  <si>
    <t>Env Rem - Everett, Washington (Future C</t>
  </si>
  <si>
    <t>Env Rem - Chehalis, Washington (Future</t>
  </si>
  <si>
    <t>Env Rem - Quendall Terminals (Future Co</t>
  </si>
  <si>
    <t>Env Rem - Tacoma Tar Pits (Future Cost</t>
  </si>
  <si>
    <t>Env Rem - Bay Station (Future Cost Est)</t>
  </si>
  <si>
    <t>Env Rem-Olympia (Columbia St) MGP(Futur</t>
  </si>
  <si>
    <t>Env Rem - Verbeek Autowrecking (Future</t>
  </si>
  <si>
    <t>Electric - Accrued Utility Revenue</t>
  </si>
  <si>
    <t>Accrued WA Tax - Unbilled Electric Reve</t>
  </si>
  <si>
    <t>Accrued WA Tax - Unbilled Gas Revenue</t>
  </si>
  <si>
    <t>Accrued WA State B &amp; O Taxes</t>
  </si>
  <si>
    <t>DFIT - Regence Self INS IBNR</t>
  </si>
  <si>
    <t>Env Rem - Swarr Station (Future Cost Est.)</t>
  </si>
  <si>
    <t>Env Rem - North Operating Base (Future Cost Est.)</t>
  </si>
  <si>
    <t>Accr Env Rem - Gas Works Park</t>
  </si>
  <si>
    <t>LSR Deposit Def UE-100882</t>
  </si>
  <si>
    <t>LSR Def Carrying Costs UE-100882</t>
  </si>
  <si>
    <t>Gas Def Property Losses UG-111049</t>
  </si>
  <si>
    <t>Electric Def Property Losses UE-111048</t>
  </si>
  <si>
    <t>Gas Def Property Gains UG-111049</t>
  </si>
  <si>
    <t>Electric Def Property Gains UE-111048</t>
  </si>
  <si>
    <t>Colstrip 1&amp;2 WeCo Coal Reserve Payment UE-111048</t>
  </si>
  <si>
    <t>2010 Storm - 4 Yr Amortization</t>
  </si>
  <si>
    <t>6o</t>
  </si>
  <si>
    <t>LSR Deposit Deferral &amp; Carry Charge UE-100882</t>
  </si>
  <si>
    <t>18232301 &amp; 18232311</t>
  </si>
  <si>
    <t>REC Proceeds in Rates Sch 137</t>
  </si>
  <si>
    <t>Interest on REC Proceeds Not in Rates</t>
  </si>
  <si>
    <t>LSR Def Phase 1 UE-111048</t>
  </si>
  <si>
    <t>DFIT REC Rate Schedule 137</t>
  </si>
  <si>
    <t>DFIT REC Int on REC Schedule 137</t>
  </si>
  <si>
    <t>DFIT REC Int on REC Not in Rates</t>
  </si>
  <si>
    <t>DFIT - BPA Prepayment LT</t>
  </si>
  <si>
    <t>Def FIT - Bad Debts- Gas</t>
  </si>
  <si>
    <t>Def FIT - Reserve for Injuries and Damage - Gas</t>
  </si>
  <si>
    <t>DEF FIT - Reserve for Injuries and Damage -Electric</t>
  </si>
  <si>
    <t>Def FIT - Bad Debts- Electric</t>
  </si>
  <si>
    <t>DFIT - BPA Transmission Eq Reserve LT</t>
  </si>
  <si>
    <t>Interest On REC Proceeds in Rates</t>
  </si>
  <si>
    <t>18232301 &amp; 311 &amp; 331</t>
  </si>
  <si>
    <t>LSR Deposit Carry Charge &amp; Deferral UE-100882</t>
  </si>
  <si>
    <t>Prepaid - Swinomish Tribal Res 115kv TS</t>
  </si>
  <si>
    <t>Prepaid - Swinomish Tribal Res 115kv TSM -Long Term</t>
  </si>
  <si>
    <t>Prepaid - Checkpoint Structure</t>
  </si>
  <si>
    <t>LSR BPA Bill Credit Holding</t>
  </si>
  <si>
    <t>Interest on Treasury Grant in Sch 95a</t>
  </si>
  <si>
    <t>Prepmt - Chelan PUD - RI Working Capital Charge</t>
  </si>
  <si>
    <t>Prepmt - Chelan PUD - RI Coverage Fund Charge</t>
  </si>
  <si>
    <t>Env Rem-City Of Olympia vs. PSE (Plum St Substation)</t>
  </si>
  <si>
    <t>Prepayment-SAS SW Maintenance Renewal</t>
  </si>
  <si>
    <t>Accum Prov Rates Subject to Refund</t>
  </si>
  <si>
    <t>25300663</t>
  </si>
  <si>
    <t>Redmond West 2nd Amen Tenant Incentives</t>
  </si>
  <si>
    <t>Article 302 - Aesthetics Mgmt O&amp;M</t>
  </si>
  <si>
    <t>Article 304 - Bak Resr Rec Water Safety Pln O&amp;M</t>
  </si>
  <si>
    <t>DFIT - Equity Reserve on LSR</t>
  </si>
  <si>
    <t>Unrealized Gain ST - Core Gas</t>
  </si>
  <si>
    <t>Unrealized Gain LT - Core Gas</t>
  </si>
  <si>
    <t>Unrealized Loss ST - Core Gas</t>
  </si>
  <si>
    <t>Unrealized Loss LT - Core Gas</t>
  </si>
  <si>
    <t>Unrealized Gain ST - Core Pwr/Gas for Pwr</t>
  </si>
  <si>
    <t>Unrealized Gain LT - Core Pwr/Gas for Pwr</t>
  </si>
  <si>
    <t xml:space="preserve">PGA Unrealized Loss </t>
  </si>
  <si>
    <t>PGA Unrealized Gain</t>
  </si>
  <si>
    <t>Unrealized Loss ST - Core Pwr/Gas for Pwr</t>
  </si>
  <si>
    <t>Unrealized Loss LT - Core Pwr/Gas for Pwr</t>
  </si>
  <si>
    <t>Ferndale Land Lease Escrow - 2046</t>
  </si>
  <si>
    <t>Ferndale Cash Advance ( NAES Corporation)</t>
  </si>
  <si>
    <t>16599011 &amp;18232321</t>
  </si>
  <si>
    <t>Prepaid Colstrip 1&amp;2 WECo Coal Resrv Ded.</t>
  </si>
  <si>
    <t>Inventory - Ferndale</t>
  </si>
  <si>
    <t>Ferndale - Electric Plant Acquistion Adjust</t>
  </si>
  <si>
    <t>Accum Amort Acquis Adjust - Ferndale</t>
  </si>
  <si>
    <t>Junior Achievement Pledge-Short Term</t>
  </si>
  <si>
    <t>Junior Acheuivement Pledge-Long Term</t>
  </si>
  <si>
    <t>ARO - Ferndale - Long Term</t>
  </si>
  <si>
    <t>37m</t>
  </si>
  <si>
    <t>6p</t>
  </si>
  <si>
    <t>Equity Resrv on Ferndale Fixed Deferral</t>
  </si>
  <si>
    <t>DFIT - Equity Reserve on Ferndale - Long Term</t>
  </si>
  <si>
    <t>DFIT - Ferndale Purchase Deferrals - Long Term</t>
  </si>
  <si>
    <t>Prepaid - ROW Dist Crossing Rainbow Bridge LT</t>
  </si>
  <si>
    <t>Int. on LSR Treasury Grant in Sch 95A</t>
  </si>
  <si>
    <t>LSR U.S. Treasury Grants</t>
  </si>
  <si>
    <t>Prepaid Linked In Advertising - Short Term</t>
  </si>
  <si>
    <t>Non-Operating</t>
  </si>
  <si>
    <t>Prepaid Prometheus Software Maintenance</t>
  </si>
  <si>
    <t>EMC - SW/HW Maintenance Renewal ST</t>
  </si>
  <si>
    <t>ARO - Crystal Mountain Generator Site</t>
  </si>
  <si>
    <t>Fuel Stock - Ferndale</t>
  </si>
  <si>
    <t>ARO - South King Complex - Long Term</t>
  </si>
  <si>
    <t>Ferndale - Liability Payable ST</t>
  </si>
  <si>
    <t>ARO - Gas Mains - Short Term</t>
  </si>
  <si>
    <t>DFIT - Int LSR Treasury Grant Sch95A - LT</t>
  </si>
  <si>
    <t xml:space="preserve">28300081 &amp; 28300721  </t>
  </si>
  <si>
    <t>DFIT BPA Prepayment &amp; LSR</t>
  </si>
  <si>
    <t>$350M Hedging Credit Facility PSE 2013</t>
  </si>
  <si>
    <t>$650M Liguidity Credit Facility PSE 2013</t>
  </si>
  <si>
    <t>PCA YR#12 Gross</t>
  </si>
  <si>
    <t>PCA YR#12 Gross - Contra</t>
  </si>
  <si>
    <t>Accruals - CIS A/R - Miscellaneous</t>
  </si>
  <si>
    <t>Ppd - Corporation Executive Board (CEB)</t>
  </si>
  <si>
    <t>2009 PSE Operating Facility Unamortized Costs</t>
  </si>
  <si>
    <t>2009 PSE CapEx Facility Unamortized Costs</t>
  </si>
  <si>
    <t>Env. Rem - Gas Works Park (Future Cost Est.)</t>
  </si>
  <si>
    <t>2009 PSE Hedging Facility Unamortized Costs</t>
  </si>
  <si>
    <t>Env Rem-Post Nov 2012 Gas Works Park -</t>
  </si>
  <si>
    <t>Ppd - Annual Credit Rating Fee</t>
  </si>
  <si>
    <t>$650M Liquidity Credit Facility PSE 2013</t>
  </si>
  <si>
    <t>Wind Farm Maintenance Accrual</t>
  </si>
  <si>
    <t>Electric Customer Accounts Receivable</t>
  </si>
  <si>
    <t>Gas Customer Accounts Receivable</t>
  </si>
  <si>
    <t>Cust Accts Recv Unapplied Credits</t>
  </si>
  <si>
    <t>Accruals - Customer Accts Recv Unapplie</t>
  </si>
  <si>
    <t>APUA - Gas Customer Accts Receivable</t>
  </si>
  <si>
    <t>Customer Deposits - Common</t>
  </si>
  <si>
    <t>A/R - Energy Division</t>
  </si>
  <si>
    <t xml:space="preserve">A/R - Damage Claims  </t>
  </si>
  <si>
    <t>A/R Treble Damages - Damage Claims</t>
  </si>
  <si>
    <t>APUA - Electric Customer Accts Receivable</t>
  </si>
  <si>
    <t>APUA - Treble Damage Claims</t>
  </si>
  <si>
    <t>Cust Payment Returns Clarification Acct</t>
  </si>
  <si>
    <t>Common - Accrued Interest Customer Deposits</t>
  </si>
  <si>
    <t>ARO - Meteorological Tower Long Term</t>
  </si>
  <si>
    <t>IBNR for Workers Comp</t>
  </si>
  <si>
    <t>Def Compensation - IBNR</t>
  </si>
  <si>
    <t>Deferred Debit - Carbon Offset Program</t>
  </si>
  <si>
    <t>Gas CuGas - Cust Accounts Receivable CLX</t>
  </si>
  <si>
    <t>12a</t>
  </si>
  <si>
    <t>28a</t>
  </si>
  <si>
    <t>21.1</t>
  </si>
  <si>
    <t>Cash Desk Clearing</t>
  </si>
  <si>
    <t>PSE Help Cash Clearing</t>
  </si>
  <si>
    <t>APUA - Miscellaneous Receivables</t>
  </si>
  <si>
    <t>APUA -Energy Diversion</t>
  </si>
  <si>
    <t>A/R - California ISO</t>
  </si>
  <si>
    <t>Prepaid Major Maint Sumas</t>
  </si>
  <si>
    <t>2013 Pollution Control Bonds</t>
  </si>
  <si>
    <t>Equity Reserve on Snoqualmie Deferred Return</t>
  </si>
  <si>
    <t>DFIT - Equity Reserve on Sbnoqualmie OS - LT</t>
  </si>
  <si>
    <t>DFIT - Variable Deferred Cost Snoqualmie LT</t>
  </si>
  <si>
    <t>3.9% Pollution Control Rev Series 2013A Due 3/2031</t>
  </si>
  <si>
    <t>4% Pollution Control Rev Series 2013B Due 3/2031</t>
  </si>
  <si>
    <t>4.0% Pollution Control Rev Series 2013B Due 3/2031</t>
  </si>
  <si>
    <t>Other Special Deposit-BPA TRS - 50MW</t>
  </si>
  <si>
    <t>Prepaid Gas Option</t>
  </si>
  <si>
    <t>MTF 2013 Hot Gas Path Inspection</t>
  </si>
  <si>
    <t>Schedule 140 Prior Year Electric</t>
  </si>
  <si>
    <t>Schedule 140 Prior Year Gas</t>
  </si>
  <si>
    <t>Schedule 140 Current Year Electric</t>
  </si>
  <si>
    <t>Schedule 140 Current Year Gas</t>
  </si>
  <si>
    <t>5.0% PCB Series 2003A Unamort Debt Issue Costs</t>
  </si>
  <si>
    <t>5.10% PCB Series 2003B Unamort Debt Issue Costs</t>
  </si>
  <si>
    <t>Wellness Benefit Program</t>
  </si>
  <si>
    <t>Limited Use Permit Salish Lodge/Snoq Ce</t>
  </si>
  <si>
    <t>Elec Residential Decouping Revenue Undercollected</t>
  </si>
  <si>
    <t>Gas Residential Decouping Revenue Undercollected</t>
  </si>
  <si>
    <t>Elec Non-Residential Decouping Revenue Undercollected</t>
  </si>
  <si>
    <t>Gas Non-Residential Decouping Revenue Undercollected</t>
  </si>
  <si>
    <t>Int. on Elec Residential Decoupl Rev Undercollected</t>
  </si>
  <si>
    <t>Int. on Gas Residential Decoupl Rev Undercollected</t>
  </si>
  <si>
    <t>Int. on Elec Non-Residential Decoupl Rev Undercollected</t>
  </si>
  <si>
    <t>Int. on Gas Non-Residential Decoupl Rev Undercollected</t>
  </si>
  <si>
    <t>Electric Residential Decouping Revenue Overcollect</t>
  </si>
  <si>
    <t>Gas Residential Decouping Revenue Overcollect</t>
  </si>
  <si>
    <t>Gas Non-Residential Decouping Revenue Overcollect</t>
  </si>
  <si>
    <t>Int on Elec Residential Decoupling Rev</t>
  </si>
  <si>
    <t>Equity Reserve on Baker Deferred Return</t>
  </si>
  <si>
    <t>DFIT-Equity Reserve on Baker Project-LT</t>
  </si>
  <si>
    <t>DFIT-Variable Deferred Cost Baker Upgrade_LT</t>
  </si>
  <si>
    <t>Prepaid - Sirus maintenance Contract - Short Term</t>
  </si>
  <si>
    <t>Prepaid - Info Global Solutions</t>
  </si>
  <si>
    <t>DFIT-Electric Residential Decoupling Re</t>
  </si>
  <si>
    <t>DFIT-Gas Residential Decoupling Revenue</t>
  </si>
  <si>
    <t>DFIT-Electric NONResidential Decoupling</t>
  </si>
  <si>
    <t>DFIT-Gas NONResidential Decoupling Reve</t>
  </si>
  <si>
    <t>DFIT-Gas Property Tax Tracker Schedule 140 -LT</t>
  </si>
  <si>
    <t>DFIT Electric Property Tax Tracker Schedule 140 - LT</t>
  </si>
  <si>
    <t>Prepaid - GEC/NICE Short Term</t>
  </si>
  <si>
    <t>FAS - 109 Gas</t>
  </si>
  <si>
    <t>Prepaid Platts Subscription - Short Term</t>
  </si>
  <si>
    <t>Prepaid - GEC/NICE - Long Term</t>
  </si>
  <si>
    <t>A/R - PSE Recovery Seeker via Pacific Exchange</t>
  </si>
  <si>
    <t>Electric CWIP - Manual Adjustments</t>
  </si>
  <si>
    <t>GAS CWIP - Manual Adjustments</t>
  </si>
  <si>
    <t>Snoqualmie Deferral -UE-130559</t>
  </si>
  <si>
    <t>Baker Deferral - UE-131387</t>
  </si>
  <si>
    <t>Ferndale Deferral - UE-12843</t>
  </si>
  <si>
    <t>18600001 / 451/ 461</t>
  </si>
  <si>
    <t>18600801 / 811/ 821</t>
  </si>
  <si>
    <t>18600531 / 671/ 691/791</t>
  </si>
  <si>
    <t>Accum Def Inc Tax - Snoqualmie</t>
  </si>
  <si>
    <t>Accum Def Inc Tax - Baker</t>
  </si>
  <si>
    <t>Accum Def Inc Tax - Ferndale</t>
  </si>
  <si>
    <t>Thea Foss Waterway (WADOT Settlement)</t>
  </si>
  <si>
    <t>Everett Washington (WADOT Settlement)</t>
  </si>
  <si>
    <t>Olympia Columbia Street MGP (WADOT Sett</t>
  </si>
  <si>
    <t>Prepaid PSE Building Brokerage Fee - Short Term</t>
  </si>
  <si>
    <t>Prepaid PSE Building Brokerage Fee - Term Term</t>
  </si>
  <si>
    <t>Gas Depr Reserve - Manual Adjustments</t>
  </si>
  <si>
    <t>Gas Plant In Service - Manual Adjustments</t>
  </si>
  <si>
    <t>25400431</t>
  </si>
  <si>
    <t>Dfrd Principal on BioGas in Rates</t>
  </si>
  <si>
    <t>Ferndale Reg Asset UE-130617</t>
  </si>
  <si>
    <t>Baker Reg Asset UE-130617</t>
  </si>
  <si>
    <t>25400441</t>
  </si>
  <si>
    <t>Dfrd Interest on Bogas in Rates</t>
  </si>
  <si>
    <t>Snoqualmie Reg Asset UE-130617</t>
  </si>
  <si>
    <t>Electric Plant In Service -Manual Adjustment</t>
  </si>
  <si>
    <t>Prepaid Voice Print International - Short Term</t>
  </si>
  <si>
    <t>Prepaid Voice Print International - Long Term</t>
  </si>
  <si>
    <t>Elec OMRC Reimbursable by 3rd Party -ST</t>
  </si>
  <si>
    <t>Workers Comp IBNR recoveries</t>
  </si>
  <si>
    <t>CH Biogas Pipeline Imbalance</t>
  </si>
  <si>
    <t>Electric  Depr Reserve - Manual Adjustments</t>
  </si>
  <si>
    <t>DFIT-DFIT NOL Carryforward-ST</t>
  </si>
  <si>
    <t>Group Health Self Insurance IBNR</t>
  </si>
  <si>
    <t>Prepaid RSA - Archer Software Maintenance ST</t>
  </si>
  <si>
    <t>Interest on Elec Schedule 26 Decoupling</t>
  </si>
  <si>
    <t>Interest on Elec Schedule 31 Decoupling</t>
  </si>
  <si>
    <t>Electric Schedule 31 Decoupling Revenue Overcollected</t>
  </si>
  <si>
    <t>Interest on Electric Schedule 31 Decoupling Revenue</t>
  </si>
  <si>
    <t>Electric Schedule 26 Decoupling Revenue Overcollected</t>
  </si>
  <si>
    <t>Interest on Electric Schedule 26 Decoupling Revenue</t>
  </si>
  <si>
    <t>2014 PSE Universal Shelf Registration</t>
  </si>
  <si>
    <t>Electric Schedule 26 Decoupling Revenue Undercollected</t>
  </si>
  <si>
    <t>Electric Schedule 31 Decoupling Revenue Undercollected</t>
  </si>
  <si>
    <t>DFIT-Decoupling Sch 26 &amp; 31</t>
  </si>
  <si>
    <t>PCA YR#13 Gross</t>
  </si>
  <si>
    <t>PCA YR#13 Gross - Contra</t>
  </si>
  <si>
    <t>Prepaid-Corner Stone-Palms Payments-Short Term</t>
  </si>
  <si>
    <t>BPA Hopkins Ridge Transmission Deposit</t>
  </si>
  <si>
    <t>Electric - Incurred EES Costs , But not Paid</t>
  </si>
  <si>
    <t>Gas ROR Over Earning</t>
  </si>
  <si>
    <t>White River Surplus Land Sales</t>
  </si>
  <si>
    <t>MTF ST Full-Scale Inspection 2014</t>
  </si>
  <si>
    <t>Regence Reinsurance Fee 2014-2016</t>
  </si>
  <si>
    <t>Group Health Reinsurance Fee 2014-2016</t>
  </si>
  <si>
    <t>DFIT-Major Inspection-Long Term</t>
  </si>
  <si>
    <t>DFIT-Gas ROR Over Earning-Decoupling Revenue -LT</t>
  </si>
  <si>
    <t>Prepaid- TAIT/Zetron Support Agreement-ST</t>
  </si>
  <si>
    <t>Snoqualmie &amp; Baker Treasury Grants</t>
  </si>
  <si>
    <t>Baker Hydro Grant</t>
  </si>
  <si>
    <t>22840331 &amp; 22840341</t>
  </si>
  <si>
    <t>GLD Steam Turbine Major Inspection 2014</t>
  </si>
  <si>
    <t>2014 PSE Operating Facility Unamortized Costs</t>
  </si>
  <si>
    <t>Deferral Snoqualmie Hydro Grant</t>
  </si>
  <si>
    <t>19003011</t>
  </si>
  <si>
    <t>DFIT- Deferral Snoqualmie Treasury Grant-LT</t>
  </si>
  <si>
    <t>22840331,341, 19003011,25400491</t>
  </si>
  <si>
    <t>Deferral Baker US Treasury Grant</t>
  </si>
  <si>
    <t>Sch 142 Gas Non-Residential to Recover</t>
  </si>
  <si>
    <t>Sch 142 Electric Residential to Return</t>
  </si>
  <si>
    <t>Sch 142 Electric Schedule 26 to Return</t>
  </si>
  <si>
    <t>Sch 142 Elec Schedule 31 to Return to C</t>
  </si>
  <si>
    <t>FRA Unit#2 Combustion Inspection 2014-L</t>
  </si>
  <si>
    <t>FRE U2 Hot Gas Path Inspection 2014-LT</t>
  </si>
  <si>
    <t>DFIT-Int Baker Treasury Grant-LT</t>
  </si>
  <si>
    <t>Goldendale 2014 Combustion Inspection Maint-LT</t>
  </si>
  <si>
    <t>Accr Env Rem - Downtowner Property</t>
  </si>
  <si>
    <t>Snoqualmie U.S. Hydro Grant</t>
  </si>
  <si>
    <t>Prepaid - Structured-Symantac Renewal - Short Term</t>
  </si>
  <si>
    <t>Env. Rem - Downtower Property</t>
  </si>
  <si>
    <t>Accounts Payable - E-Payable Account</t>
  </si>
  <si>
    <t>Env Rem - Downtowner Property (Future Costs)</t>
  </si>
  <si>
    <t>Prepaid - Doble Engineering Equip Lease</t>
  </si>
  <si>
    <t>Prepaid-Doble Energineering Equip Lease-ST</t>
  </si>
  <si>
    <t>Vernell Office Building Direct Leasing</t>
  </si>
  <si>
    <t>PSE 4th Flr Sublease Direct Leasing Cos</t>
  </si>
  <si>
    <t>DFIT - Fwd Swap 09-13-06</t>
  </si>
  <si>
    <t>DFIT Fwd Swap 6-27-06</t>
  </si>
  <si>
    <t>DFIT Treasury Lock 5-24</t>
  </si>
  <si>
    <t>2014 PSE Hedging Facility Unamortized Costs-62%</t>
  </si>
  <si>
    <t>2014 PSE Hedging Facility Unamortized Costs-38%</t>
  </si>
  <si>
    <t>Prepaid- Tensing Annual Maintenance &amp; Support-ST</t>
  </si>
  <si>
    <t>JPUD Gain to Customers-Electric</t>
  </si>
  <si>
    <t>Prepaid-Big 4 Telecommunications Exp- Short-Term</t>
  </si>
  <si>
    <t>CA Income Tax Payable</t>
  </si>
  <si>
    <t>BPA TSR 80368917-Goldendale Deposit</t>
  </si>
  <si>
    <t xml:space="preserve">23 </t>
  </si>
  <si>
    <t>Prepaid - TriplePoint - Futrak Maintena</t>
  </si>
  <si>
    <t>Prepaid-TriplePoint-Futrak Maintenance-LT</t>
  </si>
  <si>
    <t>2014 Storm Excess Costs</t>
  </si>
  <si>
    <t>AOCI - FAS 15 Qualified Pension</t>
  </si>
  <si>
    <t>AOCI - DFIT Qualified Pension</t>
  </si>
  <si>
    <t>AOCI - FAS 15 SERP</t>
  </si>
  <si>
    <t>AOCI - DFIT SERP</t>
  </si>
  <si>
    <t>AOCI - FAS 158 Post Retirement</t>
  </si>
  <si>
    <t>AOCI - DFIT Post Retirement</t>
  </si>
  <si>
    <t>Colstrip 3&amp;4 2014 Overhaul Costs</t>
  </si>
  <si>
    <t>Electron Unrecovered Loss</t>
  </si>
  <si>
    <t xml:space="preserve">OCI - Fwd Swap 6/27/2006 </t>
  </si>
  <si>
    <t>OCI - Treasury Lock  5-24-05</t>
  </si>
  <si>
    <t>DFIT-Colstrip 3&amp;4 Overhaul Costs-LT</t>
  </si>
  <si>
    <t>Unbilled Accumulated Costs</t>
  </si>
  <si>
    <t>Electric ROR Over Earning-Decoupling</t>
  </si>
  <si>
    <t>California Carbon Obligation</t>
  </si>
  <si>
    <t>Common-Cwip-Manual Adjustments</t>
  </si>
  <si>
    <t>Operating Leases Obligation</t>
  </si>
  <si>
    <t>Operating Leases Oligation</t>
  </si>
  <si>
    <t>California Carbon Allowances -ST</t>
  </si>
  <si>
    <t>DFIT-2014 Storm Excess Costs</t>
  </si>
  <si>
    <t>DFIT - Electron Unrecovered Loss</t>
  </si>
  <si>
    <t>DFIT-Elec ROR Over Earning-Decoupling Revenue-LT</t>
  </si>
  <si>
    <t>Lease Security Deposit-Electric</t>
  </si>
  <si>
    <t>Lease Security Deposit-Common</t>
  </si>
  <si>
    <t>Payroll HSA EE Deduction</t>
  </si>
  <si>
    <t>Payroll HAS ER Contributions</t>
  </si>
  <si>
    <t>Redmond West Tenant Improvement</t>
  </si>
  <si>
    <t>Prepaid - Open Text -ST</t>
  </si>
  <si>
    <t>PCA YR #14 Gross</t>
  </si>
  <si>
    <t>PCA YR #14 Gross - Contra</t>
  </si>
  <si>
    <t>Gas NC manual adjustments</t>
  </si>
  <si>
    <t>Common NC manual adjustments</t>
  </si>
  <si>
    <t>Redmond West Direct Leasing Cost</t>
  </si>
  <si>
    <t>Worker's Comp-Working Fund</t>
  </si>
  <si>
    <t>TOTAL CAPITALIZATION</t>
  </si>
  <si>
    <t>LNG Facility Port of Tacoma Escrow</t>
  </si>
  <si>
    <t>FERN Steam Turbine Major Inspection 201</t>
  </si>
  <si>
    <t>Prepaid Gas Options-LT</t>
  </si>
  <si>
    <t>18603072</t>
  </si>
  <si>
    <t>Prepaid - Workiva Subscription LT</t>
  </si>
  <si>
    <t>Colstrip 1&amp;2 Misc Deferred Debits-LT</t>
  </si>
  <si>
    <t>Colstrip 3&amp;4 Misc Deferred Debits-LT</t>
  </si>
  <si>
    <t>Colstrip 1&amp;2 Major Maintenance UE141141</t>
  </si>
  <si>
    <t>DFIT-Operating Lease Obligation-LT</t>
  </si>
  <si>
    <t>FIT Withholding-Board Member</t>
  </si>
  <si>
    <t>Gas Decoupling GAAP Unearned Revenue</t>
  </si>
  <si>
    <t>DFIT-Electric Decoupling GAAP-Unearned Revenue-LT</t>
  </si>
  <si>
    <t>DFIT-Gas Decoupling GAAP-Unearned Revenue-LT</t>
  </si>
  <si>
    <t>Electric Decoupling GAAP Unearned Revenue</t>
  </si>
  <si>
    <t>Amort $425MM 4.30% Sr Notes due 2045 Is</t>
  </si>
  <si>
    <t>Sch 142 Elec Residential to Recover fro</t>
  </si>
  <si>
    <t>Sch 142 Gas Residential to Recover from</t>
  </si>
  <si>
    <t>Sch 142 Elec Non-Residential to Recover</t>
  </si>
  <si>
    <t>Sch 142 Elec Schedule 26 to Recover fro</t>
  </si>
  <si>
    <t>MNT 2015 Combustion Inspection</t>
  </si>
  <si>
    <t>Env Rem-Quendall Terminal - Remediation</t>
  </si>
  <si>
    <t>$425MM 4.30% Sr Notes Due 2045</t>
  </si>
  <si>
    <t>$425 million 4.30% Senior Notes Discoun</t>
  </si>
  <si>
    <t>Accrued Interest - $425MM 4.30% Sr Note</t>
  </si>
  <si>
    <t>18239091</t>
  </si>
  <si>
    <t>23701203</t>
  </si>
  <si>
    <t>White River accum Depreciation to 1/15/</t>
  </si>
  <si>
    <t>White River accum Amort. from 1/16/04 R</t>
  </si>
  <si>
    <t>Electric - accum Amort Colstrip Common FERC A</t>
  </si>
  <si>
    <t>Vacation Pay - accum Def Inc Taxes</t>
  </si>
  <si>
    <t>Land Sales - accum Def Inc Taxes</t>
  </si>
  <si>
    <t>Non-Qual SRP - Officers - accum Def Inc Taxes</t>
  </si>
  <si>
    <t>Electric - Env Remediation Costs - accum Def</t>
  </si>
  <si>
    <t>Sr Mgmt L-T Incentive Plan - accum Def Inc Ta</t>
  </si>
  <si>
    <t>accum Defer Inv Tax Cr - Gas</t>
  </si>
  <si>
    <t>accum Def Tax Liability - SFAS 109</t>
  </si>
  <si>
    <t>Otr Special Deposits-BPA TSR 81325474</t>
  </si>
  <si>
    <t>En Unit #1 Major Inspection 2015</t>
  </si>
  <si>
    <t>Env Rem-Whitehorn UST</t>
  </si>
  <si>
    <t>Call Prem &amp; Exp for redemp $150MM 5.197</t>
  </si>
  <si>
    <t>Call Prem &amp; Exp for redemp $250MM 6.75%</t>
  </si>
  <si>
    <t>DFIT-Decoupling Gas ROR Over Earning</t>
  </si>
  <si>
    <t>Unapplied Credits-Pledges</t>
  </si>
  <si>
    <t>Unapplied Credits-Customer's Overpaymen</t>
  </si>
  <si>
    <t>CAISO Payable</t>
  </si>
  <si>
    <t>A/P - Biogas Purchases</t>
  </si>
  <si>
    <t>Prepaid-ServiceNow-Maintenance Service Contract-ST</t>
  </si>
  <si>
    <t>ERB</t>
  </si>
  <si>
    <t>GRB</t>
  </si>
  <si>
    <t>A/R - Biogas Sales</t>
  </si>
  <si>
    <t>Prepaid-Colstrip 1&amp;2 Misc- Short Term</t>
  </si>
  <si>
    <t>Prepaid- Colstrip 3&amp;4 Misc - Short Term</t>
  </si>
  <si>
    <t>DFIT - 2015 Storm Excess Costs-LT</t>
  </si>
  <si>
    <t>16504053-Prepaid Enterpr Licens Cisco Telephony Maintan-LT</t>
  </si>
  <si>
    <t>18210311-2015 Storm Excess Costs</t>
  </si>
  <si>
    <t>16502143-Prepaid-Enterpr Licens Cisco Telephony Maintan-ST</t>
  </si>
  <si>
    <t>Treatment</t>
  </si>
  <si>
    <t>Reserve for Suncadia N/R</t>
  </si>
  <si>
    <t>Suncadia N/R agreement</t>
  </si>
  <si>
    <t>Prepaid-Annual Maintan for LogRhythm-ST</t>
  </si>
  <si>
    <t>$425MM 4.30% Sr Notes 2045 Issuance Expense</t>
  </si>
  <si>
    <t>DFIT-Decoupling Electric ROR Over Earning -LT</t>
  </si>
  <si>
    <t>25400521</t>
  </si>
  <si>
    <t>Prepaid-CEB - Annual CIO Membership</t>
  </si>
  <si>
    <t>BLOCKED-Thea Foss Recovery</t>
  </si>
  <si>
    <t>16502163</t>
  </si>
  <si>
    <t>18608722</t>
  </si>
  <si>
    <t>Non-Utility</t>
  </si>
  <si>
    <t>Fuel Stock-CT Non-Core LNG at Plymouth</t>
  </si>
  <si>
    <t>Prepaid - WECC Dues</t>
  </si>
  <si>
    <t>Prepaid - Gas Options - ST</t>
  </si>
  <si>
    <t>Prepaid - Goldendale Capital Maint Majo</t>
  </si>
  <si>
    <t>Prepaid - Goldendale Expense Maint Majo</t>
  </si>
  <si>
    <t>Prepaid - Goldendale Inventory - LT</t>
  </si>
  <si>
    <t>Prepaid - GEC/NICE - ST</t>
  </si>
  <si>
    <t>Prepaid - Workiva Subscription - LT</t>
  </si>
  <si>
    <t>Prepaid - PSE Building Brokerage Fee -</t>
  </si>
  <si>
    <t>Prepaid - Open Text</t>
  </si>
  <si>
    <t>Prepaid - Enterpr Licens Cisco TeleMain</t>
  </si>
  <si>
    <t>Prepaid - GEC/NICE - LT</t>
  </si>
  <si>
    <t>Prepaid - CheckPoint Structure</t>
  </si>
  <si>
    <t>Prepaid - ROW Dis Crossing Rainbow Brid</t>
  </si>
  <si>
    <t>Prepaid - Workiva Subscription - ST</t>
  </si>
  <si>
    <t>Prepaid - Goldendale Inventory - ST</t>
  </si>
  <si>
    <t>Prepaid - Enterprise Licens Cisco Maint</t>
  </si>
  <si>
    <t>Prepaid - Gas Options - LT</t>
  </si>
  <si>
    <t>Prepaid - Freddy 1 Capital FFH - Major</t>
  </si>
  <si>
    <t>Prepaid - Freddy 1 Expense FFH - Major</t>
  </si>
  <si>
    <t>Prepaid - Freddy 1 Inventory - Major Ma</t>
  </si>
  <si>
    <t>Prepaid - Mint Farm Capital FFH - Major</t>
  </si>
  <si>
    <t>Prepaid - Mint Farm Expense FFH - Major</t>
  </si>
  <si>
    <t>Long Term Portion of Prepayment Electri</t>
  </si>
  <si>
    <t>Long Term Portion of Prepayment Gas - C</t>
  </si>
  <si>
    <t>Long Term Portion of Prepayment Common</t>
  </si>
  <si>
    <t>Long Term Portion of Prepayment Gas</t>
  </si>
  <si>
    <t>16502173</t>
  </si>
  <si>
    <t>Prepaid - Peak Reliability</t>
  </si>
  <si>
    <t>Prepaid - CISCO Smartnet (DimensionData</t>
  </si>
  <si>
    <t>PCA YR #15 Gross</t>
  </si>
  <si>
    <t>PCA YR #15 Gross - Contra</t>
  </si>
  <si>
    <t>ENC Unit#2 Major Inspection 2016-LT</t>
  </si>
  <si>
    <t>Dental Insurance - Willamette</t>
  </si>
  <si>
    <t>18605051</t>
  </si>
  <si>
    <t>23200833</t>
  </si>
  <si>
    <t>Prepaid - MCG EAS Hosting</t>
  </si>
  <si>
    <t>Prepaid - SAI Global License - ST</t>
  </si>
  <si>
    <t>Prepaid - SAI Global License - LT</t>
  </si>
  <si>
    <t>Prepaid - ZETRON SW Support Svcs - ST</t>
  </si>
  <si>
    <t>Prepaid - ZETRON SW Support Svcs - LT</t>
  </si>
  <si>
    <t>2016 Storm Excess Costs</t>
  </si>
  <si>
    <t>Env Rem-White Rvr/Buckley Ph I Head Fut</t>
  </si>
  <si>
    <t>WHH Unit 2 Compressor Rebuild</t>
  </si>
  <si>
    <t>Accr Env Rem-White Rvr/Buckley Phase I</t>
  </si>
  <si>
    <t>DFIT - 2016 Storm Excess Costs-LT</t>
  </si>
  <si>
    <t>Env Rem - Electric Flume (Future Cost Est)</t>
  </si>
  <si>
    <t>Accrued Env Rem - White River (Buckley</t>
  </si>
  <si>
    <t>Accrued Env Rem - Olympia UST</t>
  </si>
  <si>
    <t>Accrued Env Rem - Whidbey Island UST</t>
  </si>
  <si>
    <t>Accrued Env Rem - Puyallup Garage</t>
  </si>
  <si>
    <t>Accrued Env Rem - Poulsbo Service Cente</t>
  </si>
  <si>
    <t>Accrued Env Rem - Lower Baker Powerhous</t>
  </si>
  <si>
    <t>Accr Env Rem - Snoqualmie Power Plant S</t>
  </si>
  <si>
    <t>Accr Env Rem - Bellingham Boulevard Par</t>
  </si>
  <si>
    <t>Accrued Env Rem - Electric Flume</t>
  </si>
  <si>
    <t>Accr Env Rem -Duwamish River Site</t>
  </si>
  <si>
    <t>Accr Env Rem - Talbot Hill Sub &amp; Switchyard Site</t>
  </si>
  <si>
    <t>Accr Env. Rem. - Sammamish Substation</t>
  </si>
  <si>
    <t>DBS Non-PO Accrual</t>
  </si>
  <si>
    <t>Accrued Washington Municipal Util Tax - Elect</t>
  </si>
  <si>
    <t>Accrued Washington State Utility Tax - Electr</t>
  </si>
  <si>
    <t>Accrued Washington State Utility Tax - Gas</t>
  </si>
  <si>
    <t>Accrued Washington Municipal Utility Taxes -</t>
  </si>
  <si>
    <t>6.74% Med Term Notes Due 6/15/18 - Accrued In</t>
  </si>
  <si>
    <t>Accrued Int - Bonds 9.14% MTN Due 06/21/01</t>
  </si>
  <si>
    <t>Accrued Interest - 6.274% Senior Notes Due 3/15/2037</t>
  </si>
  <si>
    <t>5.757% Accrued Interest -Senior Notes Due 10/1/2039</t>
  </si>
  <si>
    <t>Accrued WUTC Fee</t>
  </si>
  <si>
    <t>22840351</t>
  </si>
  <si>
    <t>A/R - EES Shopify Credit Card Receivabl</t>
  </si>
  <si>
    <t>Prepaid - TAIT SW Support Svcs - ST</t>
  </si>
  <si>
    <t>Prepaid - TAIT SW Support Svcs - LT</t>
  </si>
  <si>
    <t>Env Rem-White Rvr/Buckley Ph I Headwork</t>
  </si>
  <si>
    <t xml:space="preserve">AMA as of </t>
  </si>
  <si>
    <t>A/R - Treble Damages - Energy Diversion</t>
  </si>
  <si>
    <t>Blocked-Sch142 ElecSched 31 to RecovfrC</t>
  </si>
  <si>
    <t>Prepaid - ServiceNow Project Portifolio</t>
  </si>
  <si>
    <t>Goldendale 2016 Major Inspection - LT</t>
  </si>
  <si>
    <t>Unamort Gain Reacq Debt- 250M 6.974% MT</t>
  </si>
  <si>
    <t>Prepaid - WWT F5 Support</t>
  </si>
  <si>
    <t>16501113</t>
  </si>
  <si>
    <t>16504201</t>
  </si>
  <si>
    <t>Colstrip 1&amp;2 Non-Recoverable Costs</t>
  </si>
  <si>
    <t>Colstrip 1&amp;2 Non-Recoverable Costs Cont</t>
  </si>
  <si>
    <t>Prepaid - Lenovo Maintenance Renewal</t>
  </si>
  <si>
    <t>Prepaid - OATI Annual Services</t>
  </si>
  <si>
    <t>Prepaid - Coriant America - ST</t>
  </si>
  <si>
    <t>Prepaid - Coriant America - LT</t>
  </si>
  <si>
    <t>Reg Asset - Credit Card Fee Deferral</t>
  </si>
  <si>
    <t>WUTC Greenwood Penalty Accrual</t>
  </si>
  <si>
    <t>18239043</t>
  </si>
  <si>
    <t>24200032</t>
  </si>
  <si>
    <t>16502261</t>
  </si>
  <si>
    <t>16502271</t>
  </si>
  <si>
    <t>16502381</t>
  </si>
  <si>
    <t>16502391</t>
  </si>
  <si>
    <t>16502401</t>
  </si>
  <si>
    <t>16504171</t>
  </si>
  <si>
    <t>16504181</t>
  </si>
  <si>
    <t>16504191</t>
  </si>
  <si>
    <t>16501101</t>
  </si>
  <si>
    <t>16500493</t>
  </si>
  <si>
    <t>16502483</t>
  </si>
  <si>
    <t>16504283</t>
  </si>
  <si>
    <t>APUA - Treble Damages Diversion</t>
  </si>
  <si>
    <t>Printer Capital Lease</t>
  </si>
  <si>
    <t>Construction Support Clearing - Electri</t>
  </si>
  <si>
    <t>Construction Support Clearing - Gas</t>
  </si>
  <si>
    <t>Prepaid - OpenLink Endur</t>
  </si>
  <si>
    <t>Prepaid - Structured Indeni Maintenance</t>
  </si>
  <si>
    <t>PCA YR #16 Gross</t>
  </si>
  <si>
    <t>PCA YR #16 Gross - Contra</t>
  </si>
  <si>
    <t>PCA Fixed Cost Deferral - UE-161112</t>
  </si>
  <si>
    <t>Facility Operations Deferred Debits</t>
  </si>
  <si>
    <t>DFIT-PCA Fixed Cost Deferral LT</t>
  </si>
  <si>
    <t>Accrued - Sale of Transf Frequency Resp</t>
  </si>
  <si>
    <t>Printer Capital Lease Obligation</t>
  </si>
  <si>
    <t>10700012</t>
  </si>
  <si>
    <t>Prepaid - OATI WebTrans</t>
  </si>
  <si>
    <t>2017 Storm Excess Costs</t>
  </si>
  <si>
    <t>DFIT- 2017 Storm - LT</t>
  </si>
  <si>
    <t>Cash Collateral ICE</t>
  </si>
  <si>
    <t>ARO-Colstrip unit 1&amp;2 Ash Pond Capping</t>
  </si>
  <si>
    <t>FSA - Aon Hewitt Pre Funding</t>
  </si>
  <si>
    <t>ARO - Colstrip unit 3&amp;4 Ash Pond Cappin</t>
  </si>
  <si>
    <t>Prepaid - Mint Farm Inventory - ST</t>
  </si>
  <si>
    <t>ENC Steam Turbine Major Maintenance 201</t>
  </si>
  <si>
    <t>FRE U2 Hot Gas Path Inspection 2017-ST</t>
  </si>
  <si>
    <t>ENC Unit#3 Hot Gas Path Maintenance 201</t>
  </si>
  <si>
    <t>Env Rem-City of Olympia vs. PSE - Reimb</t>
  </si>
  <si>
    <t>Env Rem - Gas Works Park Remediation-Re</t>
  </si>
  <si>
    <t>Prepaid - WWT WebEx - ST</t>
  </si>
  <si>
    <t>Prepaid - WWT WebEx - LT</t>
  </si>
  <si>
    <t>SUM Steam Turbine Major Inspection</t>
  </si>
  <si>
    <t>Generating Customer Interconnection - r</t>
  </si>
  <si>
    <t>Accrued - SP consumable charges</t>
  </si>
  <si>
    <t>B&amp;O TAXES WITHOLDING-BOARD MEMBERS</t>
  </si>
  <si>
    <t>Electron Hydro Sale Payments to Tribe</t>
  </si>
  <si>
    <t>Env Rem - Shuffleton</t>
  </si>
  <si>
    <t>MTF Full-Scale Inspection 2017 - ST</t>
  </si>
  <si>
    <t>Prepaid  - L&amp;G AMI Command Center SW He</t>
  </si>
  <si>
    <t>SUM CT Generator Major Inspection</t>
  </si>
  <si>
    <t>MTF 2017 ST Partial Full Scale Inspecti</t>
  </si>
  <si>
    <t>Freddy1 Remaining Estimated FFH Fees</t>
  </si>
  <si>
    <t>Freddy1 2017 CT Major Inspection</t>
  </si>
  <si>
    <t>Freddy1 2017 Steam Turbine Major Inspec</t>
  </si>
  <si>
    <t>Generation Fleet Clearing</t>
  </si>
  <si>
    <t>Misc Corporate Fleet Clearing</t>
  </si>
  <si>
    <t>Gas Operations Fleet Clearing</t>
  </si>
  <si>
    <t>Electric T&amp;D Fleet Clearing</t>
  </si>
  <si>
    <t>REC Inventory Receivable</t>
  </si>
  <si>
    <t>Prepaid - L&amp;G USC 1-Way AMR Head End So</t>
  </si>
  <si>
    <t>Prepaid - CC1210 WWT Data Center - ST</t>
  </si>
  <si>
    <t>Prepaid - Structured Data Center - ST</t>
  </si>
  <si>
    <t>Prepaid - CC1213 WWT Data Center - ST</t>
  </si>
  <si>
    <t>Prepaid - CC1210 WWT Data Center - LT</t>
  </si>
  <si>
    <t>Prepaid - Structured Data Center - LT</t>
  </si>
  <si>
    <t>Prepaid - CC1213 WWT Data Center - LT</t>
  </si>
  <si>
    <t>2016 PSE Universal Shelf Registration</t>
  </si>
  <si>
    <t>Prepaid - Mint Farm Inventory - LT</t>
  </si>
  <si>
    <t>Env Rem – Shuffleton (Fut Cost Est)</t>
  </si>
  <si>
    <t>Env Rem - BHM Central (Fut Cost Est)</t>
  </si>
  <si>
    <t>ARO Tacoma LNG</t>
  </si>
  <si>
    <t>EIM SOC Penalty Accrual</t>
  </si>
  <si>
    <t>$800M Credit Facility PSE 2017</t>
  </si>
  <si>
    <t>$350M Hedging Facility 2013 Unamort Cos</t>
  </si>
  <si>
    <t>$650M Liquidity Credit Facility 2013 Un</t>
  </si>
  <si>
    <t>Article 602 - O&amp;M Habitat Enhance, Rstr</t>
  </si>
  <si>
    <t>Detail Working Capital Ajustment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</si>
  <si>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</si>
  <si>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</si>
  <si>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</si>
  <si>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</si>
  <si>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</si>
  <si>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</si>
  <si>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</si>
  <si>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</si>
  <si>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</si>
  <si>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</si>
  <si>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Current Assets</t>
  </si>
  <si>
    <t>Current Liabilities</t>
  </si>
  <si>
    <t>Total Investments</t>
  </si>
  <si>
    <t xml:space="preserve">Electric-         Rate Base </t>
  </si>
  <si>
    <t>Gas-             Rate Base</t>
  </si>
  <si>
    <t xml:space="preserve">Non-Operating </t>
  </si>
  <si>
    <t>Prepaid -2007 CISCO Smartnet (Dimension</t>
  </si>
  <si>
    <t>March 2010 Bond Issue</t>
  </si>
  <si>
    <t>2011 March Senior Notes</t>
  </si>
  <si>
    <t>Total Assets Plus Liabilities and Capitalization</t>
  </si>
  <si>
    <t>Net Investment</t>
  </si>
  <si>
    <t>Working Capital Ratio</t>
  </si>
  <si>
    <t>Working Capital Spread</t>
  </si>
  <si>
    <t>Common Allocator</t>
  </si>
  <si>
    <t>Summary Working Capital</t>
  </si>
  <si>
    <t>Line No.</t>
  </si>
  <si>
    <t>Investments</t>
  </si>
  <si>
    <t>Total Electric Rate Base and Operating</t>
  </si>
  <si>
    <t>Total Gas Rate Base and Operating</t>
  </si>
  <si>
    <t>Total Electric and Gas Investment (lines 7 + 9)</t>
  </si>
  <si>
    <t>Total Non Operating Investments</t>
  </si>
  <si>
    <t>Total Average Investments (Lines 11+13)</t>
  </si>
  <si>
    <t>Investor Supplied Working Capital</t>
  </si>
  <si>
    <t>Remove CWIP</t>
  </si>
  <si>
    <t>Total Non-Operating Investments(Line 13)</t>
  </si>
  <si>
    <t>Net Non-Operating Investments</t>
  </si>
  <si>
    <t>With New Accounts and Coding</t>
  </si>
  <si>
    <t>Accr Env Rem–BHM Central Waterfront Sit (Fut Cost Est)</t>
  </si>
  <si>
    <t>Accr Env Rem - Shuffleton (Fut Cost Est)</t>
  </si>
  <si>
    <t>Prepaid - EIM Annual Hosting Fee</t>
  </si>
  <si>
    <t>Prepaid - Trintech LT</t>
  </si>
  <si>
    <t>Prepaid - Information Handling Service</t>
  </si>
  <si>
    <t>PSE 800M Credit Facility due 2022</t>
  </si>
  <si>
    <t>108-TGrant RCW 80.84</t>
  </si>
  <si>
    <t>108TGrant ARC RCW 80.84</t>
  </si>
  <si>
    <t>108TGrant ARO RCW 80.84</t>
  </si>
  <si>
    <t>108 ARC Depr Offset</t>
  </si>
  <si>
    <t>108T Grant ARC Contra</t>
  </si>
  <si>
    <t>ARC Accum Depr Contra</t>
  </si>
  <si>
    <t>108 ARO Accr Offset</t>
  </si>
  <si>
    <t>108T Grant Accr (ARO) Contra</t>
  </si>
  <si>
    <t>Fuel Stock-CT Oil Inventory-CONTRA</t>
  </si>
  <si>
    <t>Credit Card Deferral - UE-170033</t>
  </si>
  <si>
    <t>Credit Card Deferral - UG-170034</t>
  </si>
  <si>
    <t>E Decoup Rev Undercoll - Sch 40</t>
  </si>
  <si>
    <t>E FPC Decoup Rev Undercollect - Sch 40</t>
  </si>
  <si>
    <t>IntE Decoup Rev Undercollect - Sch 40</t>
  </si>
  <si>
    <t>E Decoup Rev Recover - Sch 46 &amp; 49</t>
  </si>
  <si>
    <t>E Decoup Rev Recover - Sch 8 &amp; 24</t>
  </si>
  <si>
    <t>E Decoup Rev Recover - Sch 40</t>
  </si>
  <si>
    <t>G Decoup Rev Recover - Sch 31 &amp; 31T</t>
  </si>
  <si>
    <t>White River Reg Asset UE170033</t>
  </si>
  <si>
    <t>Long-Term Purchased REC Intangible</t>
  </si>
  <si>
    <t>Montana Transition Fund - PTCs</t>
  </si>
  <si>
    <t>Def Property Losses  UE-170033</t>
  </si>
  <si>
    <t>Def Property Losses UG-170034</t>
  </si>
  <si>
    <t>PTC Reg Acct Contra</t>
  </si>
  <si>
    <t>PTCs Transition Fund Contra</t>
  </si>
  <si>
    <t>Deferred PTCs</t>
  </si>
  <si>
    <t>E Decoup Rev Overcollect - Sch 8 &amp; 24</t>
  </si>
  <si>
    <t>E FPC Decoup Rev Overcollect - Sch 7</t>
  </si>
  <si>
    <t>IntE FPC Decoup Rev Overcollect - Sch 7</t>
  </si>
  <si>
    <t>Def Property Gains UE-170033</t>
  </si>
  <si>
    <t>Def Property Gains UG-170034</t>
  </si>
  <si>
    <t>ARC accumulated depreciation since 12/19/17</t>
  </si>
  <si>
    <t>Gas Stored at JP Reservoir- Non Current</t>
  </si>
  <si>
    <t>BPA – St Clair Transmission Credits Receivable</t>
  </si>
  <si>
    <t>2017 Storm Amortization Recovery July 2017-4 Yrs</t>
  </si>
  <si>
    <t>Env Rem Recovery – Gas UG170034</t>
  </si>
  <si>
    <t>Env Rem Recovery – Elec UE170033</t>
  </si>
  <si>
    <t>E Decoup Rev Undercoll - Sch7A,11,25,29,35&amp;43</t>
  </si>
  <si>
    <t>E FPC Decoup Rev Undercollect - Sch 12 &amp; 26</t>
  </si>
  <si>
    <t>G Decoup Rev Undercoll - Sch 41, 41T, 86 &amp; 86T</t>
  </si>
  <si>
    <t>IntE FPC Decoup Rev Undercollect - Sch 12 &amp; 26</t>
  </si>
  <si>
    <t>IntE FPC Decoup Rev Undercollect - Sch 40</t>
  </si>
  <si>
    <t>IntG Decoup Rev Undercoll - Sch 41, 41T, 86 &amp; 86T</t>
  </si>
  <si>
    <t>E Decoup Rev Recover - Sch 7A, 11, 25, 29, 35 &amp; 43</t>
  </si>
  <si>
    <t>G Decoup Rev Recover - Sch 41, 41T, 86 &amp; 86T</t>
  </si>
  <si>
    <t>Env Rem Costs – Gas UG-170034</t>
  </si>
  <si>
    <t>Env Rem Costs – Elec UE-170033</t>
  </si>
  <si>
    <t>A/P – Montana Community Transition Fund</t>
  </si>
  <si>
    <t>Accrued–Sale Trsfrd Frequency Response–SCL Elec</t>
  </si>
  <si>
    <t>E FPC Decoup Rev Overcoll - Sch7A,11,25,29,35&amp;43</t>
  </si>
  <si>
    <t>E FPC Decoup Rev Overcollect - Sch 8 &amp; 24</t>
  </si>
  <si>
    <t>E FPC Decoup Rev Overcollect -  Sch 10 &amp; 31</t>
  </si>
  <si>
    <t>IntE Decoup Rev Overcollect -  Sch 46 &amp; 49</t>
  </si>
  <si>
    <t>G Decoup Rev Overcollect -  Sch 31 &amp; 31T</t>
  </si>
  <si>
    <t>IntE Decoup Rev Overcollect - Sch 8 &amp; 24</t>
  </si>
  <si>
    <t>IntE Decoup Rev Overcoll - Sch7A,11,25,29,35&amp;43</t>
  </si>
  <si>
    <t>IntE FPC Decoup Rev Overcoll -Sch7A,11,25,29,35&amp;43</t>
  </si>
  <si>
    <t>IntE FPC Decoup Rev Overcollect - Sch 8 &amp; 24</t>
  </si>
  <si>
    <t>IntE FPC Decoup Rev Overcollect -  Sch 10 &amp; 31</t>
  </si>
  <si>
    <t>IntG Decoup Rev Overcollect -  Sch 31 &amp; 31T</t>
  </si>
  <si>
    <t>22a</t>
  </si>
  <si>
    <t>108XX999</t>
  </si>
  <si>
    <t>Treasury Grant Accounts 1700033 GRC</t>
  </si>
  <si>
    <t>(k)</t>
  </si>
  <si>
    <t>Printer Capital Lease Obligations - Non Current</t>
  </si>
  <si>
    <t>FAS 109 Tax Reform - Gas</t>
  </si>
  <si>
    <t>FAS 109 Tax Reform - Electric</t>
  </si>
  <si>
    <t>Reg Liability Tax Reform – Property Gas</t>
  </si>
  <si>
    <t>Reg Liability Tax Reform – Non Property Gas</t>
  </si>
  <si>
    <t>Reg Liability Tax Reform – Non Property Elec</t>
  </si>
  <si>
    <t>Reg Liability Tax Reform – Property Elec</t>
  </si>
  <si>
    <t>IntE FPC Decoup Rev Undercollect - Sch</t>
  </si>
  <si>
    <t>DFIT Colstrip ARO</t>
  </si>
  <si>
    <t>DTA PTC Estimated Monetization(Not PTC's)</t>
  </si>
  <si>
    <t>Cash Real Time Clearing</t>
  </si>
  <si>
    <t>Prepaid – Skykomish Ranger District ROW</t>
  </si>
  <si>
    <t>Prepaid - APPS: Ariba Saas</t>
  </si>
  <si>
    <t>Prepaid - INFRA: Adaptive Riverbed</t>
  </si>
  <si>
    <t>Prepaid - INFRA: Nokia</t>
  </si>
  <si>
    <t>Prepaid - BitSight</t>
  </si>
  <si>
    <t>Prepaid - 1205 APPS Schneider Electric</t>
  </si>
  <si>
    <t>Prepaid - 1207 APPS ITTIA Maint</t>
  </si>
  <si>
    <t>Enbala Symphony Software ST</t>
  </si>
  <si>
    <t>Prepaid - Enbala Symphony Software LT</t>
  </si>
  <si>
    <t>PCA YR #17 Gross</t>
  </si>
  <si>
    <t>PCA YR #17 Gross – Contra</t>
  </si>
  <si>
    <t>E Decoup Rev Undercollect - Sch 46 &amp; 49</t>
  </si>
  <si>
    <t>E FPC Decoup Rev Undercollect - Sch 46</t>
  </si>
  <si>
    <t>E Decoup Rev Undercollect - Sch 8 &amp; 24</t>
  </si>
  <si>
    <t>E FPC Decoup Rev Undercollect - Sch 7</t>
  </si>
  <si>
    <t>E FPC Decoup Rev Undercoll - Sch7A,11,2</t>
  </si>
  <si>
    <t>E FPC Decoup Rev Undercollect - Sch 8 &amp;</t>
  </si>
  <si>
    <t>G Decoup Rev Undercollect - Sch 31 &amp; 31</t>
  </si>
  <si>
    <t>IntE Decoup Rev Undercollect - Sch 8 &amp;</t>
  </si>
  <si>
    <t>IntE Decoup Rev Undercoll Sch7A,11,25,2</t>
  </si>
  <si>
    <t>IntE FPC Decoup Undercoll - Sch7A,11,25</t>
  </si>
  <si>
    <t>IntE Decoup Rev Undercollect -  Sch 46</t>
  </si>
  <si>
    <t>IntG Decoup Rev Undercollect - Sch 31 &amp;</t>
  </si>
  <si>
    <t>DTA Montana Transition Fund PTC</t>
  </si>
  <si>
    <t>Deferred PTC Reg Asset Contra Abandonme</t>
  </si>
  <si>
    <t>Deferred Tax Rate Change – Electric</t>
  </si>
  <si>
    <t>Deferred Tax Rate Change - Gas</t>
  </si>
  <si>
    <t>19000433\19002003</t>
  </si>
  <si>
    <t>Cash-Key Bank- EES Amazon Receipts</t>
  </si>
  <si>
    <t>Prepaid - APPS: Dataraker SaaS</t>
  </si>
  <si>
    <t>Prepaid - APPS GE Smallworld Maint</t>
  </si>
  <si>
    <t>Prepaid - INFRA: Nice</t>
  </si>
  <si>
    <t>E FPC Decoup Rev Undercollect - Sch 10</t>
  </si>
  <si>
    <t>Accumulated Provision for Rate Refunds</t>
  </si>
  <si>
    <t>Non - Operating</t>
  </si>
  <si>
    <t>AIC</t>
  </si>
  <si>
    <t>W/C</t>
  </si>
  <si>
    <t>Date First Used</t>
  </si>
  <si>
    <t>Allowance for Working CAOital</t>
  </si>
  <si>
    <t>CAOitalized OH</t>
  </si>
  <si>
    <t>DFIT - Westcoast CAOacity Assignment - Electric</t>
  </si>
  <si>
    <t>Westcoast Pipeline CAOacity Regulatory Liabilities</t>
  </si>
  <si>
    <t>Prepaid - 1220 APPS MaxAttn SAAS</t>
  </si>
  <si>
    <t>Premium &amp; Expenses for Jr. Subordinated</t>
  </si>
  <si>
    <t>Mizuho Securities - Commercial Paper</t>
  </si>
  <si>
    <t>DTA Provision for Rate Refunds Gas</t>
  </si>
  <si>
    <t>Account Text</t>
  </si>
  <si>
    <t>Deferred FIT - Electric ARO</t>
  </si>
  <si>
    <t>Surplus Non-Coded Streetlight Materials</t>
  </si>
  <si>
    <t>Goldendale ST Minor Insp 2018</t>
  </si>
  <si>
    <t>Lines 4-6 &amp; 14-16a</t>
  </si>
  <si>
    <t>Lines 17-21 &amp; 22a</t>
  </si>
  <si>
    <t>Lines 6a-13, 22 &amp; 29.1</t>
  </si>
  <si>
    <t>Lines 23-27.1 &amp; 31-37m</t>
  </si>
  <si>
    <t>Lines 28 &amp; 28a, 30</t>
  </si>
  <si>
    <t>AVERAGE MONTHLY AVERAGE (AMA)</t>
  </si>
  <si>
    <t>END OF PERIOD (EOP)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</si>
  <si>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</si>
  <si>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</si>
  <si>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</si>
  <si>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</si>
  <si>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</si>
  <si>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</si>
  <si>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</si>
  <si>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</si>
  <si>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</si>
  <si>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</si>
  <si>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</si>
  <si>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</si>
  <si>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</si>
  <si>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</si>
  <si>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</si>
  <si>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</si>
  <si>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</si>
  <si>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</si>
  <si>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</si>
  <si>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</si>
  <si>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</si>
  <si>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</si>
  <si>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</si>
  <si>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Percent Total</t>
  </si>
  <si>
    <t>IC AR - PWI</t>
  </si>
  <si>
    <t>IC AR - Puget LNG</t>
  </si>
  <si>
    <t>IC AR - Puget Holding LLC</t>
  </si>
  <si>
    <t>IC AR - Puget Intermed. Holdings</t>
  </si>
  <si>
    <t>IC AR - Equico</t>
  </si>
  <si>
    <t>IC AR - Puget Energy, Inc</t>
  </si>
  <si>
    <t>Prepaid - Datalink SW Maint - LT</t>
  </si>
  <si>
    <t>E FPC Decoup Rev Recover - Sch 46 &amp; 49</t>
  </si>
  <si>
    <t>E FPC Decoup Rev Recover - Sch7A,11,25,</t>
  </si>
  <si>
    <t>E FPC Decoup Rev Recover - Sch 12 &amp; 26</t>
  </si>
  <si>
    <t>E FPC Decoup Rev Recover - Sch 40</t>
  </si>
  <si>
    <t>Block - Clearing-Phone Wireless Billing</t>
  </si>
  <si>
    <t>DTA for Redmond West Tenant Allowances</t>
  </si>
  <si>
    <t>DTA Provision for Rate Refunds Electric</t>
  </si>
  <si>
    <t>Redmond West Tenant Improvement - ST</t>
  </si>
  <si>
    <t>E Decoup Rev Overcoll - Sch 7A, 11, 25,</t>
  </si>
  <si>
    <t>E FPC Decoup Rev Overcollect-  Sch 12 &amp;</t>
  </si>
  <si>
    <t>E Decoup Rev Return - Sch 8 &amp; 24</t>
  </si>
  <si>
    <t>E Decoup Rev Return - Sch 7A, 11, 25, 2</t>
  </si>
  <si>
    <t>E FPC Decoup Rev Return - Sch 7</t>
  </si>
  <si>
    <t>E FPC Decoup Rev Return - Sch7A,11,25,2</t>
  </si>
  <si>
    <t>E FPC Decoup Rev Return - Sch 10 &amp; 31</t>
  </si>
  <si>
    <t>DTA Provision for Credit Card Deferral</t>
  </si>
  <si>
    <t>DFIT – Goldendale Deferral</t>
  </si>
  <si>
    <t>14601004</t>
  </si>
  <si>
    <t>19000113</t>
  </si>
  <si>
    <t>19000911</t>
  </si>
  <si>
    <t>25300463</t>
  </si>
  <si>
    <t>25400361</t>
  </si>
  <si>
    <t>28300212</t>
  </si>
  <si>
    <t>28300541</t>
  </si>
  <si>
    <t>(EOP)</t>
  </si>
  <si>
    <t>Shaded accounts are new since the 2017 GRC</t>
  </si>
  <si>
    <t>10c</t>
  </si>
  <si>
    <t>June 30 2017 CBR</t>
  </si>
  <si>
    <t>Old account, no change = NOT SHADED</t>
  </si>
  <si>
    <t xml:space="preserve">Old account, new coding change = YELLOW </t>
  </si>
  <si>
    <t>New Format From 2017 GRC</t>
  </si>
  <si>
    <t>Prepaid – 1205 APPS NetMotion Maint - S</t>
  </si>
  <si>
    <t>Prepaid - GTZ Sprinklr SaaS – ST</t>
  </si>
  <si>
    <t>Prepaid - GTZ Sprinklr SaaS – LT</t>
  </si>
  <si>
    <t>Prepaid – 1205 APPS NetMotion Maint - L</t>
  </si>
  <si>
    <t>Prepaid - INFRA Palo Alto WF-500 - LT</t>
  </si>
  <si>
    <t>Amort Costs for $600M Sr Notes Due June</t>
  </si>
  <si>
    <t>DTA for Unearned Revenue - Pole Contact</t>
  </si>
  <si>
    <t>$600M Sr. Notes Due June 2048</t>
  </si>
  <si>
    <t>Accrued Interest - $600M Sr Notes Due J</t>
  </si>
  <si>
    <t>Tacoma Agreement LNG</t>
  </si>
  <si>
    <t>E FPC Decoup Rev Return - Sch 8 &amp; 24</t>
  </si>
  <si>
    <t>6/30/2018-AMA</t>
  </si>
  <si>
    <t>6/30/2018-EOP</t>
  </si>
  <si>
    <t>AMA (June 18)</t>
  </si>
  <si>
    <t>18100633</t>
  </si>
  <si>
    <t>19001001</t>
  </si>
  <si>
    <t>22100863</t>
  </si>
  <si>
    <t>22600003</t>
  </si>
  <si>
    <t>23701103</t>
  </si>
  <si>
    <t>25300032</t>
  </si>
  <si>
    <t>June 2018 (Total Assets and Liabilities = SAP report ZRW_F1BS)</t>
  </si>
  <si>
    <t>FOR THE TWELVE MONTHS ENDED JUNE 30, 2018</t>
  </si>
  <si>
    <t>June 30 2018 CBR</t>
  </si>
  <si>
    <t>Remove</t>
  </si>
  <si>
    <t>Wild Horse</t>
  </si>
  <si>
    <t>Solar</t>
  </si>
  <si>
    <t>CBR</t>
  </si>
  <si>
    <t>Restated</t>
  </si>
  <si>
    <t>END OF PERIOD</t>
  </si>
  <si>
    <t>h</t>
  </si>
  <si>
    <t>j</t>
  </si>
  <si>
    <t>k</t>
  </si>
  <si>
    <t>j (see page 2)</t>
  </si>
  <si>
    <t>l</t>
  </si>
  <si>
    <t>DESCRIPTION</t>
  </si>
  <si>
    <t>i</t>
  </si>
  <si>
    <t>m = sum i thru l</t>
  </si>
  <si>
    <t>END OR PERIOD</t>
  </si>
  <si>
    <t>g</t>
  </si>
  <si>
    <t>i = g + h</t>
  </si>
  <si>
    <t>k = i + j</t>
  </si>
  <si>
    <t>Check Totals</t>
  </si>
  <si>
    <t xml:space="preserve">NOL has been fully utilized by 2018, therefore, an allocation factor is no longer relevant. </t>
  </si>
  <si>
    <t>Using the allocation factor from the 2017 GRC UE-170033 and UG-170034 for AMA.</t>
  </si>
  <si>
    <t>10100501</t>
  </si>
  <si>
    <t>10100502</t>
  </si>
  <si>
    <t>10100503</t>
  </si>
  <si>
    <t>10100601</t>
  </si>
  <si>
    <t>10100602</t>
  </si>
  <si>
    <t>10100651</t>
  </si>
  <si>
    <t>10100661</t>
  </si>
  <si>
    <t>10110023</t>
  </si>
  <si>
    <t>10500501</t>
  </si>
  <si>
    <t>10500502</t>
  </si>
  <si>
    <t>10500503</t>
  </si>
  <si>
    <t>10600501</t>
  </si>
  <si>
    <t>10600502</t>
  </si>
  <si>
    <t>10600503</t>
  </si>
  <si>
    <t>10600602</t>
  </si>
  <si>
    <t>10600603</t>
  </si>
  <si>
    <t>10700011</t>
  </si>
  <si>
    <t>10700013</t>
  </si>
  <si>
    <t>10700023</t>
  </si>
  <si>
    <t>10700051</t>
  </si>
  <si>
    <t>10700501</t>
  </si>
  <si>
    <t>10700502</t>
  </si>
  <si>
    <t>10700503</t>
  </si>
  <si>
    <t>10700601</t>
  </si>
  <si>
    <t>10700602</t>
  </si>
  <si>
    <t>10700603</t>
  </si>
  <si>
    <t>10800061</t>
  </si>
  <si>
    <t>10800062</t>
  </si>
  <si>
    <t>10800071</t>
  </si>
  <si>
    <t>10800072</t>
  </si>
  <si>
    <t>10800501</t>
  </si>
  <si>
    <t>10800502</t>
  </si>
  <si>
    <t>10800503</t>
  </si>
  <si>
    <t>10800541</t>
  </si>
  <si>
    <t>10800543</t>
  </si>
  <si>
    <t>10800552</t>
  </si>
  <si>
    <t>10800601</t>
  </si>
  <si>
    <t>10800602</t>
  </si>
  <si>
    <t>10800611</t>
  </si>
  <si>
    <t>10800621</t>
  </si>
  <si>
    <t>10800631</t>
  </si>
  <si>
    <t>10800701</t>
  </si>
  <si>
    <t>10800711</t>
  </si>
  <si>
    <t>10800721</t>
  </si>
  <si>
    <t>10800741</t>
  </si>
  <si>
    <t>10800751</t>
  </si>
  <si>
    <t>10800831</t>
  </si>
  <si>
    <t>11100501</t>
  </si>
  <si>
    <t>11100502</t>
  </si>
  <si>
    <t>11100503</t>
  </si>
  <si>
    <t>11400001</t>
  </si>
  <si>
    <t>11400011</t>
  </si>
  <si>
    <t>11400031</t>
  </si>
  <si>
    <t>11400061</t>
  </si>
  <si>
    <t>11400071</t>
  </si>
  <si>
    <t>11400091</t>
  </si>
  <si>
    <t>11500001</t>
  </si>
  <si>
    <t>11500011</t>
  </si>
  <si>
    <t>11500031</t>
  </si>
  <si>
    <t>11500041</t>
  </si>
  <si>
    <t>11500051</t>
  </si>
  <si>
    <t>11500061</t>
  </si>
  <si>
    <t>11710002</t>
  </si>
  <si>
    <t>11730002</t>
  </si>
  <si>
    <t>12100503</t>
  </si>
  <si>
    <t>12100513</t>
  </si>
  <si>
    <t>12200503</t>
  </si>
  <si>
    <t>12310000</t>
  </si>
  <si>
    <t>12400043</t>
  </si>
  <si>
    <t>12400503</t>
  </si>
  <si>
    <t>12400542</t>
  </si>
  <si>
    <t>12400552</t>
  </si>
  <si>
    <t>12400553</t>
  </si>
  <si>
    <t>12400723</t>
  </si>
  <si>
    <t>12800001</t>
  </si>
  <si>
    <t>12800011</t>
  </si>
  <si>
    <t>13100543</t>
  </si>
  <si>
    <t>13100563</t>
  </si>
  <si>
    <t>13100573</t>
  </si>
  <si>
    <t>13101003</t>
  </si>
  <si>
    <t>13101013</t>
  </si>
  <si>
    <t>13101023</t>
  </si>
  <si>
    <t>13101033</t>
  </si>
  <si>
    <t>13101093</t>
  </si>
  <si>
    <t>13101113</t>
  </si>
  <si>
    <t>13101123</t>
  </si>
  <si>
    <t>13101133</t>
  </si>
  <si>
    <t>13101163</t>
  </si>
  <si>
    <t>13101183</t>
  </si>
  <si>
    <t>13101193</t>
  </si>
  <si>
    <t>13101213</t>
  </si>
  <si>
    <t>13101253</t>
  </si>
  <si>
    <t>13109003</t>
  </si>
  <si>
    <t>13109013</t>
  </si>
  <si>
    <t>13109023</t>
  </si>
  <si>
    <t>13400021</t>
  </si>
  <si>
    <t>13400031</t>
  </si>
  <si>
    <t>13400073</t>
  </si>
  <si>
    <t>13400123</t>
  </si>
  <si>
    <t>13400211</t>
  </si>
  <si>
    <t>13400241</t>
  </si>
  <si>
    <t>13400261</t>
  </si>
  <si>
    <t>13400271</t>
  </si>
  <si>
    <t>13400281</t>
  </si>
  <si>
    <t>13400311</t>
  </si>
  <si>
    <t>13400321</t>
  </si>
  <si>
    <t>13400332</t>
  </si>
  <si>
    <t>13400341</t>
  </si>
  <si>
    <t>13500003</t>
  </si>
  <si>
    <t>13500041</t>
  </si>
  <si>
    <t>13500051</t>
  </si>
  <si>
    <t>13500061</t>
  </si>
  <si>
    <t>13500071</t>
  </si>
  <si>
    <t>13500183</t>
  </si>
  <si>
    <t>13500192</t>
  </si>
  <si>
    <t>13500201</t>
  </si>
  <si>
    <t>13500203</t>
  </si>
  <si>
    <t>13600013</t>
  </si>
  <si>
    <t>14100311</t>
  </si>
  <si>
    <t>14200003</t>
  </si>
  <si>
    <t>14200201</t>
  </si>
  <si>
    <t>14200202</t>
  </si>
  <si>
    <t>14200203</t>
  </si>
  <si>
    <t>14200213</t>
  </si>
  <si>
    <t>14200223</t>
  </si>
  <si>
    <t>14200251</t>
  </si>
  <si>
    <t>14200252</t>
  </si>
  <si>
    <t>14200253</t>
  </si>
  <si>
    <t>14300062</t>
  </si>
  <si>
    <t>14300072</t>
  </si>
  <si>
    <t>14300081</t>
  </si>
  <si>
    <t>14300082</t>
  </si>
  <si>
    <t>14300141</t>
  </si>
  <si>
    <t>14300151</t>
  </si>
  <si>
    <t>14300171</t>
  </si>
  <si>
    <t>14300213</t>
  </si>
  <si>
    <t>14300241</t>
  </si>
  <si>
    <t>14300253</t>
  </si>
  <si>
    <t>14300323</t>
  </si>
  <si>
    <t>14300333</t>
  </si>
  <si>
    <t>14300341</t>
  </si>
  <si>
    <t>14300703</t>
  </si>
  <si>
    <t>14300711</t>
  </si>
  <si>
    <t>14300713</t>
  </si>
  <si>
    <t>14300723</t>
  </si>
  <si>
    <t>14300733</t>
  </si>
  <si>
    <t>14300743</t>
  </si>
  <si>
    <t>14300763</t>
  </si>
  <si>
    <t>14300913</t>
  </si>
  <si>
    <t>14300921</t>
  </si>
  <si>
    <t>14301022</t>
  </si>
  <si>
    <t>14301033</t>
  </si>
  <si>
    <t>14301041</t>
  </si>
  <si>
    <t>14301043</t>
  </si>
  <si>
    <t>14400311</t>
  </si>
  <si>
    <t>14400312</t>
  </si>
  <si>
    <t>14400313</t>
  </si>
  <si>
    <t>14400323</t>
  </si>
  <si>
    <t>14400333</t>
  </si>
  <si>
    <t>14400343</t>
  </si>
  <si>
    <t>14400353</t>
  </si>
  <si>
    <t>14600000</t>
  </si>
  <si>
    <t>15100001</t>
  </si>
  <si>
    <t>15100021</t>
  </si>
  <si>
    <t>15100031</t>
  </si>
  <si>
    <t>15100041</t>
  </si>
  <si>
    <t>15100061</t>
  </si>
  <si>
    <t>15100081</t>
  </si>
  <si>
    <t>15100091</t>
  </si>
  <si>
    <t>15100101</t>
  </si>
  <si>
    <t>15100122</t>
  </si>
  <si>
    <t>15100181</t>
  </si>
  <si>
    <t>15100211</t>
  </si>
  <si>
    <t>15100221</t>
  </si>
  <si>
    <t>15100271</t>
  </si>
  <si>
    <t>15100291</t>
  </si>
  <si>
    <t>15111001</t>
  </si>
  <si>
    <t>15400023</t>
  </si>
  <si>
    <t>15400031</t>
  </si>
  <si>
    <t>15400033</t>
  </si>
  <si>
    <t>15400041</t>
  </si>
  <si>
    <t>15400061</t>
  </si>
  <si>
    <t>15400101</t>
  </si>
  <si>
    <t>15400102</t>
  </si>
  <si>
    <t>15400103</t>
  </si>
  <si>
    <t>15400181</t>
  </si>
  <si>
    <t>15600003</t>
  </si>
  <si>
    <t>15810001</t>
  </si>
  <si>
    <t>16300023</t>
  </si>
  <si>
    <t>16300063</t>
  </si>
  <si>
    <t>16410002</t>
  </si>
  <si>
    <t>16410012</t>
  </si>
  <si>
    <t>16410022</t>
  </si>
  <si>
    <t>16420002</t>
  </si>
  <si>
    <t>16420012</t>
  </si>
  <si>
    <t>16500013</t>
  </si>
  <si>
    <t>16500022</t>
  </si>
  <si>
    <t>Prepaid - Gas Pipeline Annual Use Permi</t>
  </si>
  <si>
    <t>16500063</t>
  </si>
  <si>
    <t>16500071</t>
  </si>
  <si>
    <t>16500081</t>
  </si>
  <si>
    <t>16500083</t>
  </si>
  <si>
    <t>16500091</t>
  </si>
  <si>
    <t>16500101</t>
  </si>
  <si>
    <t>16500103</t>
  </si>
  <si>
    <t>16500123</t>
  </si>
  <si>
    <t>16500143</t>
  </si>
  <si>
    <t>16500153</t>
  </si>
  <si>
    <t>16500173</t>
  </si>
  <si>
    <t>16500183</t>
  </si>
  <si>
    <t>16500213</t>
  </si>
  <si>
    <t>16500223</t>
  </si>
  <si>
    <t>Prepaid - Datalink OneCall - ST</t>
  </si>
  <si>
    <t>16500251</t>
  </si>
  <si>
    <t>16500283</t>
  </si>
  <si>
    <t>16500303</t>
  </si>
  <si>
    <t>16500321</t>
  </si>
  <si>
    <t>16500331</t>
  </si>
  <si>
    <t>16500333</t>
  </si>
  <si>
    <t>16500351</t>
  </si>
  <si>
    <t>16500373</t>
  </si>
  <si>
    <t>16500383</t>
  </si>
  <si>
    <t>16500401</t>
  </si>
  <si>
    <t>16500411</t>
  </si>
  <si>
    <t>16500413</t>
  </si>
  <si>
    <t>16500421</t>
  </si>
  <si>
    <t>16500433</t>
  </si>
  <si>
    <t>16500443</t>
  </si>
  <si>
    <t>16500503</t>
  </si>
  <si>
    <t>16500532</t>
  </si>
  <si>
    <t>16500553</t>
  </si>
  <si>
    <t>16500563</t>
  </si>
  <si>
    <t>16500583</t>
  </si>
  <si>
    <t>16500591</t>
  </si>
  <si>
    <t>16500601</t>
  </si>
  <si>
    <t>16500611</t>
  </si>
  <si>
    <t>16500612</t>
  </si>
  <si>
    <t>16500622</t>
  </si>
  <si>
    <t>16500623</t>
  </si>
  <si>
    <t>16500633</t>
  </si>
  <si>
    <t>16500643</t>
  </si>
  <si>
    <t>16500651</t>
  </si>
  <si>
    <t>16500661</t>
  </si>
  <si>
    <t>16500671</t>
  </si>
  <si>
    <t>16500673</t>
  </si>
  <si>
    <t>16500681</t>
  </si>
  <si>
    <t>16500683</t>
  </si>
  <si>
    <t>16500693</t>
  </si>
  <si>
    <t>16500703</t>
  </si>
  <si>
    <t>16500731</t>
  </si>
  <si>
    <t>16500741</t>
  </si>
  <si>
    <t>16500743</t>
  </si>
  <si>
    <t>16500751</t>
  </si>
  <si>
    <t>16500753</t>
  </si>
  <si>
    <t>16500763</t>
  </si>
  <si>
    <t>16500783</t>
  </si>
  <si>
    <t>16500813</t>
  </si>
  <si>
    <t>16500833</t>
  </si>
  <si>
    <t>16500843</t>
  </si>
  <si>
    <t>16500873</t>
  </si>
  <si>
    <t>16500881</t>
  </si>
  <si>
    <t>16500893</t>
  </si>
  <si>
    <t>16500901</t>
  </si>
  <si>
    <t>16500911</t>
  </si>
  <si>
    <t>16500953</t>
  </si>
  <si>
    <t>16500963</t>
  </si>
  <si>
    <t>16500973</t>
  </si>
  <si>
    <t>16500983</t>
  </si>
  <si>
    <t>16501003</t>
  </si>
  <si>
    <t>16501013</t>
  </si>
  <si>
    <t>16501023</t>
  </si>
  <si>
    <t>16501033</t>
  </si>
  <si>
    <t>Prepaid - Gartner Subscription</t>
  </si>
  <si>
    <t>16501043</t>
  </si>
  <si>
    <t>16501051</t>
  </si>
  <si>
    <t>16501053</t>
  </si>
  <si>
    <t>16501083</t>
  </si>
  <si>
    <t>16501103</t>
  </si>
  <si>
    <t>16501133</t>
  </si>
  <si>
    <t>16501143</t>
  </si>
  <si>
    <t>16501153</t>
  </si>
  <si>
    <t>16501193</t>
  </si>
  <si>
    <t>16502001</t>
  </si>
  <si>
    <t>16502003</t>
  </si>
  <si>
    <t>16502013</t>
  </si>
  <si>
    <t>16502021</t>
  </si>
  <si>
    <t>16502023</t>
  </si>
  <si>
    <t>16502033</t>
  </si>
  <si>
    <t>16502053</t>
  </si>
  <si>
    <t>16502063</t>
  </si>
  <si>
    <t>16502083</t>
  </si>
  <si>
    <t>16502103</t>
  </si>
  <si>
    <t>16502011</t>
  </si>
  <si>
    <t>16502113</t>
  </si>
  <si>
    <t>16502123</t>
  </si>
  <si>
    <t>16502133</t>
  </si>
  <si>
    <t>16502143</t>
  </si>
  <si>
    <t>16502153</t>
  </si>
  <si>
    <t>16502181</t>
  </si>
  <si>
    <t>16502191</t>
  </si>
  <si>
    <t>16502201</t>
  </si>
  <si>
    <t>16502213</t>
  </si>
  <si>
    <t>16502221</t>
  </si>
  <si>
    <t>16502231</t>
  </si>
  <si>
    <t>16502241</t>
  </si>
  <si>
    <t>16502251</t>
  </si>
  <si>
    <t>16502273</t>
  </si>
  <si>
    <t>16502382</t>
  </si>
  <si>
    <t>16502393</t>
  </si>
  <si>
    <t>16502403</t>
  </si>
  <si>
    <t>16502413</t>
  </si>
  <si>
    <t>16502423</t>
  </si>
  <si>
    <t>16502433</t>
  </si>
  <si>
    <t>16502453</t>
  </si>
  <si>
    <t>16502443</t>
  </si>
  <si>
    <t>16502463</t>
  </si>
  <si>
    <t>16502473</t>
  </si>
  <si>
    <t>16502493</t>
  </si>
  <si>
    <t>16502503</t>
  </si>
  <si>
    <t>16502513</t>
  </si>
  <si>
    <t>16502523</t>
  </si>
  <si>
    <t>16502543</t>
  </si>
  <si>
    <t>16504003</t>
  </si>
  <si>
    <t>16504013</t>
  </si>
  <si>
    <t>16504023</t>
  </si>
  <si>
    <t>16504033</t>
  </si>
  <si>
    <t>16504043</t>
  </si>
  <si>
    <t>16504053</t>
  </si>
  <si>
    <t>16504063</t>
  </si>
  <si>
    <t>16504073</t>
  </si>
  <si>
    <t>16504083</t>
  </si>
  <si>
    <t>16504093</t>
  </si>
  <si>
    <t>16504101</t>
  </si>
  <si>
    <t>16504112</t>
  </si>
  <si>
    <t>16504221</t>
  </si>
  <si>
    <t>16504223</t>
  </si>
  <si>
    <t>16504231</t>
  </si>
  <si>
    <t>16504233</t>
  </si>
  <si>
    <t>16504241</t>
  </si>
  <si>
    <t>16504243</t>
  </si>
  <si>
    <t>Prepaid - Datalink OneCall - LT</t>
  </si>
  <si>
    <t>16504251</t>
  </si>
  <si>
    <t>16504253</t>
  </si>
  <si>
    <t>16504261</t>
  </si>
  <si>
    <t>16504271</t>
  </si>
  <si>
    <t>16504273</t>
  </si>
  <si>
    <t>16504281</t>
  </si>
  <si>
    <t>16504293</t>
  </si>
  <si>
    <t>16504303</t>
  </si>
  <si>
    <t>16504313</t>
  </si>
  <si>
    <t>16504323</t>
  </si>
  <si>
    <t>16504353</t>
  </si>
  <si>
    <t>16504373</t>
  </si>
  <si>
    <t>16580001</t>
  </si>
  <si>
    <t>16580002</t>
  </si>
  <si>
    <t>16580003</t>
  </si>
  <si>
    <t>16590001</t>
  </si>
  <si>
    <t>16590002</t>
  </si>
  <si>
    <t>16590003</t>
  </si>
  <si>
    <t>17300001</t>
  </si>
  <si>
    <t>17300002</t>
  </si>
  <si>
    <t>17400001</t>
  </si>
  <si>
    <t>17400011</t>
  </si>
  <si>
    <t>17500001</t>
  </si>
  <si>
    <t>18100003</t>
  </si>
  <si>
    <t>18100093</t>
  </si>
  <si>
    <t>18100203</t>
  </si>
  <si>
    <t>18100213</t>
  </si>
  <si>
    <t>18100223</t>
  </si>
  <si>
    <t>18100233</t>
  </si>
  <si>
    <t>18100473</t>
  </si>
  <si>
    <t>18100493</t>
  </si>
  <si>
    <t>18100663</t>
  </si>
  <si>
    <t>18100673</t>
  </si>
  <si>
    <t>18100683</t>
  </si>
  <si>
    <t>18100923</t>
  </si>
  <si>
    <t>18100933</t>
  </si>
  <si>
    <t>18100993</t>
  </si>
  <si>
    <t>18101023</t>
  </si>
  <si>
    <t>18101033</t>
  </si>
  <si>
    <t>18101053</t>
  </si>
  <si>
    <t>18101083</t>
  </si>
  <si>
    <t>18101093</t>
  </si>
  <si>
    <t>18101113</t>
  </si>
  <si>
    <t>18101123</t>
  </si>
  <si>
    <t>18101133</t>
  </si>
  <si>
    <t>18101143</t>
  </si>
  <si>
    <t>18210231</t>
  </si>
  <si>
    <t>18210261</t>
  </si>
  <si>
    <t>18210281</t>
  </si>
  <si>
    <t>18210291</t>
  </si>
  <si>
    <t>18210301</t>
  </si>
  <si>
    <t>18210311</t>
  </si>
  <si>
    <t>18210321</t>
  </si>
  <si>
    <t>18210331</t>
  </si>
  <si>
    <t>18210341</t>
  </si>
  <si>
    <t>18220011</t>
  </si>
  <si>
    <t>18220021</t>
  </si>
  <si>
    <t>18220031</t>
  </si>
  <si>
    <t>18220041</t>
  </si>
  <si>
    <t>18220061</t>
  </si>
  <si>
    <t>18220091</t>
  </si>
  <si>
    <t>18220101</t>
  </si>
  <si>
    <t>18230002</t>
  </si>
  <si>
    <t>18230021</t>
  </si>
  <si>
    <t>18230031</t>
  </si>
  <si>
    <t>18230032</t>
  </si>
  <si>
    <t>18230041</t>
  </si>
  <si>
    <t>18230042</t>
  </si>
  <si>
    <t>18230051</t>
  </si>
  <si>
    <t>18230061</t>
  </si>
  <si>
    <t>18230071</t>
  </si>
  <si>
    <t>18230081</t>
  </si>
  <si>
    <t>18230281</t>
  </si>
  <si>
    <t>18230291</t>
  </si>
  <si>
    <t>18230311</t>
  </si>
  <si>
    <t>18230312</t>
  </si>
  <si>
    <t>18230351</t>
  </si>
  <si>
    <t>18230401</t>
  </si>
  <si>
    <t>18230431</t>
  </si>
  <si>
    <t>18230501</t>
  </si>
  <si>
    <t>18230502</t>
  </si>
  <si>
    <t>18230621</t>
  </si>
  <si>
    <t>18230631</t>
  </si>
  <si>
    <t>18230691</t>
  </si>
  <si>
    <t>18230711</t>
  </si>
  <si>
    <t>18230721</t>
  </si>
  <si>
    <t>18230731</t>
  </si>
  <si>
    <t>18230741</t>
  </si>
  <si>
    <t>18230751</t>
  </si>
  <si>
    <t>18230761</t>
  </si>
  <si>
    <t>18230771</t>
  </si>
  <si>
    <t>18230781</t>
  </si>
  <si>
    <t>18230791</t>
  </si>
  <si>
    <t>18230811</t>
  </si>
  <si>
    <t>18230821</t>
  </si>
  <si>
    <t>18230831</t>
  </si>
  <si>
    <t>18230841</t>
  </si>
  <si>
    <t>18230851</t>
  </si>
  <si>
    <t>18230861</t>
  </si>
  <si>
    <t>18230871</t>
  </si>
  <si>
    <t>18230881</t>
  </si>
  <si>
    <t>18230891</t>
  </si>
  <si>
    <t>18230971</t>
  </si>
  <si>
    <t>18230981</t>
  </si>
  <si>
    <t>18231051</t>
  </si>
  <si>
    <t>18231061</t>
  </si>
  <si>
    <t>18231081</t>
  </si>
  <si>
    <t>18231091</t>
  </si>
  <si>
    <t>18231141</t>
  </si>
  <si>
    <t>18231151</t>
  </si>
  <si>
    <t>18231161</t>
  </si>
  <si>
    <t>18231171</t>
  </si>
  <si>
    <t>18231181</t>
  </si>
  <si>
    <t>18231191</t>
  </si>
  <si>
    <t>18231241</t>
  </si>
  <si>
    <t>18231251</t>
  </si>
  <si>
    <t>18231261</t>
  </si>
  <si>
    <t>18231271</t>
  </si>
  <si>
    <t>18232221</t>
  </si>
  <si>
    <t>18232251</t>
  </si>
  <si>
    <t>18232271</t>
  </si>
  <si>
    <t>18232301</t>
  </si>
  <si>
    <t>18232311</t>
  </si>
  <si>
    <t>18232321</t>
  </si>
  <si>
    <t>18232331</t>
  </si>
  <si>
    <t>18233061</t>
  </si>
  <si>
    <t>18233091</t>
  </si>
  <si>
    <t>18235521</t>
  </si>
  <si>
    <t>18236021</t>
  </si>
  <si>
    <t>18236031</t>
  </si>
  <si>
    <t>18236041</t>
  </si>
  <si>
    <t>18236051</t>
  </si>
  <si>
    <t>18236061</t>
  </si>
  <si>
    <t>18236071</t>
  </si>
  <si>
    <t>18236091</t>
  </si>
  <si>
    <t>18236101</t>
  </si>
  <si>
    <t>18236111</t>
  </si>
  <si>
    <t>18237112</t>
  </si>
  <si>
    <t>18237122</t>
  </si>
  <si>
    <t>18237132</t>
  </si>
  <si>
    <t>18237142</t>
  </si>
  <si>
    <t>18237152</t>
  </si>
  <si>
    <t>18237161</t>
  </si>
  <si>
    <t>18237171</t>
  </si>
  <si>
    <t>18237181</t>
  </si>
  <si>
    <t>18237201</t>
  </si>
  <si>
    <t>18237211</t>
  </si>
  <si>
    <t>18237221</t>
  </si>
  <si>
    <t>18237231</t>
  </si>
  <si>
    <t>18237241</t>
  </si>
  <si>
    <t>18237251</t>
  </si>
  <si>
    <t>18237261</t>
  </si>
  <si>
    <t>18237271</t>
  </si>
  <si>
    <t>18237281</t>
  </si>
  <si>
    <t>18237292</t>
  </si>
  <si>
    <t>18237302</t>
  </si>
  <si>
    <t>18237311</t>
  </si>
  <si>
    <t>18237321</t>
  </si>
  <si>
    <t>18237331</t>
  </si>
  <si>
    <t>18237341</t>
  </si>
  <si>
    <t>18237351</t>
  </si>
  <si>
    <t>18237361</t>
  </si>
  <si>
    <t>18237381</t>
  </si>
  <si>
    <t>18237391</t>
  </si>
  <si>
    <t>18237401</t>
  </si>
  <si>
    <t>18237402</t>
  </si>
  <si>
    <t>18237411</t>
  </si>
  <si>
    <t>18237412</t>
  </si>
  <si>
    <t>18237421</t>
  </si>
  <si>
    <t>18237431</t>
  </si>
  <si>
    <t>18237441</t>
  </si>
  <si>
    <t>18237502</t>
  </si>
  <si>
    <t>18237512</t>
  </si>
  <si>
    <t>18238031</t>
  </si>
  <si>
    <t>18238032</t>
  </si>
  <si>
    <t>18238041</t>
  </si>
  <si>
    <t>18238042</t>
  </si>
  <si>
    <t>18238141</t>
  </si>
  <si>
    <t>18238142</t>
  </si>
  <si>
    <t>18238151</t>
  </si>
  <si>
    <t>18238152</t>
  </si>
  <si>
    <t>18238161</t>
  </si>
  <si>
    <t>18238162</t>
  </si>
  <si>
    <t>18238171</t>
  </si>
  <si>
    <t>18238172</t>
  </si>
  <si>
    <t>18238181</t>
  </si>
  <si>
    <t>18238191</t>
  </si>
  <si>
    <t>18238201</t>
  </si>
  <si>
    <t>18238211</t>
  </si>
  <si>
    <t>18238221</t>
  </si>
  <si>
    <t>18238311</t>
  </si>
  <si>
    <t>18238321</t>
  </si>
  <si>
    <t>18238331</t>
  </si>
  <si>
    <t>18239001</t>
  </si>
  <si>
    <t>18239002</t>
  </si>
  <si>
    <t>18239011</t>
  </si>
  <si>
    <t>18239012</t>
  </si>
  <si>
    <t>18239021</t>
  </si>
  <si>
    <t>18239022</t>
  </si>
  <si>
    <t>18239023</t>
  </si>
  <si>
    <t>18239031</t>
  </si>
  <si>
    <t>18239032</t>
  </si>
  <si>
    <t>18239042</t>
  </si>
  <si>
    <t>18239061</t>
  </si>
  <si>
    <t>18239081</t>
  </si>
  <si>
    <t>18239082</t>
  </si>
  <si>
    <t>18239092</t>
  </si>
  <si>
    <t>18239101</t>
  </si>
  <si>
    <t>18239111</t>
  </si>
  <si>
    <t>18239121</t>
  </si>
  <si>
    <t>18239131</t>
  </si>
  <si>
    <t>18239141</t>
  </si>
  <si>
    <t>18239151</t>
  </si>
  <si>
    <t>18239161</t>
  </si>
  <si>
    <t>18239171</t>
  </si>
  <si>
    <t>18239191</t>
  </si>
  <si>
    <t>18400013</t>
  </si>
  <si>
    <t>18400123</t>
  </si>
  <si>
    <t>18400143</t>
  </si>
  <si>
    <t>18400483</t>
  </si>
  <si>
    <t>18401013</t>
  </si>
  <si>
    <t>18401191</t>
  </si>
  <si>
    <t>18401192</t>
  </si>
  <si>
    <t>18401193</t>
  </si>
  <si>
    <t>18401201</t>
  </si>
  <si>
    <t>18500003</t>
  </si>
  <si>
    <t>18600011</t>
  </si>
  <si>
    <t>18600013</t>
  </si>
  <si>
    <t>18600053</t>
  </si>
  <si>
    <t>18600091</t>
  </si>
  <si>
    <t>18600122</t>
  </si>
  <si>
    <t>18600123</t>
  </si>
  <si>
    <t>18600143</t>
  </si>
  <si>
    <t>18600203</t>
  </si>
  <si>
    <t>18600291</t>
  </si>
  <si>
    <t>18600293</t>
  </si>
  <si>
    <t>18600321</t>
  </si>
  <si>
    <t>18600363</t>
  </si>
  <si>
    <t>18600383</t>
  </si>
  <si>
    <t>18600403</t>
  </si>
  <si>
    <t>18600443</t>
  </si>
  <si>
    <t>18600512</t>
  </si>
  <si>
    <t>18600513</t>
  </si>
  <si>
    <t>18600561</t>
  </si>
  <si>
    <t>18600571</t>
  </si>
  <si>
    <t>18600573</t>
  </si>
  <si>
    <t>18600751</t>
  </si>
  <si>
    <t>18600761</t>
  </si>
  <si>
    <t>18600771</t>
  </si>
  <si>
    <t>18600781</t>
  </si>
  <si>
    <t>18600861</t>
  </si>
  <si>
    <t>18600923</t>
  </si>
  <si>
    <t>18600941</t>
  </si>
  <si>
    <t>18600943</t>
  </si>
  <si>
    <t>18601013</t>
  </si>
  <si>
    <t>18601021</t>
  </si>
  <si>
    <t>18601173</t>
  </si>
  <si>
    <t>18601183</t>
  </si>
  <si>
    <t>18601502</t>
  </si>
  <si>
    <t>18602231</t>
  </si>
  <si>
    <t>18603001</t>
  </si>
  <si>
    <t>18603003</t>
  </si>
  <si>
    <t>18603011</t>
  </si>
  <si>
    <t>18603013</t>
  </si>
  <si>
    <t>18603021</t>
  </si>
  <si>
    <t>18603031</t>
  </si>
  <si>
    <t>18603041</t>
  </si>
  <si>
    <t>18603051</t>
  </si>
  <si>
    <t>18603061</t>
  </si>
  <si>
    <t>18603081</t>
  </si>
  <si>
    <t>18603091</t>
  </si>
  <si>
    <t>18604001</t>
  </si>
  <si>
    <t>18604011</t>
  </si>
  <si>
    <t>18604021</t>
  </si>
  <si>
    <t>18604031</t>
  </si>
  <si>
    <t>18604041</t>
  </si>
  <si>
    <t>18605011</t>
  </si>
  <si>
    <t>18605021</t>
  </si>
  <si>
    <t>18605031</t>
  </si>
  <si>
    <t>18605041</t>
  </si>
  <si>
    <t>18605061</t>
  </si>
  <si>
    <t>18605071</t>
  </si>
  <si>
    <t>18605081</t>
  </si>
  <si>
    <t>18605091</t>
  </si>
  <si>
    <t>18608001</t>
  </si>
  <si>
    <t>18608002</t>
  </si>
  <si>
    <t>18608011</t>
  </si>
  <si>
    <t>18608012</t>
  </si>
  <si>
    <t>18608021</t>
  </si>
  <si>
    <t>18608031</t>
  </si>
  <si>
    <t>18608041</t>
  </si>
  <si>
    <t>18608051</t>
  </si>
  <si>
    <t>18608062</t>
  </si>
  <si>
    <t>18608081</t>
  </si>
  <si>
    <t>18608112</t>
  </si>
  <si>
    <t>18608111</t>
  </si>
  <si>
    <t>18608141</t>
  </si>
  <si>
    <t>18608151</t>
  </si>
  <si>
    <t>18608171</t>
  </si>
  <si>
    <t>18608181</t>
  </si>
  <si>
    <t>18608191</t>
  </si>
  <si>
    <t>18608211</t>
  </si>
  <si>
    <t>18608212</t>
  </si>
  <si>
    <t>18608221</t>
  </si>
  <si>
    <t>18608231</t>
  </si>
  <si>
    <t>18608241</t>
  </si>
  <si>
    <t>18608251</t>
  </si>
  <si>
    <t>18608271</t>
  </si>
  <si>
    <t>18608281</t>
  </si>
  <si>
    <t>18608291</t>
  </si>
  <si>
    <t>18608311</t>
  </si>
  <si>
    <t>18608312</t>
  </si>
  <si>
    <t>18608411</t>
  </si>
  <si>
    <t>18608412</t>
  </si>
  <si>
    <t>18608451</t>
  </si>
  <si>
    <t>18608612</t>
  </si>
  <si>
    <t>18608712</t>
  </si>
  <si>
    <t>18608752</t>
  </si>
  <si>
    <t>18608772</t>
  </si>
  <si>
    <t>18608782</t>
  </si>
  <si>
    <t>18608792</t>
  </si>
  <si>
    <t>18609312</t>
  </si>
  <si>
    <t>18609402</t>
  </si>
  <si>
    <t>18609422</t>
  </si>
  <si>
    <t>18609432</t>
  </si>
  <si>
    <t>18609512</t>
  </si>
  <si>
    <t>18609532</t>
  </si>
  <si>
    <t>18609542</t>
  </si>
  <si>
    <t>18609572</t>
  </si>
  <si>
    <t>18609582</t>
  </si>
  <si>
    <t>18609592</t>
  </si>
  <si>
    <t>18609602</t>
  </si>
  <si>
    <t>18609622</t>
  </si>
  <si>
    <t>18609642</t>
  </si>
  <si>
    <t>18609652</t>
  </si>
  <si>
    <t>18609662</t>
  </si>
  <si>
    <t>18609672</t>
  </si>
  <si>
    <t>18609682</t>
  </si>
  <si>
    <t>18609692</t>
  </si>
  <si>
    <t>18609801</t>
  </si>
  <si>
    <t>18609821</t>
  </si>
  <si>
    <t>18609841</t>
  </si>
  <si>
    <t>18609861</t>
  </si>
  <si>
    <t>18609883</t>
  </si>
  <si>
    <t>18609891</t>
  </si>
  <si>
    <t>18630031</t>
  </si>
  <si>
    <t>18700003</t>
  </si>
  <si>
    <t>18700032</t>
  </si>
  <si>
    <t>18700041</t>
  </si>
  <si>
    <t>18700062</t>
  </si>
  <si>
    <t>18700071</t>
  </si>
  <si>
    <t>18700081</t>
  </si>
  <si>
    <t>18700082</t>
  </si>
  <si>
    <t>18900013</t>
  </si>
  <si>
    <t>18900173</t>
  </si>
  <si>
    <t>18900183</t>
  </si>
  <si>
    <t>18900193</t>
  </si>
  <si>
    <t>18900203</t>
  </si>
  <si>
    <t>18900213</t>
  </si>
  <si>
    <t>18900233</t>
  </si>
  <si>
    <t>18900243</t>
  </si>
  <si>
    <t>18900253</t>
  </si>
  <si>
    <t>18900263</t>
  </si>
  <si>
    <t>18900273</t>
  </si>
  <si>
    <t>18900283</t>
  </si>
  <si>
    <t>18900293</t>
  </si>
  <si>
    <t>18900303</t>
  </si>
  <si>
    <t>18900323</t>
  </si>
  <si>
    <t>18900353</t>
  </si>
  <si>
    <t>18900373</t>
  </si>
  <si>
    <t>18900383</t>
  </si>
  <si>
    <t>18900393</t>
  </si>
  <si>
    <t>18900403</t>
  </si>
  <si>
    <t>18900413</t>
  </si>
  <si>
    <t>18900423</t>
  </si>
  <si>
    <t>18900433</t>
  </si>
  <si>
    <t>18900443</t>
  </si>
  <si>
    <t>18900451</t>
  </si>
  <si>
    <t>18900452</t>
  </si>
  <si>
    <t>18900463</t>
  </si>
  <si>
    <t>18900473</t>
  </si>
  <si>
    <t>18900533</t>
  </si>
  <si>
    <t>19000001</t>
  </si>
  <si>
    <t>19000003</t>
  </si>
  <si>
    <t>19000013</t>
  </si>
  <si>
    <t>19000032</t>
  </si>
  <si>
    <t>19000042</t>
  </si>
  <si>
    <t>19000043</t>
  </si>
  <si>
    <t>19000052</t>
  </si>
  <si>
    <t>19000081</t>
  </si>
  <si>
    <t>19000091</t>
  </si>
  <si>
    <t>19000093</t>
  </si>
  <si>
    <t>19000103</t>
  </si>
  <si>
    <t>19000111</t>
  </si>
  <si>
    <t>19000122</t>
  </si>
  <si>
    <t>19000132</t>
  </si>
  <si>
    <t>19000133</t>
  </si>
  <si>
    <t>19000142</t>
  </si>
  <si>
    <t>19000151</t>
  </si>
  <si>
    <t>19000181</t>
  </si>
  <si>
    <t>19000193</t>
  </si>
  <si>
    <t>19000251</t>
  </si>
  <si>
    <t>19000283</t>
  </si>
  <si>
    <t>19000361</t>
  </si>
  <si>
    <t>19000371</t>
  </si>
  <si>
    <t>19000403</t>
  </si>
  <si>
    <t>19000441</t>
  </si>
  <si>
    <t>19000443</t>
  </si>
  <si>
    <t>19000453</t>
  </si>
  <si>
    <t>19000463</t>
  </si>
  <si>
    <t>19000471</t>
  </si>
  <si>
    <t>19000473</t>
  </si>
  <si>
    <t>19000491</t>
  </si>
  <si>
    <t>19000551</t>
  </si>
  <si>
    <t>19000552</t>
  </si>
  <si>
    <t>19000553</t>
  </si>
  <si>
    <t>19000562</t>
  </si>
  <si>
    <t>19000563</t>
  </si>
  <si>
    <t>19000572</t>
  </si>
  <si>
    <t>19000573</t>
  </si>
  <si>
    <t>19000581</t>
  </si>
  <si>
    <t>19000592</t>
  </si>
  <si>
    <t>19000601</t>
  </si>
  <si>
    <t>19000621</t>
  </si>
  <si>
    <t>19000641</t>
  </si>
  <si>
    <t>19000671</t>
  </si>
  <si>
    <t>19000691</t>
  </si>
  <si>
    <t>19000692</t>
  </si>
  <si>
    <t>19000711</t>
  </si>
  <si>
    <t>19000721</t>
  </si>
  <si>
    <t>19000731</t>
  </si>
  <si>
    <t>19000732</t>
  </si>
  <si>
    <t>19000741</t>
  </si>
  <si>
    <t>19000751</t>
  </si>
  <si>
    <t>19000752</t>
  </si>
  <si>
    <t>19000781</t>
  </si>
  <si>
    <t>19000791</t>
  </si>
  <si>
    <t>19000801</t>
  </si>
  <si>
    <t>19000811</t>
  </si>
  <si>
    <t>19000821</t>
  </si>
  <si>
    <t>19000831</t>
  </si>
  <si>
    <t>19000841</t>
  </si>
  <si>
    <t>19000851</t>
  </si>
  <si>
    <t>19000861</t>
  </si>
  <si>
    <t>19000871</t>
  </si>
  <si>
    <t>19000881</t>
  </si>
  <si>
    <t>19000891</t>
  </si>
  <si>
    <t>19000901</t>
  </si>
  <si>
    <t>19002003</t>
  </si>
  <si>
    <t>19003021</t>
  </si>
  <si>
    <t>19003031</t>
  </si>
  <si>
    <t>19003032</t>
  </si>
  <si>
    <t>19003041</t>
  </si>
  <si>
    <t>19003042</t>
  </si>
  <si>
    <t>19100012</t>
  </si>
  <si>
    <t>19100022</t>
  </si>
  <si>
    <t>19100132</t>
  </si>
  <si>
    <t>19100142</t>
  </si>
  <si>
    <t>19100152</t>
  </si>
  <si>
    <t>19100162</t>
  </si>
  <si>
    <t>20100023</t>
  </si>
  <si>
    <t>20700003</t>
  </si>
  <si>
    <t>20700013</t>
  </si>
  <si>
    <t>20700023</t>
  </si>
  <si>
    <t>21100003</t>
  </si>
  <si>
    <t>21100383</t>
  </si>
  <si>
    <t>21400013</t>
  </si>
  <si>
    <t>21400033</t>
  </si>
  <si>
    <t>21500023</t>
  </si>
  <si>
    <t>21500033</t>
  </si>
  <si>
    <t>21600003</t>
  </si>
  <si>
    <t>43800003</t>
  </si>
  <si>
    <t>43900003</t>
  </si>
  <si>
    <t>21600011</t>
  </si>
  <si>
    <t>21600013</t>
  </si>
  <si>
    <t>21600023</t>
  </si>
  <si>
    <t>21600033</t>
  </si>
  <si>
    <t>21600053</t>
  </si>
  <si>
    <t>21610013</t>
  </si>
  <si>
    <t>21900103</t>
  </si>
  <si>
    <t>21900113</t>
  </si>
  <si>
    <t>21900133</t>
  </si>
  <si>
    <t>21900143</t>
  </si>
  <si>
    <t>21900153</t>
  </si>
  <si>
    <t>21900163</t>
  </si>
  <si>
    <t>21900173</t>
  </si>
  <si>
    <t>21900183</t>
  </si>
  <si>
    <t>21900193</t>
  </si>
  <si>
    <t>21900223</t>
  </si>
  <si>
    <t>21900233</t>
  </si>
  <si>
    <t>21900243</t>
  </si>
  <si>
    <t>22100393</t>
  </si>
  <si>
    <t>22100413</t>
  </si>
  <si>
    <t>22100713</t>
  </si>
  <si>
    <t>22100723</t>
  </si>
  <si>
    <t>22100743</t>
  </si>
  <si>
    <t>22100823</t>
  </si>
  <si>
    <t>22100833</t>
  </si>
  <si>
    <t>22100843</t>
  </si>
  <si>
    <t>22100853</t>
  </si>
  <si>
    <t>22100923</t>
  </si>
  <si>
    <t>22100933</t>
  </si>
  <si>
    <t>22101023</t>
  </si>
  <si>
    <t>22101033</t>
  </si>
  <si>
    <t>22101053</t>
  </si>
  <si>
    <t>22101113</t>
  </si>
  <si>
    <t>22101123</t>
  </si>
  <si>
    <t>22101133</t>
  </si>
  <si>
    <t>22101143</t>
  </si>
  <si>
    <t>22600083</t>
  </si>
  <si>
    <t>22600093</t>
  </si>
  <si>
    <t>22700013</t>
  </si>
  <si>
    <t>22820011</t>
  </si>
  <si>
    <t>22820012</t>
  </si>
  <si>
    <t>22830003</t>
  </si>
  <si>
    <t>22830013</t>
  </si>
  <si>
    <t>22830023</t>
  </si>
  <si>
    <t>22830033</t>
  </si>
  <si>
    <t>22830043</t>
  </si>
  <si>
    <t>22830053</t>
  </si>
  <si>
    <t>22830063</t>
  </si>
  <si>
    <t>22830073</t>
  </si>
  <si>
    <t>22840012</t>
  </si>
  <si>
    <t>22840021</t>
  </si>
  <si>
    <t>22840022</t>
  </si>
  <si>
    <t>22840031</t>
  </si>
  <si>
    <t>22840032</t>
  </si>
  <si>
    <t>22840042</t>
  </si>
  <si>
    <t>22840051</t>
  </si>
  <si>
    <t>22840062</t>
  </si>
  <si>
    <t>22840081</t>
  </si>
  <si>
    <t>22840082</t>
  </si>
  <si>
    <t>22840092</t>
  </si>
  <si>
    <t>22840102</t>
  </si>
  <si>
    <t>22840111</t>
  </si>
  <si>
    <t>22840112</t>
  </si>
  <si>
    <t>22840122</t>
  </si>
  <si>
    <t>22840131</t>
  </si>
  <si>
    <t>22840132</t>
  </si>
  <si>
    <t>22840161</t>
  </si>
  <si>
    <t>22840162</t>
  </si>
  <si>
    <t>22840171</t>
  </si>
  <si>
    <t>22840181</t>
  </si>
  <si>
    <t>22840191</t>
  </si>
  <si>
    <t>22840221</t>
  </si>
  <si>
    <t>22840231</t>
  </si>
  <si>
    <t>22840251</t>
  </si>
  <si>
    <t>22840281</t>
  </si>
  <si>
    <t>22840301</t>
  </si>
  <si>
    <t>22840311</t>
  </si>
  <si>
    <t>22840321</t>
  </si>
  <si>
    <t>22840331</t>
  </si>
  <si>
    <t>22840332</t>
  </si>
  <si>
    <t>22840341</t>
  </si>
  <si>
    <t>22840361</t>
  </si>
  <si>
    <t>22840371</t>
  </si>
  <si>
    <t>22841001</t>
  </si>
  <si>
    <t>22900001</t>
  </si>
  <si>
    <t>22900002</t>
  </si>
  <si>
    <t>23001021</t>
  </si>
  <si>
    <t>23001031</t>
  </si>
  <si>
    <t>23001041</t>
  </si>
  <si>
    <t>23001043</t>
  </si>
  <si>
    <t>23001061</t>
  </si>
  <si>
    <t>23001071</t>
  </si>
  <si>
    <t>23001092</t>
  </si>
  <si>
    <t>23001122</t>
  </si>
  <si>
    <t>23001131</t>
  </si>
  <si>
    <t>23001141</t>
  </si>
  <si>
    <t>23001151</t>
  </si>
  <si>
    <t>23001231</t>
  </si>
  <si>
    <t>23002011</t>
  </si>
  <si>
    <t>23002041</t>
  </si>
  <si>
    <t>23002061</t>
  </si>
  <si>
    <t>23002071</t>
  </si>
  <si>
    <t>23002072</t>
  </si>
  <si>
    <t>23002091</t>
  </si>
  <si>
    <t>23002092</t>
  </si>
  <si>
    <t>23003021</t>
  </si>
  <si>
    <t>23003031</t>
  </si>
  <si>
    <t>23108323</t>
  </si>
  <si>
    <t>23108363</t>
  </si>
  <si>
    <t>23108383</t>
  </si>
  <si>
    <t>23108393</t>
  </si>
  <si>
    <t>23200011</t>
  </si>
  <si>
    <t>23200031</t>
  </si>
  <si>
    <t>23200033</t>
  </si>
  <si>
    <t>23200041</t>
  </si>
  <si>
    <t>23200051</t>
  </si>
  <si>
    <t>23200061</t>
  </si>
  <si>
    <t>23200063</t>
  </si>
  <si>
    <t>23200071</t>
  </si>
  <si>
    <t>23200081</t>
  </si>
  <si>
    <t>23200101</t>
  </si>
  <si>
    <t>23200103</t>
  </si>
  <si>
    <t>23200111</t>
  </si>
  <si>
    <t>23200121</t>
  </si>
  <si>
    <t>23200153</t>
  </si>
  <si>
    <t>23200221</t>
  </si>
  <si>
    <t>23200222</t>
  </si>
  <si>
    <t>23200242</t>
  </si>
  <si>
    <t>23200281</t>
  </si>
  <si>
    <t>23200282</t>
  </si>
  <si>
    <t>23200333</t>
  </si>
  <si>
    <t>23200481</t>
  </si>
  <si>
    <t>23200483</t>
  </si>
  <si>
    <t>23200493</t>
  </si>
  <si>
    <t>23200543</t>
  </si>
  <si>
    <t>23200643</t>
  </si>
  <si>
    <t>23200653</t>
  </si>
  <si>
    <t>23200683</t>
  </si>
  <si>
    <t>23200693</t>
  </si>
  <si>
    <t>23200733</t>
  </si>
  <si>
    <t>23200743</t>
  </si>
  <si>
    <t>23200753</t>
  </si>
  <si>
    <t>23200763</t>
  </si>
  <si>
    <t>23200773</t>
  </si>
  <si>
    <t>23200813</t>
  </si>
  <si>
    <t>23200823</t>
  </si>
  <si>
    <t>23200873</t>
  </si>
  <si>
    <t>23200953</t>
  </si>
  <si>
    <t>23201003</t>
  </si>
  <si>
    <t>23201013</t>
  </si>
  <si>
    <t>23201033</t>
  </si>
  <si>
    <t>23201043</t>
  </si>
  <si>
    <t>23201053</t>
  </si>
  <si>
    <t>23201073</t>
  </si>
  <si>
    <t>23201093</t>
  </si>
  <si>
    <t>23201113</t>
  </si>
  <si>
    <t>23201121</t>
  </si>
  <si>
    <t>23201153</t>
  </si>
  <si>
    <t>23201163</t>
  </si>
  <si>
    <t>23201173</t>
  </si>
  <si>
    <t>23201193</t>
  </si>
  <si>
    <t>23201203</t>
  </si>
  <si>
    <t>23201213</t>
  </si>
  <si>
    <t>23201251</t>
  </si>
  <si>
    <t>23202173</t>
  </si>
  <si>
    <t>23202183</t>
  </si>
  <si>
    <t>23202213</t>
  </si>
  <si>
    <t>23202233</t>
  </si>
  <si>
    <t>23202353</t>
  </si>
  <si>
    <t>23500003</t>
  </si>
  <si>
    <t>23500011</t>
  </si>
  <si>
    <t>23600021</t>
  </si>
  <si>
    <t>23600022</t>
  </si>
  <si>
    <t>23600033</t>
  </si>
  <si>
    <t>23600063</t>
  </si>
  <si>
    <t>23600093</t>
  </si>
  <si>
    <t>23600173</t>
  </si>
  <si>
    <t>23600201</t>
  </si>
  <si>
    <t>23600211</t>
  </si>
  <si>
    <t>23600213</t>
  </si>
  <si>
    <t>23600221</t>
  </si>
  <si>
    <t>23600223</t>
  </si>
  <si>
    <t>23600232</t>
  </si>
  <si>
    <t>23600351</t>
  </si>
  <si>
    <t>23600391</t>
  </si>
  <si>
    <t>23600421</t>
  </si>
  <si>
    <t>23600431</t>
  </si>
  <si>
    <t>23600451</t>
  </si>
  <si>
    <t>23600471</t>
  </si>
  <si>
    <t>23600552</t>
  </si>
  <si>
    <t>23600602</t>
  </si>
  <si>
    <t>23601003</t>
  </si>
  <si>
    <t>23601013</t>
  </si>
  <si>
    <t>23601023</t>
  </si>
  <si>
    <t>23601043</t>
  </si>
  <si>
    <t>23700363</t>
  </si>
  <si>
    <t>23700383</t>
  </si>
  <si>
    <t>23700713</t>
  </si>
  <si>
    <t>23700813</t>
  </si>
  <si>
    <t>23700823</t>
  </si>
  <si>
    <t>23700841</t>
  </si>
  <si>
    <t>23700873</t>
  </si>
  <si>
    <t>23700963</t>
  </si>
  <si>
    <t>23701013</t>
  </si>
  <si>
    <t>23701023</t>
  </si>
  <si>
    <t>23701033</t>
  </si>
  <si>
    <t>23701053</t>
  </si>
  <si>
    <t>23701063</t>
  </si>
  <si>
    <t>23701113</t>
  </si>
  <si>
    <t>23701123</t>
  </si>
  <si>
    <t>23701133</t>
  </si>
  <si>
    <t>23701143</t>
  </si>
  <si>
    <t>23701153</t>
  </si>
  <si>
    <t>23701163</t>
  </si>
  <si>
    <t>23701173</t>
  </si>
  <si>
    <t>23701183</t>
  </si>
  <si>
    <t>23701193</t>
  </si>
  <si>
    <t>24100043</t>
  </si>
  <si>
    <t>24100063</t>
  </si>
  <si>
    <t>24100143</t>
  </si>
  <si>
    <t>24100173</t>
  </si>
  <si>
    <t>24100212</t>
  </si>
  <si>
    <t>24200011</t>
  </si>
  <si>
    <t>24200041</t>
  </si>
  <si>
    <t>24200061</t>
  </si>
  <si>
    <t>24200071</t>
  </si>
  <si>
    <t>24200101</t>
  </si>
  <si>
    <t>24200103</t>
  </si>
  <si>
    <t>24200451</t>
  </si>
  <si>
    <t>24200461</t>
  </si>
  <si>
    <t>24200511</t>
  </si>
  <si>
    <t>24200521</t>
  </si>
  <si>
    <t>24200541</t>
  </si>
  <si>
    <t>24200551</t>
  </si>
  <si>
    <t>24200561</t>
  </si>
  <si>
    <t>24200571</t>
  </si>
  <si>
    <t>24200603</t>
  </si>
  <si>
    <t>24200611</t>
  </si>
  <si>
    <t>24200622</t>
  </si>
  <si>
    <t>24200632</t>
  </si>
  <si>
    <t>24200633</t>
  </si>
  <si>
    <t>24200641</t>
  </si>
  <si>
    <t>24200651</t>
  </si>
  <si>
    <t>24200653</t>
  </si>
  <si>
    <t>24200661</t>
  </si>
  <si>
    <t>24200671</t>
  </si>
  <si>
    <t>24200681</t>
  </si>
  <si>
    <t>24200711</t>
  </si>
  <si>
    <t>24200721</t>
  </si>
  <si>
    <t>24200811</t>
  </si>
  <si>
    <t>24200821</t>
  </si>
  <si>
    <t>24200831</t>
  </si>
  <si>
    <t>24200841</t>
  </si>
  <si>
    <t>24200851</t>
  </si>
  <si>
    <t>24200871</t>
  </si>
  <si>
    <t>24200881</t>
  </si>
  <si>
    <t>24200891</t>
  </si>
  <si>
    <t>24200901</t>
  </si>
  <si>
    <t>24200911</t>
  </si>
  <si>
    <t>24200921</t>
  </si>
  <si>
    <t>24200931</t>
  </si>
  <si>
    <t>24200941</t>
  </si>
  <si>
    <t>24200951</t>
  </si>
  <si>
    <t>24200961</t>
  </si>
  <si>
    <t>24200971</t>
  </si>
  <si>
    <t>24200991</t>
  </si>
  <si>
    <t>24201031</t>
  </si>
  <si>
    <t>24201041</t>
  </si>
  <si>
    <t>24201111</t>
  </si>
  <si>
    <t>24300023</t>
  </si>
  <si>
    <t>24400001</t>
  </si>
  <si>
    <t>24400011</t>
  </si>
  <si>
    <t>25200121</t>
  </si>
  <si>
    <t>25200152</t>
  </si>
  <si>
    <t>25200161</t>
  </si>
  <si>
    <t>25200171</t>
  </si>
  <si>
    <t>25200181</t>
  </si>
  <si>
    <t>25200202</t>
  </si>
  <si>
    <t>25200222</t>
  </si>
  <si>
    <t>25200262</t>
  </si>
  <si>
    <t>25300001</t>
  </si>
  <si>
    <t>25300011</t>
  </si>
  <si>
    <t>25300033</t>
  </si>
  <si>
    <t>25300071</t>
  </si>
  <si>
    <t>25300081</t>
  </si>
  <si>
    <t>25300091</t>
  </si>
  <si>
    <t>25300121</t>
  </si>
  <si>
    <t>25300141</t>
  </si>
  <si>
    <t>25300151</t>
  </si>
  <si>
    <t>25300153</t>
  </si>
  <si>
    <t>25300161</t>
  </si>
  <si>
    <t>25300181</t>
  </si>
  <si>
    <t>25300201</t>
  </si>
  <si>
    <t>25300271</t>
  </si>
  <si>
    <t>25300281</t>
  </si>
  <si>
    <t>25300293</t>
  </si>
  <si>
    <t>25300303</t>
  </si>
  <si>
    <t>25300323</t>
  </si>
  <si>
    <t>25300343</t>
  </si>
  <si>
    <t>25300353</t>
  </si>
  <si>
    <t>25300363</t>
  </si>
  <si>
    <t>25300371</t>
  </si>
  <si>
    <t>25300413</t>
  </si>
  <si>
    <t>25300443</t>
  </si>
  <si>
    <t>25300503</t>
  </si>
  <si>
    <t>25300513</t>
  </si>
  <si>
    <t>25300541</t>
  </si>
  <si>
    <t>25300543</t>
  </si>
  <si>
    <t>25300553</t>
  </si>
  <si>
    <t>25300561</t>
  </si>
  <si>
    <t>25300581</t>
  </si>
  <si>
    <t>25300582</t>
  </si>
  <si>
    <t>25300591</t>
  </si>
  <si>
    <t>25300592</t>
  </si>
  <si>
    <t>25300602</t>
  </si>
  <si>
    <t>25300611</t>
  </si>
  <si>
    <t>25300621</t>
  </si>
  <si>
    <t>25300641</t>
  </si>
  <si>
    <t>25300642</t>
  </si>
  <si>
    <t>25300731</t>
  </si>
  <si>
    <t>25300733</t>
  </si>
  <si>
    <t>25300741</t>
  </si>
  <si>
    <t>25300742</t>
  </si>
  <si>
    <t>25300761</t>
  </si>
  <si>
    <t>25300771</t>
  </si>
  <si>
    <t>25300772</t>
  </si>
  <si>
    <t>25300871</t>
  </si>
  <si>
    <t>25301073</t>
  </si>
  <si>
    <t>25301151</t>
  </si>
  <si>
    <t>25301203</t>
  </si>
  <si>
    <t>25301213</t>
  </si>
  <si>
    <t>25302221</t>
  </si>
  <si>
    <t>25302222</t>
  </si>
  <si>
    <t>25302223</t>
  </si>
  <si>
    <t>25303001</t>
  </si>
  <si>
    <t>25303031</t>
  </si>
  <si>
    <t>25303041</t>
  </si>
  <si>
    <t>25303061</t>
  </si>
  <si>
    <t>25400002</t>
  </si>
  <si>
    <t>25400012</t>
  </si>
  <si>
    <t>25400101</t>
  </si>
  <si>
    <t>25400111</t>
  </si>
  <si>
    <t>25400181</t>
  </si>
  <si>
    <t>25400182</t>
  </si>
  <si>
    <t>25400221</t>
  </si>
  <si>
    <t>25400261</t>
  </si>
  <si>
    <t>25400291</t>
  </si>
  <si>
    <t>25400301</t>
  </si>
  <si>
    <t>25400311</t>
  </si>
  <si>
    <t>25400321</t>
  </si>
  <si>
    <t>25400331</t>
  </si>
  <si>
    <t>25400341</t>
  </si>
  <si>
    <t>25400342</t>
  </si>
  <si>
    <t>25400352</t>
  </si>
  <si>
    <t>25400381</t>
  </si>
  <si>
    <t>25400391</t>
  </si>
  <si>
    <t>25400392</t>
  </si>
  <si>
    <t>25400411</t>
  </si>
  <si>
    <t>25400451</t>
  </si>
  <si>
    <t>25400461</t>
  </si>
  <si>
    <t>25400471</t>
  </si>
  <si>
    <t>25400481</t>
  </si>
  <si>
    <t>25400491</t>
  </si>
  <si>
    <t>25400501</t>
  </si>
  <si>
    <t>25400511</t>
  </si>
  <si>
    <t>25400531</t>
  </si>
  <si>
    <t>25400532</t>
  </si>
  <si>
    <t>25400601</t>
  </si>
  <si>
    <t>25400631</t>
  </si>
  <si>
    <t>25400641</t>
  </si>
  <si>
    <t>25400651</t>
  </si>
  <si>
    <t>25400661</t>
  </si>
  <si>
    <t>25400691</t>
  </si>
  <si>
    <t>25400692</t>
  </si>
  <si>
    <t>25400701</t>
  </si>
  <si>
    <t>25400711</t>
  </si>
  <si>
    <t>25400721</t>
  </si>
  <si>
    <t>25400741</t>
  </si>
  <si>
    <t>25400751</t>
  </si>
  <si>
    <t>25400761</t>
  </si>
  <si>
    <t>25400771</t>
  </si>
  <si>
    <t>25400801</t>
  </si>
  <si>
    <t>25400802</t>
  </si>
  <si>
    <t>25500002</t>
  </si>
  <si>
    <t>25500022</t>
  </si>
  <si>
    <t>25600072</t>
  </si>
  <si>
    <t>25600081</t>
  </si>
  <si>
    <t>25600102</t>
  </si>
  <si>
    <t>25600111</t>
  </si>
  <si>
    <t>25600121</t>
  </si>
  <si>
    <t>25600122</t>
  </si>
  <si>
    <t>25700043</t>
  </si>
  <si>
    <t>28200002</t>
  </si>
  <si>
    <t>28200013</t>
  </si>
  <si>
    <t>28200121</t>
  </si>
  <si>
    <t>28300031</t>
  </si>
  <si>
    <t>28300033</t>
  </si>
  <si>
    <t>28300041</t>
  </si>
  <si>
    <t>28300043</t>
  </si>
  <si>
    <t>28300081</t>
  </si>
  <si>
    <t>28300091</t>
  </si>
  <si>
    <t>28300101</t>
  </si>
  <si>
    <t>28300152</t>
  </si>
  <si>
    <t>28300162</t>
  </si>
  <si>
    <t>28300211</t>
  </si>
  <si>
    <t>28300221</t>
  </si>
  <si>
    <t>28300252</t>
  </si>
  <si>
    <t>28300262</t>
  </si>
  <si>
    <t>28300311</t>
  </si>
  <si>
    <t>28300361</t>
  </si>
  <si>
    <t>28300362</t>
  </si>
  <si>
    <t>28300431</t>
  </si>
  <si>
    <t>28300441</t>
  </si>
  <si>
    <t>28300501</t>
  </si>
  <si>
    <t>28300503</t>
  </si>
  <si>
    <t>28300511</t>
  </si>
  <si>
    <t>28300561</t>
  </si>
  <si>
    <t>28300581</t>
  </si>
  <si>
    <t>28300651</t>
  </si>
  <si>
    <t>28300661</t>
  </si>
  <si>
    <t>28300721</t>
  </si>
  <si>
    <t>28300731</t>
  </si>
  <si>
    <t>28300741</t>
  </si>
  <si>
    <t>28300761</t>
  </si>
  <si>
    <t>28302001</t>
  </si>
  <si>
    <t>28302002</t>
  </si>
  <si>
    <t>28302011</t>
  </si>
  <si>
    <t>28302012</t>
  </si>
  <si>
    <t>28302021</t>
  </si>
  <si>
    <t>28302022</t>
  </si>
  <si>
    <t>28302031</t>
  </si>
  <si>
    <t>28302041</t>
  </si>
  <si>
    <t>28302042</t>
  </si>
  <si>
    <t>28302051</t>
  </si>
  <si>
    <t>28302061</t>
  </si>
  <si>
    <t>28302071</t>
  </si>
  <si>
    <t>28302081</t>
  </si>
  <si>
    <t>Ref 5.05</t>
  </si>
  <si>
    <t>Line</t>
  </si>
  <si>
    <t>Ref 5.06/6.06</t>
  </si>
  <si>
    <t>REF 6.05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</si>
</sst>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#,###_);[Red]\(#,###\)"/>
    <numFmt numFmtId="167" formatCode="0.0%"/>
    <numFmt numFmtId="168" formatCode="mm/dd/yy"/>
    <numFmt numFmtId="169" formatCode="0.000000"/>
    <numFmt numFmtId="170" formatCode="0.00_)"/>
    <numFmt numFmtId="171" formatCode="[$-409]mmm\-yy;@"/>
    <numFmt numFmtId="172" formatCode="0000"/>
    <numFmt numFmtId="173" formatCode="000000"/>
    <numFmt numFmtId="174" formatCode="_(&quot;$&quot;* #,##0.0_);_(&quot;$&quot;* \(#,##0.0\);_(&quot;$&quot;* &quot;-&quot;??_);_(@_)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_(* ###0_);_(* \(###0\);_(* &quot;-&quot;_);_(@_)"/>
    <numFmt numFmtId="180" formatCode="_([$€-2]* #,##0.00_);_([$€-2]* \(#,##0.00\);_([$€-2]* &quot;-&quot;??_)"/>
    <numFmt numFmtId="181" formatCode="&quot;$&quot;#,##0;\-&quot;$&quot;#,##0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&quot;$&quot;* #,##0_);_(&quot;$&quot;* \(#,##0\);_(&quot;$&quot;* &quot;-&quot;??_);_(@_)"/>
  </numFmts>
  <fonts count="1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8"/>
      <name val="Arial"/>
      <family val="2"/>
    </font>
    <font>
      <b/>
      <i/>
      <sz val="16"/>
      <name val="Helv"/>
    </font>
    <font>
      <sz val="10"/>
      <name val="Univers (WN)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u val="doubleAccounting"/>
      <sz val="10"/>
      <name val="Arial"/>
      <family val="2"/>
    </font>
    <font>
      <sz val="6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6100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20"/>
      <name val="Arial"/>
      <family val="2"/>
    </font>
    <font>
      <sz val="10"/>
      <color rgb="FF0070C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6"/>
      <color rgb="FF0000CC"/>
      <name val="Arial"/>
      <family val="2"/>
    </font>
    <font>
      <sz val="16"/>
      <color rgb="FF0000CC"/>
      <name val="Arial"/>
      <family val="2"/>
    </font>
    <font>
      <b/>
      <sz val="11"/>
      <color rgb="FF0000CC"/>
      <name val="Arial"/>
      <family val="2"/>
    </font>
    <font>
      <sz val="8"/>
      <color rgb="FFFF0000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541">
    <xf numFmtId="0" fontId="0" fillId="0" borderId="0"/>
    <xf numFmtId="0" fontId="38" fillId="0" borderId="0"/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76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6" fontId="38" fillId="0" borderId="0">
      <alignment horizontal="left" wrapText="1"/>
    </xf>
    <xf numFmtId="176" fontId="38" fillId="0" borderId="0">
      <alignment horizontal="left" wrapText="1"/>
    </xf>
    <xf numFmtId="176" fontId="38" fillId="0" borderId="0">
      <alignment horizontal="left" wrapText="1"/>
    </xf>
    <xf numFmtId="176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0" fontId="61" fillId="0" borderId="0"/>
    <xf numFmtId="0" fontId="61" fillId="0" borderId="0"/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0" fontId="61" fillId="0" borderId="0"/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0" fontId="61" fillId="0" borderId="0"/>
    <xf numFmtId="0" fontId="61" fillId="0" borderId="0"/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6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0" fontId="61" fillId="0" borderId="0"/>
    <xf numFmtId="0" fontId="61" fillId="0" borderId="0"/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0" fontId="61" fillId="0" borderId="0"/>
    <xf numFmtId="172" fontId="69" fillId="0" borderId="0">
      <alignment horizontal="left"/>
    </xf>
    <xf numFmtId="173" fontId="70" fillId="0" borderId="0">
      <alignment horizontal="left"/>
    </xf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70" fillId="0" borderId="0" applyFont="0" applyFill="0" applyBorder="0" applyAlignment="0" applyProtection="0">
      <alignment horizontal="right"/>
    </xf>
    <xf numFmtId="177" fontId="79" fillId="0" borderId="0" applyFill="0" applyBorder="0" applyAlignment="0"/>
    <xf numFmtId="0" fontId="98" fillId="56" borderId="45" applyNumberFormat="0" applyAlignment="0" applyProtection="0"/>
    <xf numFmtId="0" fontId="99" fillId="57" borderId="46" applyNumberFormat="0" applyAlignment="0" applyProtection="0"/>
    <xf numFmtId="41" fontId="38" fillId="1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44" fillId="0" borderId="0"/>
    <xf numFmtId="0" fontId="44" fillId="0" borderId="0"/>
    <xf numFmtId="0" fontId="81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178" fontId="83" fillId="0" borderId="0">
      <protection locked="0"/>
    </xf>
    <xf numFmtId="0" fontId="81" fillId="0" borderId="0"/>
    <xf numFmtId="0" fontId="84" fillId="0" borderId="0" applyNumberFormat="0" applyAlignment="0">
      <alignment horizontal="left"/>
    </xf>
    <xf numFmtId="0" fontId="85" fillId="0" borderId="0" applyNumberFormat="0" applyAlignment="0"/>
    <xf numFmtId="0" fontId="44" fillId="0" borderId="0"/>
    <xf numFmtId="0" fontId="81" fillId="0" borderId="0"/>
    <xf numFmtId="0" fontId="44" fillId="0" borderId="0"/>
    <xf numFmtId="0" fontId="81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9" fontId="38" fillId="0" borderId="0"/>
    <xf numFmtId="180" fontId="38" fillId="0" borderId="0" applyFont="0" applyFill="0" applyBorder="0" applyAlignment="0" applyProtection="0">
      <alignment horizontal="left" wrapText="1"/>
    </xf>
    <xf numFmtId="0" fontId="100" fillId="0" borderId="0" applyNumberFormat="0" applyFill="0" applyBorder="0" applyAlignment="0" applyProtection="0"/>
    <xf numFmtId="2" fontId="80" fillId="0" borderId="0" applyFont="0" applyFill="0" applyBorder="0" applyAlignment="0" applyProtection="0"/>
    <xf numFmtId="0" fontId="44" fillId="0" borderId="0"/>
    <xf numFmtId="0" fontId="101" fillId="58" borderId="0" applyNumberFormat="0" applyBorder="0" applyAlignment="0" applyProtection="0"/>
    <xf numFmtId="38" fontId="40" fillId="10" borderId="0" applyNumberFormat="0" applyBorder="0" applyAlignment="0" applyProtection="0"/>
    <xf numFmtId="38" fontId="40" fillId="10" borderId="0" applyNumberFormat="0" applyBorder="0" applyAlignment="0" applyProtection="0"/>
    <xf numFmtId="38" fontId="40" fillId="10" borderId="0" applyNumberFormat="0" applyBorder="0" applyAlignment="0" applyProtection="0"/>
    <xf numFmtId="38" fontId="40" fillId="10" borderId="0" applyNumberFormat="0" applyBorder="0" applyAlignment="0" applyProtection="0"/>
    <xf numFmtId="174" fontId="71" fillId="0" borderId="0" applyNumberFormat="0" applyFill="0" applyBorder="0" applyProtection="0">
      <alignment horizontal="right"/>
    </xf>
    <xf numFmtId="0" fontId="60" fillId="0" borderId="1" applyNumberFormat="0" applyAlignment="0" applyProtection="0">
      <alignment horizontal="left" vertical="center"/>
    </xf>
    <xf numFmtId="0" fontId="60" fillId="0" borderId="2">
      <alignment horizontal="left" vertical="center"/>
    </xf>
    <xf numFmtId="14" fontId="37" fillId="11" borderId="3">
      <alignment horizontal="center" vertical="center" wrapText="1"/>
    </xf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4" fillId="0" borderId="49" applyNumberFormat="0" applyFill="0" applyAlignment="0" applyProtection="0"/>
    <xf numFmtId="0" fontId="104" fillId="0" borderId="0" applyNumberFormat="0" applyFill="0" applyBorder="0" applyAlignment="0" applyProtection="0"/>
    <xf numFmtId="38" fontId="39" fillId="0" borderId="0"/>
    <xf numFmtId="40" fontId="39" fillId="0" borderId="0"/>
    <xf numFmtId="0" fontId="105" fillId="59" borderId="45" applyNumberFormat="0" applyAlignment="0" applyProtection="0"/>
    <xf numFmtId="10" fontId="40" fillId="12" borderId="4" applyNumberFormat="0" applyBorder="0" applyAlignment="0" applyProtection="0"/>
    <xf numFmtId="10" fontId="40" fillId="12" borderId="4" applyNumberFormat="0" applyBorder="0" applyAlignment="0" applyProtection="0"/>
    <xf numFmtId="10" fontId="40" fillId="12" borderId="4" applyNumberFormat="0" applyBorder="0" applyAlignment="0" applyProtection="0"/>
    <xf numFmtId="10" fontId="40" fillId="12" borderId="4" applyNumberFormat="0" applyBorder="0" applyAlignment="0" applyProtection="0"/>
    <xf numFmtId="41" fontId="86" fillId="13" borderId="5">
      <alignment horizontal="left"/>
      <protection locked="0"/>
    </xf>
    <xf numFmtId="10" fontId="86" fillId="13" borderId="5">
      <alignment horizontal="right"/>
      <protection locked="0"/>
    </xf>
    <xf numFmtId="41" fontId="86" fillId="13" borderId="5">
      <alignment horizontal="left"/>
      <protection locked="0"/>
    </xf>
    <xf numFmtId="0" fontId="40" fillId="10" borderId="0"/>
    <xf numFmtId="3" fontId="87" fillId="0" borderId="0" applyFill="0" applyBorder="0" applyAlignment="0" applyProtection="0"/>
    <xf numFmtId="0" fontId="106" fillId="0" borderId="50" applyNumberFormat="0" applyFill="0" applyAlignment="0" applyProtection="0"/>
    <xf numFmtId="44" fontId="37" fillId="0" borderId="6" applyNumberFormat="0" applyFont="0" applyAlignment="0">
      <alignment horizontal="center"/>
    </xf>
    <xf numFmtId="44" fontId="37" fillId="0" borderId="6" applyNumberFormat="0" applyFont="0" applyAlignment="0">
      <alignment horizontal="center"/>
    </xf>
    <xf numFmtId="44" fontId="37" fillId="0" borderId="6" applyNumberFormat="0" applyFont="0" applyAlignment="0">
      <alignment horizontal="center"/>
    </xf>
    <xf numFmtId="44" fontId="37" fillId="0" borderId="6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0" fontId="107" fillId="60" borderId="0" applyNumberFormat="0" applyBorder="0" applyAlignment="0" applyProtection="0"/>
    <xf numFmtId="37" fontId="72" fillId="0" borderId="0"/>
    <xf numFmtId="170" fontId="46" fillId="0" borderId="0"/>
    <xf numFmtId="181" fontId="38" fillId="0" borderId="0"/>
    <xf numFmtId="181" fontId="38" fillId="0" borderId="0"/>
    <xf numFmtId="181" fontId="38" fillId="0" borderId="0"/>
    <xf numFmtId="0" fontId="38" fillId="0" borderId="0"/>
    <xf numFmtId="0" fontId="95" fillId="0" borderId="0"/>
    <xf numFmtId="0" fontId="36" fillId="0" borderId="0"/>
    <xf numFmtId="0" fontId="36" fillId="0" borderId="0"/>
    <xf numFmtId="169" fontId="62" fillId="0" borderId="0">
      <alignment horizontal="left" wrapText="1"/>
    </xf>
    <xf numFmtId="0" fontId="38" fillId="0" borderId="0"/>
    <xf numFmtId="37" fontId="3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8" fillId="0" borderId="0"/>
    <xf numFmtId="0" fontId="68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4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5" fillId="0" borderId="0"/>
    <xf numFmtId="0" fontId="95" fillId="0" borderId="0"/>
    <xf numFmtId="0" fontId="47" fillId="0" borderId="0"/>
    <xf numFmtId="0" fontId="63" fillId="0" borderId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108" fillId="56" borderId="52" applyNumberFormat="0" applyAlignment="0" applyProtection="0"/>
    <xf numFmtId="0" fontId="44" fillId="0" borderId="0"/>
    <xf numFmtId="0" fontId="44" fillId="0" borderId="0"/>
    <xf numFmtId="0" fontId="81" fillId="0" borderId="0"/>
    <xf numFmtId="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2" fillId="0" borderId="0" applyFont="0" applyFill="0" applyBorder="0" applyAlignment="0" applyProtection="0"/>
    <xf numFmtId="41" fontId="38" fillId="15" borderId="5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73" fillId="0" borderId="3">
      <alignment horizontal="center"/>
    </xf>
    <xf numFmtId="3" fontId="43" fillId="0" borderId="0" applyFont="0" applyFill="0" applyBorder="0" applyAlignment="0" applyProtection="0"/>
    <xf numFmtId="0" fontId="43" fillId="16" borderId="0" applyNumberFormat="0" applyFont="0" applyBorder="0" applyAlignment="0" applyProtection="0"/>
    <xf numFmtId="0" fontId="81" fillId="0" borderId="0"/>
    <xf numFmtId="3" fontId="88" fillId="0" borderId="0" applyFill="0" applyBorder="0" applyAlignment="0" applyProtection="0"/>
    <xf numFmtId="0" fontId="89" fillId="0" borderId="0"/>
    <xf numFmtId="3" fontId="88" fillId="0" borderId="0" applyFill="0" applyBorder="0" applyAlignment="0" applyProtection="0"/>
    <xf numFmtId="42" fontId="38" fillId="12" borderId="0"/>
    <xf numFmtId="42" fontId="38" fillId="12" borderId="9">
      <alignment vertical="center"/>
    </xf>
    <xf numFmtId="0" fontId="37" fillId="12" borderId="10" applyNumberFormat="0">
      <alignment horizontal="center" vertical="center" wrapText="1"/>
    </xf>
    <xf numFmtId="10" fontId="38" fillId="12" borderId="0"/>
    <xf numFmtId="182" fontId="38" fillId="12" borderId="0"/>
    <xf numFmtId="164" fontId="39" fillId="0" borderId="0" applyBorder="0" applyAlignment="0"/>
    <xf numFmtId="42" fontId="38" fillId="12" borderId="11">
      <alignment horizontal="left"/>
    </xf>
    <xf numFmtId="182" fontId="90" fillId="12" borderId="11">
      <alignment horizontal="left"/>
    </xf>
    <xf numFmtId="164" fontId="39" fillId="0" borderId="0" applyBorder="0" applyAlignment="0"/>
    <xf numFmtId="14" fontId="62" fillId="0" borderId="0" applyNumberFormat="0" applyFill="0" applyBorder="0" applyAlignment="0" applyProtection="0">
      <alignment horizontal="left"/>
    </xf>
    <xf numFmtId="183" fontId="38" fillId="0" borderId="0" applyFont="0" applyFill="0" applyAlignment="0">
      <alignment horizontal="right"/>
    </xf>
    <xf numFmtId="4" fontId="51" fillId="14" borderId="12" applyNumberFormat="0" applyProtection="0">
      <alignment vertical="center"/>
    </xf>
    <xf numFmtId="4" fontId="74" fillId="13" borderId="12" applyNumberFormat="0" applyProtection="0">
      <alignment vertical="center"/>
    </xf>
    <xf numFmtId="4" fontId="51" fillId="13" borderId="12" applyNumberFormat="0" applyProtection="0">
      <alignment horizontal="left" vertical="center" indent="1"/>
    </xf>
    <xf numFmtId="0" fontId="51" fillId="13" borderId="12" applyNumberFormat="0" applyProtection="0">
      <alignment horizontal="left" vertical="top" indent="1"/>
    </xf>
    <xf numFmtId="4" fontId="51" fillId="17" borderId="0" applyNumberFormat="0" applyProtection="0">
      <alignment horizontal="left" vertical="center" indent="1"/>
    </xf>
    <xf numFmtId="0" fontId="38" fillId="18" borderId="0" applyNumberFormat="0" applyProtection="0">
      <alignment horizontal="left" vertical="center" indent="1"/>
    </xf>
    <xf numFmtId="4" fontId="50" fillId="2" borderId="12" applyNumberFormat="0" applyProtection="0">
      <alignment horizontal="right" vertical="center"/>
    </xf>
    <xf numFmtId="4" fontId="50" fillId="3" borderId="12" applyNumberFormat="0" applyProtection="0">
      <alignment horizontal="right" vertical="center"/>
    </xf>
    <xf numFmtId="4" fontId="50" fillId="7" borderId="12" applyNumberFormat="0" applyProtection="0">
      <alignment horizontal="right" vertical="center"/>
    </xf>
    <xf numFmtId="4" fontId="50" fillId="5" borderId="12" applyNumberFormat="0" applyProtection="0">
      <alignment horizontal="right" vertical="center"/>
    </xf>
    <xf numFmtId="4" fontId="50" fillId="6" borderId="12" applyNumberFormat="0" applyProtection="0">
      <alignment horizontal="right" vertical="center"/>
    </xf>
    <xf numFmtId="4" fontId="50" fillId="9" borderId="12" applyNumberFormat="0" applyProtection="0">
      <alignment horizontal="right" vertical="center"/>
    </xf>
    <xf numFmtId="4" fontId="50" fillId="8" borderId="12" applyNumberFormat="0" applyProtection="0">
      <alignment horizontal="right" vertical="center"/>
    </xf>
    <xf numFmtId="4" fontId="50" fillId="19" borderId="12" applyNumberFormat="0" applyProtection="0">
      <alignment horizontal="right" vertical="center"/>
    </xf>
    <xf numFmtId="4" fontId="50" fillId="4" borderId="12" applyNumberFormat="0" applyProtection="0">
      <alignment horizontal="right" vertical="center"/>
    </xf>
    <xf numFmtId="4" fontId="51" fillId="20" borderId="13" applyNumberFormat="0" applyProtection="0">
      <alignment horizontal="left" vertical="center" indent="1"/>
    </xf>
    <xf numFmtId="4" fontId="50" fillId="21" borderId="0" applyNumberFormat="0" applyProtection="0">
      <alignment horizontal="left" vertical="center" indent="1"/>
    </xf>
    <xf numFmtId="4" fontId="75" fillId="22" borderId="0" applyNumberFormat="0" applyProtection="0">
      <alignment horizontal="left" vertical="center" indent="1"/>
    </xf>
    <xf numFmtId="4" fontId="50" fillId="23" borderId="12" applyNumberFormat="0" applyProtection="0">
      <alignment horizontal="right" vertical="center"/>
    </xf>
    <xf numFmtId="4" fontId="50" fillId="21" borderId="0" applyNumberFormat="0" applyProtection="0">
      <alignment horizontal="left" vertical="center" indent="1"/>
    </xf>
    <xf numFmtId="4" fontId="50" fillId="17" borderId="0" applyNumberFormat="0" applyProtection="0">
      <alignment horizontal="left" vertical="center" indent="1"/>
    </xf>
    <xf numFmtId="0" fontId="38" fillId="22" borderId="12" applyNumberFormat="0" applyProtection="0">
      <alignment horizontal="left" vertical="center" indent="1"/>
    </xf>
    <xf numFmtId="0" fontId="38" fillId="22" borderId="12" applyNumberFormat="0" applyProtection="0">
      <alignment horizontal="left" vertical="top" indent="1"/>
    </xf>
    <xf numFmtId="0" fontId="38" fillId="17" borderId="12" applyNumberFormat="0" applyProtection="0">
      <alignment horizontal="left" vertical="center" indent="1"/>
    </xf>
    <xf numFmtId="0" fontId="38" fillId="17" borderId="12" applyNumberFormat="0" applyProtection="0">
      <alignment horizontal="left" vertical="top" indent="1"/>
    </xf>
    <xf numFmtId="0" fontId="38" fillId="24" borderId="12" applyNumberFormat="0" applyProtection="0">
      <alignment horizontal="left" vertical="center" indent="1"/>
    </xf>
    <xf numFmtId="0" fontId="38" fillId="24" borderId="12" applyNumberFormat="0" applyProtection="0">
      <alignment horizontal="left" vertical="top" indent="1"/>
    </xf>
    <xf numFmtId="0" fontId="38" fillId="15" borderId="12" applyNumberFormat="0" applyProtection="0">
      <alignment horizontal="left" vertical="center" indent="1"/>
    </xf>
    <xf numFmtId="0" fontId="38" fillId="15" borderId="12" applyNumberFormat="0" applyProtection="0">
      <alignment horizontal="left" vertical="top" indent="1"/>
    </xf>
    <xf numFmtId="0" fontId="38" fillId="0" borderId="0"/>
    <xf numFmtId="4" fontId="50" fillId="25" borderId="12" applyNumberFormat="0" applyProtection="0">
      <alignment vertical="center"/>
    </xf>
    <xf numFmtId="4" fontId="76" fillId="25" borderId="12" applyNumberFormat="0" applyProtection="0">
      <alignment vertical="center"/>
    </xf>
    <xf numFmtId="4" fontId="50" fillId="25" borderId="12" applyNumberFormat="0" applyProtection="0">
      <alignment horizontal="left" vertical="center" indent="1"/>
    </xf>
    <xf numFmtId="0" fontId="50" fillId="25" borderId="12" applyNumberFormat="0" applyProtection="0">
      <alignment horizontal="left" vertical="top" indent="1"/>
    </xf>
    <xf numFmtId="4" fontId="50" fillId="21" borderId="12" applyNumberFormat="0" applyProtection="0">
      <alignment horizontal="right" vertical="center"/>
    </xf>
    <xf numFmtId="4" fontId="76" fillId="21" borderId="12" applyNumberFormat="0" applyProtection="0">
      <alignment horizontal="right" vertical="center"/>
    </xf>
    <xf numFmtId="4" fontId="50" fillId="23" borderId="12" applyNumberFormat="0" applyProtection="0">
      <alignment horizontal="left" vertical="center" indent="1"/>
    </xf>
    <xf numFmtId="0" fontId="50" fillId="17" borderId="12" applyNumberFormat="0" applyProtection="0">
      <alignment horizontal="left" vertical="top" indent="1"/>
    </xf>
    <xf numFmtId="4" fontId="77" fillId="26" borderId="0" applyNumberFormat="0" applyProtection="0">
      <alignment horizontal="left" vertical="center" indent="1"/>
    </xf>
    <xf numFmtId="4" fontId="53" fillId="21" borderId="12" applyNumberFormat="0" applyProtection="0">
      <alignment horizontal="right" vertical="center"/>
    </xf>
    <xf numFmtId="39" fontId="38" fillId="27" borderId="0"/>
    <xf numFmtId="38" fontId="40" fillId="0" borderId="14"/>
    <xf numFmtId="38" fontId="40" fillId="0" borderId="14"/>
    <xf numFmtId="38" fontId="40" fillId="0" borderId="14"/>
    <xf numFmtId="38" fontId="40" fillId="0" borderId="14"/>
    <xf numFmtId="38" fontId="39" fillId="0" borderId="11"/>
    <xf numFmtId="39" fontId="62" fillId="28" borderId="0"/>
    <xf numFmtId="169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40" fontId="91" fillId="0" borderId="0" applyBorder="0">
      <alignment horizontal="right"/>
    </xf>
    <xf numFmtId="41" fontId="59" fillId="12" borderId="0">
      <alignment horizontal="left"/>
    </xf>
    <xf numFmtId="0" fontId="78" fillId="0" borderId="0"/>
    <xf numFmtId="0" fontId="66" fillId="0" borderId="0" applyFill="0" applyBorder="0" applyProtection="0">
      <alignment horizontal="left" vertical="top"/>
    </xf>
    <xf numFmtId="0" fontId="109" fillId="0" borderId="0" applyNumberFormat="0" applyFill="0" applyBorder="0" applyAlignment="0" applyProtection="0"/>
    <xf numFmtId="184" fontId="92" fillId="12" borderId="0">
      <alignment horizontal="left" vertical="center"/>
    </xf>
    <xf numFmtId="0" fontId="37" fillId="12" borderId="0">
      <alignment horizontal="left" wrapText="1"/>
    </xf>
    <xf numFmtId="0" fontId="93" fillId="0" borderId="0">
      <alignment horizontal="left" vertical="center"/>
    </xf>
    <xf numFmtId="0" fontId="110" fillId="0" borderId="53" applyNumberFormat="0" applyFill="0" applyAlignment="0" applyProtection="0"/>
    <xf numFmtId="0" fontId="81" fillId="0" borderId="15"/>
    <xf numFmtId="0" fontId="111" fillId="0" borderId="0" applyNumberFormat="0" applyFill="0" applyBorder="0" applyAlignment="0" applyProtection="0"/>
    <xf numFmtId="0" fontId="36" fillId="0" borderId="0"/>
    <xf numFmtId="41" fontId="95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61" borderId="51" applyNumberFormat="0" applyFont="0" applyAlignment="0" applyProtection="0"/>
    <xf numFmtId="0" fontId="29" fillId="0" borderId="0"/>
    <xf numFmtId="0" fontId="29" fillId="31" borderId="0" applyNumberFormat="0" applyBorder="0" applyAlignment="0" applyProtection="0"/>
    <xf numFmtId="0" fontId="29" fillId="37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29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8" fillId="0" borderId="0"/>
    <xf numFmtId="0" fontId="28" fillId="0" borderId="0"/>
    <xf numFmtId="0" fontId="28" fillId="61" borderId="51" applyNumberFormat="0" applyFont="0" applyAlignment="0" applyProtection="0"/>
    <xf numFmtId="0" fontId="28" fillId="0" borderId="0"/>
    <xf numFmtId="0" fontId="28" fillId="31" borderId="0" applyNumberFormat="0" applyBorder="0" applyAlignment="0" applyProtection="0"/>
    <xf numFmtId="0" fontId="28" fillId="37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43" fontId="38" fillId="0" borderId="0" applyFont="0" applyFill="0" applyBorder="0" applyAlignment="0" applyProtection="0"/>
    <xf numFmtId="0" fontId="28" fillId="0" borderId="0"/>
    <xf numFmtId="0" fontId="28" fillId="0" borderId="0"/>
    <xf numFmtId="0" fontId="38" fillId="0" borderId="0"/>
    <xf numFmtId="41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1" fontId="38" fillId="0" borderId="0" applyFont="0" applyFill="0" applyBorder="0" applyAlignment="0" applyProtection="0"/>
    <xf numFmtId="0" fontId="28" fillId="0" borderId="0"/>
    <xf numFmtId="0" fontId="28" fillId="0" borderId="0"/>
    <xf numFmtId="0" fontId="28" fillId="61" borderId="51" applyNumberFormat="0" applyFont="0" applyAlignment="0" applyProtection="0"/>
    <xf numFmtId="0" fontId="28" fillId="0" borderId="0"/>
    <xf numFmtId="0" fontId="28" fillId="31" borderId="0" applyNumberFormat="0" applyBorder="0" applyAlignment="0" applyProtection="0"/>
    <xf numFmtId="0" fontId="28" fillId="37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7" fillId="0" borderId="0"/>
    <xf numFmtId="0" fontId="26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30" fillId="0" borderId="0" applyFont="0" applyFill="0" applyBorder="0" applyAlignment="0" applyProtection="0"/>
    <xf numFmtId="8" fontId="130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0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6" fillId="6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0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6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0" fillId="6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6" fillId="6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0" fillId="6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6" fillId="6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0" fillId="6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50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6" fillId="6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0" fillId="7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6" fillId="7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0" fillId="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50" fillId="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6" fillId="1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0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6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50" fillId="7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6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0" fillId="6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6" fillId="6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31" fillId="70" borderId="0" applyNumberFormat="0" applyBorder="0" applyAlignment="0" applyProtection="0"/>
    <xf numFmtId="0" fontId="132" fillId="71" borderId="0" applyNumberFormat="0" applyBorder="0" applyAlignment="0" applyProtection="0"/>
    <xf numFmtId="0" fontId="96" fillId="43" borderId="0" applyNumberFormat="0" applyBorder="0" applyAlignment="0" applyProtection="0"/>
    <xf numFmtId="0" fontId="132" fillId="7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131" fillId="3" borderId="0" applyNumberFormat="0" applyBorder="0" applyAlignment="0" applyProtection="0"/>
    <xf numFmtId="0" fontId="132" fillId="9" borderId="0" applyNumberFormat="0" applyBorder="0" applyAlignment="0" applyProtection="0"/>
    <xf numFmtId="0" fontId="96" fillId="44" borderId="0" applyNumberFormat="0" applyBorder="0" applyAlignment="0" applyProtection="0"/>
    <xf numFmtId="0" fontId="132" fillId="3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131" fillId="8" borderId="0" applyNumberFormat="0" applyBorder="0" applyAlignment="0" applyProtection="0"/>
    <xf numFmtId="0" fontId="132" fillId="5" borderId="0" applyNumberFormat="0" applyBorder="0" applyAlignment="0" applyProtection="0"/>
    <xf numFmtId="0" fontId="96" fillId="45" borderId="0" applyNumberFormat="0" applyBorder="0" applyAlignment="0" applyProtection="0"/>
    <xf numFmtId="0" fontId="132" fillId="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131" fillId="72" borderId="0" applyNumberFormat="0" applyBorder="0" applyAlignment="0" applyProtection="0"/>
    <xf numFmtId="0" fontId="132" fillId="2" borderId="0" applyNumberFormat="0" applyBorder="0" applyAlignment="0" applyProtection="0"/>
    <xf numFmtId="0" fontId="96" fillId="46" borderId="0" applyNumberFormat="0" applyBorder="0" applyAlignment="0" applyProtection="0"/>
    <xf numFmtId="0" fontId="132" fillId="74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131" fillId="70" borderId="0" applyNumberFormat="0" applyBorder="0" applyAlignment="0" applyProtection="0"/>
    <xf numFmtId="0" fontId="132" fillId="71" borderId="0" applyNumberFormat="0" applyBorder="0" applyAlignment="0" applyProtection="0"/>
    <xf numFmtId="0" fontId="96" fillId="47" borderId="0" applyNumberFormat="0" applyBorder="0" applyAlignment="0" applyProtection="0"/>
    <xf numFmtId="0" fontId="132" fillId="75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31" fillId="69" borderId="0" applyNumberFormat="0" applyBorder="0" applyAlignment="0" applyProtection="0"/>
    <xf numFmtId="0" fontId="132" fillId="3" borderId="0" applyNumberFormat="0" applyBorder="0" applyAlignment="0" applyProtection="0"/>
    <xf numFmtId="0" fontId="96" fillId="48" borderId="0" applyNumberFormat="0" applyBorder="0" applyAlignment="0" applyProtection="0"/>
    <xf numFmtId="0" fontId="132" fillId="6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132" fillId="78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132" fillId="7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132" fillId="80" borderId="0" applyNumberFormat="0" applyBorder="0" applyAlignment="0" applyProtection="0"/>
    <xf numFmtId="0" fontId="132" fillId="81" borderId="0" applyNumberFormat="0" applyBorder="0" applyAlignment="0" applyProtection="0"/>
    <xf numFmtId="0" fontId="132" fillId="81" borderId="0" applyNumberFormat="0" applyBorder="0" applyAlignment="0" applyProtection="0"/>
    <xf numFmtId="0" fontId="132" fillId="81" borderId="0" applyNumberFormat="0" applyBorder="0" applyAlignment="0" applyProtection="0"/>
    <xf numFmtId="0" fontId="132" fillId="81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0" fontId="132" fillId="84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132" fillId="7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132" fillId="85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36" fillId="86" borderId="0" applyNumberFormat="0" applyBorder="0" applyAlignment="0" applyProtection="0"/>
    <xf numFmtId="0" fontId="36" fillId="87" borderId="0" applyNumberFormat="0" applyBorder="0" applyAlignment="0" applyProtection="0"/>
    <xf numFmtId="0" fontId="132" fillId="88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132" fillId="8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132" fillId="84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36" fillId="87" borderId="0" applyNumberFormat="0" applyBorder="0" applyAlignment="0" applyProtection="0"/>
    <xf numFmtId="0" fontId="36" fillId="88" borderId="0" applyNumberFormat="0" applyBorder="0" applyAlignment="0" applyProtection="0"/>
    <xf numFmtId="0" fontId="132" fillId="88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132" fillId="74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132" fillId="89" borderId="0" applyNumberFormat="0" applyBorder="0" applyAlignment="0" applyProtection="0"/>
    <xf numFmtId="0" fontId="132" fillId="70" borderId="0" applyNumberFormat="0" applyBorder="0" applyAlignment="0" applyProtection="0"/>
    <xf numFmtId="0" fontId="132" fillId="70" borderId="0" applyNumberFormat="0" applyBorder="0" applyAlignment="0" applyProtection="0"/>
    <xf numFmtId="0" fontId="132" fillId="70" borderId="0" applyNumberFormat="0" applyBorder="0" applyAlignment="0" applyProtection="0"/>
    <xf numFmtId="0" fontId="132" fillId="70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132" fillId="77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132" fillId="75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132" fillId="90" borderId="0" applyNumberFormat="0" applyBorder="0" applyAlignment="0" applyProtection="0"/>
    <xf numFmtId="0" fontId="132" fillId="75" borderId="0" applyNumberFormat="0" applyBorder="0" applyAlignment="0" applyProtection="0"/>
    <xf numFmtId="0" fontId="132" fillId="75" borderId="0" applyNumberFormat="0" applyBorder="0" applyAlignment="0" applyProtection="0"/>
    <xf numFmtId="0" fontId="132" fillId="75" borderId="0" applyNumberFormat="0" applyBorder="0" applyAlignment="0" applyProtection="0"/>
    <xf numFmtId="0" fontId="132" fillId="75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36" fillId="91" borderId="0" applyNumberFormat="0" applyBorder="0" applyAlignment="0" applyProtection="0"/>
    <xf numFmtId="0" fontId="36" fillId="83" borderId="0" applyNumberFormat="0" applyBorder="0" applyAlignment="0" applyProtection="0"/>
    <xf numFmtId="0" fontId="132" fillId="92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32" fillId="9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32" fillId="93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33" fillId="83" borderId="0" applyNumberFormat="0" applyBorder="0" applyAlignment="0" applyProtection="0"/>
    <xf numFmtId="0" fontId="134" fillId="94" borderId="0" applyNumberFormat="0" applyBorder="0" applyAlignment="0" applyProtection="0"/>
    <xf numFmtId="0" fontId="97" fillId="55" borderId="0" applyNumberFormat="0" applyBorder="0" applyAlignment="0" applyProtection="0"/>
    <xf numFmtId="0" fontId="134" fillId="2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135" fillId="95" borderId="79" applyNumberFormat="0" applyAlignment="0" applyProtection="0"/>
    <xf numFmtId="0" fontId="136" fillId="68" borderId="79" applyNumberFormat="0" applyAlignment="0" applyProtection="0"/>
    <xf numFmtId="0" fontId="98" fillId="56" borderId="45" applyNumberFormat="0" applyAlignment="0" applyProtection="0"/>
    <xf numFmtId="0" fontId="137" fillId="72" borderId="79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138" fillId="84" borderId="80" applyNumberFormat="0" applyAlignment="0" applyProtection="0"/>
    <xf numFmtId="0" fontId="99" fillId="57" borderId="46" applyNumberFormat="0" applyAlignment="0" applyProtection="0"/>
    <xf numFmtId="0" fontId="138" fillId="96" borderId="80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15" fillId="97" borderId="0" applyNumberFormat="0" applyBorder="0" applyAlignment="0" applyProtection="0"/>
    <xf numFmtId="0" fontId="115" fillId="98" borderId="0" applyNumberFormat="0" applyBorder="0" applyAlignment="0" applyProtection="0"/>
    <xf numFmtId="0" fontId="115" fillId="99" borderId="0" applyNumberFormat="0" applyBorder="0" applyAlignment="0" applyProtection="0"/>
    <xf numFmtId="0" fontId="14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2" fillId="100" borderId="0" applyNumberFormat="0" applyBorder="0" applyAlignment="0" applyProtection="0"/>
    <xf numFmtId="0" fontId="142" fillId="71" borderId="0" applyNumberFormat="0" applyBorder="0" applyAlignment="0" applyProtection="0"/>
    <xf numFmtId="0" fontId="101" fillId="58" borderId="0" applyNumberFormat="0" applyBorder="0" applyAlignment="0" applyProtection="0"/>
    <xf numFmtId="0" fontId="142" fillId="101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43" fillId="0" borderId="81" applyNumberFormat="0" applyFill="0" applyAlignment="0" applyProtection="0"/>
    <xf numFmtId="0" fontId="143" fillId="0" borderId="82" applyNumberFormat="0" applyFill="0" applyAlignment="0" applyProtection="0"/>
    <xf numFmtId="0" fontId="102" fillId="0" borderId="47" applyNumberFormat="0" applyFill="0" applyAlignment="0" applyProtection="0"/>
    <xf numFmtId="0" fontId="144" fillId="0" borderId="83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45" fillId="0" borderId="84" applyNumberFormat="0" applyFill="0" applyAlignment="0" applyProtection="0"/>
    <xf numFmtId="0" fontId="145" fillId="0" borderId="85" applyNumberFormat="0" applyFill="0" applyAlignment="0" applyProtection="0"/>
    <xf numFmtId="0" fontId="103" fillId="0" borderId="48" applyNumberFormat="0" applyFill="0" applyAlignment="0" applyProtection="0"/>
    <xf numFmtId="0" fontId="146" fillId="0" borderId="84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47" fillId="0" borderId="86" applyNumberFormat="0" applyFill="0" applyAlignment="0" applyProtection="0"/>
    <xf numFmtId="0" fontId="147" fillId="0" borderId="87" applyNumberFormat="0" applyFill="0" applyAlignment="0" applyProtection="0"/>
    <xf numFmtId="0" fontId="104" fillId="0" borderId="49" applyNumberFormat="0" applyFill="0" applyAlignment="0" applyProtection="0"/>
    <xf numFmtId="0" fontId="148" fillId="0" borderId="88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49" fillId="69" borderId="79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50" fillId="92" borderId="79" applyNumberFormat="0" applyAlignment="0" applyProtection="0"/>
    <xf numFmtId="0" fontId="149" fillId="14" borderId="79" applyNumberFormat="0" applyAlignment="0" applyProtection="0"/>
    <xf numFmtId="0" fontId="149" fillId="14" borderId="79" applyNumberFormat="0" applyAlignment="0" applyProtection="0"/>
    <xf numFmtId="0" fontId="149" fillId="14" borderId="79" applyNumberFormat="0" applyAlignment="0" applyProtection="0"/>
    <xf numFmtId="0" fontId="149" fillId="14" borderId="79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51" fillId="0" borderId="89" applyNumberFormat="0" applyFill="0" applyAlignment="0" applyProtection="0"/>
    <xf numFmtId="0" fontId="152" fillId="0" borderId="90" applyNumberFormat="0" applyFill="0" applyAlignment="0" applyProtection="0"/>
    <xf numFmtId="0" fontId="106" fillId="0" borderId="50" applyNumberFormat="0" applyFill="0" applyAlignment="0" applyProtection="0"/>
    <xf numFmtId="0" fontId="153" fillId="0" borderId="91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54" fillId="92" borderId="0" applyNumberFormat="0" applyBorder="0" applyAlignment="0" applyProtection="0"/>
    <xf numFmtId="0" fontId="155" fillId="14" borderId="0" applyNumberFormat="0" applyBorder="0" applyAlignment="0" applyProtection="0"/>
    <xf numFmtId="0" fontId="107" fillId="60" borderId="0" applyNumberFormat="0" applyBorder="0" applyAlignment="0" applyProtection="0"/>
    <xf numFmtId="0" fontId="154" fillId="14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6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8" fillId="91" borderId="8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156" fillId="95" borderId="92" applyNumberFormat="0" applyAlignment="0" applyProtection="0"/>
    <xf numFmtId="0" fontId="156" fillId="68" borderId="92" applyNumberFormat="0" applyAlignment="0" applyProtection="0"/>
    <xf numFmtId="0" fontId="108" fillId="56" borderId="52" applyNumberFormat="0" applyAlignment="0" applyProtection="0"/>
    <xf numFmtId="0" fontId="156" fillId="72" borderId="9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4" fontId="51" fillId="14" borderId="12" applyNumberFormat="0" applyProtection="0">
      <alignment vertical="center"/>
    </xf>
    <xf numFmtId="4" fontId="50" fillId="13" borderId="92" applyNumberFormat="0" applyProtection="0">
      <alignment vertical="center"/>
    </xf>
    <xf numFmtId="4" fontId="74" fillId="13" borderId="12" applyNumberFormat="0" applyProtection="0">
      <alignment vertical="center"/>
    </xf>
    <xf numFmtId="4" fontId="76" fillId="13" borderId="92" applyNumberFormat="0" applyProtection="0">
      <alignment vertical="center"/>
    </xf>
    <xf numFmtId="4" fontId="51" fillId="13" borderId="12" applyNumberFormat="0" applyProtection="0">
      <alignment horizontal="left" vertical="center" indent="1"/>
    </xf>
    <xf numFmtId="4" fontId="50" fillId="13" borderId="92" applyNumberFormat="0" applyProtection="0">
      <alignment horizontal="left" vertical="center" indent="1"/>
    </xf>
    <xf numFmtId="0" fontId="51" fillId="13" borderId="12" applyNumberFormat="0" applyProtection="0">
      <alignment horizontal="left" vertical="top" indent="1"/>
    </xf>
    <xf numFmtId="4" fontId="50" fillId="13" borderId="92" applyNumberFormat="0" applyProtection="0">
      <alignment horizontal="left" vertical="center" indent="1"/>
    </xf>
    <xf numFmtId="4" fontId="51" fillId="17" borderId="0" applyNumberFormat="0" applyProtection="0">
      <alignment horizontal="left" vertical="center" indent="1"/>
    </xf>
    <xf numFmtId="0" fontId="38" fillId="102" borderId="92" applyNumberFormat="0" applyProtection="0">
      <alignment horizontal="left" vertical="center" indent="1"/>
    </xf>
    <xf numFmtId="4" fontId="50" fillId="2" borderId="12" applyNumberFormat="0" applyProtection="0">
      <alignment horizontal="right" vertical="center"/>
    </xf>
    <xf numFmtId="4" fontId="50" fillId="103" borderId="92" applyNumberFormat="0" applyProtection="0">
      <alignment horizontal="right" vertical="center"/>
    </xf>
    <xf numFmtId="4" fontId="50" fillId="3" borderId="12" applyNumberFormat="0" applyProtection="0">
      <alignment horizontal="right" vertical="center"/>
    </xf>
    <xf numFmtId="4" fontId="50" fillId="104" borderId="92" applyNumberFormat="0" applyProtection="0">
      <alignment horizontal="right" vertical="center"/>
    </xf>
    <xf numFmtId="4" fontId="50" fillId="7" borderId="12" applyNumberFormat="0" applyProtection="0">
      <alignment horizontal="right" vertical="center"/>
    </xf>
    <xf numFmtId="4" fontId="50" fillId="105" borderId="92" applyNumberFormat="0" applyProtection="0">
      <alignment horizontal="right" vertical="center"/>
    </xf>
    <xf numFmtId="4" fontId="50" fillId="5" borderId="12" applyNumberFormat="0" applyProtection="0">
      <alignment horizontal="right" vertical="center"/>
    </xf>
    <xf numFmtId="4" fontId="50" fillId="29" borderId="92" applyNumberFormat="0" applyProtection="0">
      <alignment horizontal="right" vertical="center"/>
    </xf>
    <xf numFmtId="4" fontId="50" fillId="6" borderId="12" applyNumberFormat="0" applyProtection="0">
      <alignment horizontal="right" vertical="center"/>
    </xf>
    <xf numFmtId="4" fontId="50" fillId="106" borderId="92" applyNumberFormat="0" applyProtection="0">
      <alignment horizontal="right" vertical="center"/>
    </xf>
    <xf numFmtId="4" fontId="50" fillId="9" borderId="12" applyNumberFormat="0" applyProtection="0">
      <alignment horizontal="right" vertical="center"/>
    </xf>
    <xf numFmtId="4" fontId="50" fillId="107" borderId="92" applyNumberFormat="0" applyProtection="0">
      <alignment horizontal="right" vertical="center"/>
    </xf>
    <xf numFmtId="4" fontId="50" fillId="8" borderId="12" applyNumberFormat="0" applyProtection="0">
      <alignment horizontal="right" vertical="center"/>
    </xf>
    <xf numFmtId="4" fontId="50" fillId="108" borderId="92" applyNumberFormat="0" applyProtection="0">
      <alignment horizontal="right" vertical="center"/>
    </xf>
    <xf numFmtId="4" fontId="50" fillId="19" borderId="12" applyNumberFormat="0" applyProtection="0">
      <alignment horizontal="right" vertical="center"/>
    </xf>
    <xf numFmtId="4" fontId="50" fillId="30" borderId="92" applyNumberFormat="0" applyProtection="0">
      <alignment horizontal="right" vertical="center"/>
    </xf>
    <xf numFmtId="4" fontId="50" fillId="4" borderId="12" applyNumberFormat="0" applyProtection="0">
      <alignment horizontal="right" vertical="center"/>
    </xf>
    <xf numFmtId="4" fontId="50" fillId="109" borderId="92" applyNumberFormat="0" applyProtection="0">
      <alignment horizontal="right" vertical="center"/>
    </xf>
    <xf numFmtId="4" fontId="51" fillId="20" borderId="13" applyNumberFormat="0" applyProtection="0">
      <alignment horizontal="left" vertical="center" indent="1"/>
    </xf>
    <xf numFmtId="4" fontId="51" fillId="110" borderId="92" applyNumberFormat="0" applyProtection="0">
      <alignment horizontal="left" vertical="center" indent="1"/>
    </xf>
    <xf numFmtId="4" fontId="50" fillId="21" borderId="0" applyNumberFormat="0" applyProtection="0">
      <alignment horizontal="left" vertical="center" indent="1"/>
    </xf>
    <xf numFmtId="4" fontId="50" fillId="111" borderId="93" applyNumberFormat="0" applyProtection="0">
      <alignment horizontal="left" vertical="center" indent="1"/>
    </xf>
    <xf numFmtId="4" fontId="50" fillId="23" borderId="12" applyNumberFormat="0" applyProtection="0">
      <alignment horizontal="right" vertical="center"/>
    </xf>
    <xf numFmtId="0" fontId="38" fillId="102" borderId="92" applyNumberFormat="0" applyProtection="0">
      <alignment horizontal="left" vertical="center" indent="1"/>
    </xf>
    <xf numFmtId="4" fontId="50" fillId="21" borderId="0" applyNumberFormat="0" applyProtection="0">
      <alignment horizontal="left" vertical="center" indent="1"/>
    </xf>
    <xf numFmtId="4" fontId="50" fillId="111" borderId="92" applyNumberFormat="0" applyProtection="0">
      <alignment horizontal="left" vertical="center" indent="1"/>
    </xf>
    <xf numFmtId="4" fontId="50" fillId="17" borderId="0" applyNumberFormat="0" applyProtection="0">
      <alignment horizontal="left" vertical="center" indent="1"/>
    </xf>
    <xf numFmtId="4" fontId="50" fillId="112" borderId="92" applyNumberFormat="0" applyProtection="0">
      <alignment horizontal="left" vertical="center" indent="1"/>
    </xf>
    <xf numFmtId="0" fontId="38" fillId="22" borderId="12" applyNumberFormat="0" applyProtection="0">
      <alignment horizontal="left" vertical="center" indent="1"/>
    </xf>
    <xf numFmtId="0" fontId="38" fillId="112" borderId="92" applyNumberFormat="0" applyProtection="0">
      <alignment horizontal="left" vertical="center" indent="1"/>
    </xf>
    <xf numFmtId="0" fontId="38" fillId="22" borderId="12" applyNumberFormat="0" applyProtection="0">
      <alignment horizontal="left" vertical="top" indent="1"/>
    </xf>
    <xf numFmtId="0" fontId="38" fillId="112" borderId="92" applyNumberFormat="0" applyProtection="0">
      <alignment horizontal="left" vertical="center" indent="1"/>
    </xf>
    <xf numFmtId="0" fontId="38" fillId="17" borderId="12" applyNumberFormat="0" applyProtection="0">
      <alignment horizontal="left" vertical="center" indent="1"/>
    </xf>
    <xf numFmtId="0" fontId="38" fillId="113" borderId="92" applyNumberFormat="0" applyProtection="0">
      <alignment horizontal="left" vertical="center" indent="1"/>
    </xf>
    <xf numFmtId="0" fontId="38" fillId="17" borderId="12" applyNumberFormat="0" applyProtection="0">
      <alignment horizontal="left" vertical="top" indent="1"/>
    </xf>
    <xf numFmtId="0" fontId="38" fillId="113" borderId="92" applyNumberFormat="0" applyProtection="0">
      <alignment horizontal="left" vertical="center" indent="1"/>
    </xf>
    <xf numFmtId="0" fontId="38" fillId="24" borderId="12" applyNumberFormat="0" applyProtection="0">
      <alignment horizontal="left" vertical="center" indent="1"/>
    </xf>
    <xf numFmtId="0" fontId="38" fillId="10" borderId="92" applyNumberFormat="0" applyProtection="0">
      <alignment horizontal="left" vertical="center" indent="1"/>
    </xf>
    <xf numFmtId="0" fontId="38" fillId="24" borderId="12" applyNumberFormat="0" applyProtection="0">
      <alignment horizontal="left" vertical="top" indent="1"/>
    </xf>
    <xf numFmtId="0" fontId="38" fillId="10" borderId="92" applyNumberFormat="0" applyProtection="0">
      <alignment horizontal="left" vertical="center" indent="1"/>
    </xf>
    <xf numFmtId="0" fontId="38" fillId="15" borderId="12" applyNumberFormat="0" applyProtection="0">
      <alignment horizontal="left" vertical="center" indent="1"/>
    </xf>
    <xf numFmtId="0" fontId="38" fillId="102" borderId="92" applyNumberFormat="0" applyProtection="0">
      <alignment horizontal="left" vertical="center" indent="1"/>
    </xf>
    <xf numFmtId="0" fontId="38" fillId="15" borderId="12" applyNumberFormat="0" applyProtection="0">
      <alignment horizontal="left" vertical="top" indent="1"/>
    </xf>
    <xf numFmtId="0" fontId="38" fillId="102" borderId="92" applyNumberFormat="0" applyProtection="0">
      <alignment horizontal="left" vertical="center" indent="1"/>
    </xf>
    <xf numFmtId="4" fontId="50" fillId="25" borderId="12" applyNumberFormat="0" applyProtection="0">
      <alignment vertical="center"/>
    </xf>
    <xf numFmtId="4" fontId="50" fillId="25" borderId="92" applyNumberFormat="0" applyProtection="0">
      <alignment vertical="center"/>
    </xf>
    <xf numFmtId="4" fontId="76" fillId="25" borderId="12" applyNumberFormat="0" applyProtection="0">
      <alignment vertical="center"/>
    </xf>
    <xf numFmtId="4" fontId="76" fillId="25" borderId="92" applyNumberFormat="0" applyProtection="0">
      <alignment vertical="center"/>
    </xf>
    <xf numFmtId="4" fontId="50" fillId="25" borderId="12" applyNumberFormat="0" applyProtection="0">
      <alignment horizontal="left" vertical="center" indent="1"/>
    </xf>
    <xf numFmtId="4" fontId="50" fillId="25" borderId="92" applyNumberFormat="0" applyProtection="0">
      <alignment horizontal="left" vertical="center" indent="1"/>
    </xf>
    <xf numFmtId="0" fontId="50" fillId="25" borderId="12" applyNumberFormat="0" applyProtection="0">
      <alignment horizontal="left" vertical="top" indent="1"/>
    </xf>
    <xf numFmtId="4" fontId="50" fillId="25" borderId="92" applyNumberFormat="0" applyProtection="0">
      <alignment horizontal="left" vertical="center" indent="1"/>
    </xf>
    <xf numFmtId="4" fontId="50" fillId="21" borderId="12" applyNumberFormat="0" applyProtection="0">
      <alignment horizontal="right" vertical="center"/>
    </xf>
    <xf numFmtId="4" fontId="50" fillId="111" borderId="92" applyNumberFormat="0" applyProtection="0">
      <alignment horizontal="right" vertical="center"/>
    </xf>
    <xf numFmtId="4" fontId="76" fillId="21" borderId="12" applyNumberFormat="0" applyProtection="0">
      <alignment horizontal="right" vertical="center"/>
    </xf>
    <xf numFmtId="4" fontId="76" fillId="111" borderId="92" applyNumberFormat="0" applyProtection="0">
      <alignment horizontal="right" vertical="center"/>
    </xf>
    <xf numFmtId="4" fontId="50" fillId="23" borderId="12" applyNumberFormat="0" applyProtection="0">
      <alignment horizontal="left" vertical="center" indent="1"/>
    </xf>
    <xf numFmtId="0" fontId="38" fillId="102" borderId="92" applyNumberFormat="0" applyProtection="0">
      <alignment horizontal="left" vertical="center" indent="1"/>
    </xf>
    <xf numFmtId="0" fontId="50" fillId="17" borderId="12" applyNumberFormat="0" applyProtection="0">
      <alignment horizontal="left" vertical="top" indent="1"/>
    </xf>
    <xf numFmtId="0" fontId="38" fillId="102" borderId="92" applyNumberFormat="0" applyProtection="0">
      <alignment horizontal="left" vertical="center" indent="1"/>
    </xf>
    <xf numFmtId="4" fontId="77" fillId="26" borderId="0" applyNumberFormat="0" applyProtection="0">
      <alignment horizontal="left" vertical="center" indent="1"/>
    </xf>
    <xf numFmtId="0" fontId="157" fillId="0" borderId="0"/>
    <xf numFmtId="4" fontId="53" fillId="21" borderId="12" applyNumberFormat="0" applyProtection="0">
      <alignment horizontal="right" vertical="center"/>
    </xf>
    <xf numFmtId="4" fontId="53" fillId="111" borderId="92" applyNumberFormat="0" applyProtection="0">
      <alignment horizontal="right" vertical="center"/>
    </xf>
    <xf numFmtId="0" fontId="158" fillId="0" borderId="0" applyNumberFormat="0" applyFill="0" applyBorder="0" applyAlignment="0" applyProtection="0"/>
    <xf numFmtId="0" fontId="38" fillId="0" borderId="0" applyNumberFormat="0" applyBorder="0" applyAlignment="0"/>
    <xf numFmtId="0" fontId="15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94" applyNumberFormat="0" applyFill="0" applyAlignment="0" applyProtection="0"/>
    <xf numFmtId="0" fontId="115" fillId="0" borderId="95" applyNumberFormat="0" applyFill="0" applyAlignment="0" applyProtection="0"/>
    <xf numFmtId="0" fontId="110" fillId="0" borderId="53" applyNumberFormat="0" applyFill="0" applyAlignment="0" applyProtection="0"/>
    <xf numFmtId="0" fontId="115" fillId="0" borderId="96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5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9" fontId="1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7">
    <xf numFmtId="0" fontId="0" fillId="0" borderId="0" xfId="0"/>
    <xf numFmtId="0" fontId="42" fillId="0" borderId="0" xfId="0" applyFont="1"/>
    <xf numFmtId="0" fontId="42" fillId="0" borderId="10" xfId="0" applyFont="1" applyBorder="1"/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Continuous"/>
    </xf>
    <xf numFmtId="0" fontId="42" fillId="0" borderId="0" xfId="0" applyFont="1" applyFill="1" applyAlignment="1">
      <alignment horizontal="center"/>
    </xf>
    <xf numFmtId="0" fontId="41" fillId="0" borderId="0" xfId="0" applyFont="1"/>
    <xf numFmtId="0" fontId="42" fillId="0" borderId="0" xfId="0" applyFont="1" applyFill="1"/>
    <xf numFmtId="0" fontId="0" fillId="0" borderId="0" xfId="0" applyFill="1"/>
    <xf numFmtId="0" fontId="0" fillId="0" borderId="0" xfId="0" applyBorder="1"/>
    <xf numFmtId="0" fontId="38" fillId="0" borderId="0" xfId="0" applyFont="1"/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Border="1"/>
    <xf numFmtId="0" fontId="42" fillId="0" borderId="10" xfId="0" applyFont="1" applyBorder="1" applyAlignment="1">
      <alignment horizontal="center"/>
    </xf>
    <xf numFmtId="0" fontId="49" fillId="0" borderId="0" xfId="0" applyFont="1" applyAlignment="1">
      <alignment horizontal="centerContinuous"/>
    </xf>
    <xf numFmtId="49" fontId="42" fillId="0" borderId="0" xfId="0" applyNumberFormat="1" applyFont="1" applyFill="1"/>
    <xf numFmtId="41" fontId="42" fillId="0" borderId="0" xfId="0" applyNumberFormat="1" applyFont="1" applyFill="1"/>
    <xf numFmtId="0" fontId="57" fillId="0" borderId="0" xfId="0" applyFont="1"/>
    <xf numFmtId="0" fontId="48" fillId="0" borderId="0" xfId="0" applyFont="1" applyFill="1"/>
    <xf numFmtId="14" fontId="0" fillId="0" borderId="0" xfId="0" applyNumberFormat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8" fillId="0" borderId="0" xfId="0" quotePrefix="1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38" fillId="0" borderId="0" xfId="0" applyFont="1" applyFill="1" applyBorder="1"/>
    <xf numFmtId="164" fontId="38" fillId="0" borderId="0" xfId="227" applyNumberFormat="1"/>
    <xf numFmtId="164" fontId="38" fillId="0" borderId="0" xfId="227" applyNumberFormat="1" applyBorder="1"/>
    <xf numFmtId="0" fontId="42" fillId="0" borderId="10" xfId="0" applyFont="1" applyBorder="1" applyAlignment="1">
      <alignment horizontal="centerContinuous"/>
    </xf>
    <xf numFmtId="164" fontId="38" fillId="0" borderId="0" xfId="227" applyNumberFormat="1" applyFill="1"/>
    <xf numFmtId="168" fontId="42" fillId="0" borderId="10" xfId="0" applyNumberFormat="1" applyFont="1" applyFill="1" applyBorder="1" applyAlignment="1">
      <alignment horizontal="center"/>
    </xf>
    <xf numFmtId="41" fontId="42" fillId="0" borderId="9" xfId="0" applyNumberFormat="1" applyFont="1" applyFill="1" applyBorder="1"/>
    <xf numFmtId="0" fontId="42" fillId="0" borderId="0" xfId="0" applyNumberFormat="1" applyFont="1" applyFill="1" applyAlignment="1">
      <alignment horizontal="left"/>
    </xf>
    <xf numFmtId="0" fontId="38" fillId="0" borderId="0" xfId="0" applyFont="1" applyFill="1"/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164" fontId="38" fillId="0" borderId="0" xfId="227" applyNumberFormat="1" applyFill="1" applyBorder="1"/>
    <xf numFmtId="164" fontId="38" fillId="0" borderId="0" xfId="227" applyNumberFormat="1" applyFill="1" applyBorder="1" applyAlignment="1">
      <alignment vertical="top"/>
    </xf>
    <xf numFmtId="164" fontId="38" fillId="0" borderId="11" xfId="227" applyNumberFormat="1" applyFill="1" applyBorder="1"/>
    <xf numFmtId="164" fontId="38" fillId="0" borderId="0" xfId="227" applyNumberFormat="1" applyFill="1" applyBorder="1" applyAlignment="1"/>
    <xf numFmtId="0" fontId="0" fillId="0" borderId="0" xfId="0" applyFill="1" applyBorder="1" applyAlignment="1">
      <alignment horizontal="center"/>
    </xf>
    <xf numFmtId="41" fontId="38" fillId="0" borderId="0" xfId="0" applyNumberFormat="1" applyFont="1" applyFill="1" applyBorder="1"/>
    <xf numFmtId="41" fontId="38" fillId="0" borderId="9" xfId="0" applyNumberFormat="1" applyFont="1" applyFill="1" applyBorder="1"/>
    <xf numFmtId="0" fontId="54" fillId="0" borderId="0" xfId="0" applyFont="1" applyFill="1"/>
    <xf numFmtId="41" fontId="0" fillId="0" borderId="0" xfId="0" applyNumberFormat="1" applyFill="1"/>
    <xf numFmtId="0" fontId="37" fillId="0" borderId="0" xfId="0" applyFont="1"/>
    <xf numFmtId="37" fontId="41" fillId="0" borderId="0" xfId="0" applyNumberFormat="1" applyFont="1" applyBorder="1" applyAlignment="1" applyProtection="1">
      <alignment horizontal="centerContinuous"/>
    </xf>
    <xf numFmtId="37" fontId="42" fillId="0" borderId="0" xfId="0" applyNumberFormat="1" applyFont="1" applyAlignment="1" applyProtection="1">
      <alignment horizontal="centerContinuous"/>
    </xf>
    <xf numFmtId="37" fontId="41" fillId="0" borderId="0" xfId="0" applyNumberFormat="1" applyFont="1" applyAlignment="1" applyProtection="1">
      <alignment horizontal="centerContinuous"/>
    </xf>
    <xf numFmtId="37" fontId="42" fillId="0" borderId="0" xfId="0" applyNumberFormat="1" applyFont="1" applyAlignment="1" applyProtection="1">
      <alignment horizontal="centerContinuous"/>
      <protection locked="0"/>
    </xf>
    <xf numFmtId="49" fontId="41" fillId="0" borderId="0" xfId="0" applyNumberFormat="1" applyFont="1" applyBorder="1" applyAlignment="1" applyProtection="1">
      <alignment horizontal="centerContinuous"/>
    </xf>
    <xf numFmtId="37" fontId="42" fillId="0" borderId="0" xfId="0" applyNumberFormat="1" applyFont="1" applyBorder="1" applyProtection="1"/>
    <xf numFmtId="37" fontId="42" fillId="0" borderId="11" xfId="0" applyNumberFormat="1" applyFont="1" applyBorder="1" applyProtection="1"/>
    <xf numFmtId="37" fontId="42" fillId="0" borderId="0" xfId="0" applyNumberFormat="1" applyFont="1" applyBorder="1" applyAlignment="1" applyProtection="1">
      <alignment horizontal="left"/>
    </xf>
    <xf numFmtId="37" fontId="42" fillId="0" borderId="0" xfId="0" applyNumberFormat="1" applyFont="1" applyBorder="1" applyAlignment="1" applyProtection="1">
      <alignment horizontal="center"/>
    </xf>
    <xf numFmtId="41" fontId="42" fillId="0" borderId="0" xfId="0" applyNumberFormat="1" applyFont="1" applyFill="1" applyBorder="1" applyAlignment="1">
      <alignment horizontal="center"/>
    </xf>
    <xf numFmtId="37" fontId="42" fillId="0" borderId="10" xfId="0" applyNumberFormat="1" applyFont="1" applyBorder="1" applyAlignment="1" applyProtection="1">
      <alignment horizontal="left"/>
    </xf>
    <xf numFmtId="37" fontId="42" fillId="0" borderId="0" xfId="0" applyNumberFormat="1" applyFont="1" applyAlignment="1" applyProtection="1">
      <alignment horizontal="left"/>
    </xf>
    <xf numFmtId="37" fontId="41" fillId="0" borderId="0" xfId="0" applyNumberFormat="1" applyFont="1" applyBorder="1" applyAlignment="1" applyProtection="1">
      <alignment horizontal="left"/>
    </xf>
    <xf numFmtId="41" fontId="42" fillId="0" borderId="0" xfId="0" applyNumberFormat="1" applyFont="1" applyFill="1" applyAlignment="1" applyProtection="1">
      <alignment horizontal="center"/>
    </xf>
    <xf numFmtId="41" fontId="42" fillId="0" borderId="0" xfId="0" applyNumberFormat="1" applyFont="1" applyFill="1" applyAlignment="1" applyProtection="1">
      <alignment horizontal="centerContinuous"/>
    </xf>
    <xf numFmtId="166" fontId="42" fillId="0" borderId="0" xfId="0" applyNumberFormat="1" applyFont="1" applyAlignment="1" applyProtection="1">
      <alignment horizontal="center"/>
    </xf>
    <xf numFmtId="0" fontId="42" fillId="0" borderId="0" xfId="0" applyNumberFormat="1" applyFont="1" applyProtection="1"/>
    <xf numFmtId="37" fontId="42" fillId="0" borderId="0" xfId="0" quotePrefix="1" applyNumberFormat="1" applyFont="1" applyAlignment="1" applyProtection="1">
      <alignment horizontal="left"/>
    </xf>
    <xf numFmtId="166" fontId="42" fillId="0" borderId="0" xfId="0" applyNumberFormat="1" applyFont="1" applyFill="1" applyAlignment="1" applyProtection="1">
      <alignment horizontal="center"/>
    </xf>
    <xf numFmtId="37" fontId="42" fillId="0" borderId="0" xfId="0" applyNumberFormat="1" applyFont="1" applyFill="1" applyAlignment="1" applyProtection="1">
      <alignment horizontal="left"/>
    </xf>
    <xf numFmtId="41" fontId="42" fillId="0" borderId="0" xfId="0" applyNumberFormat="1" applyFont="1" applyFill="1" applyBorder="1" applyProtection="1"/>
    <xf numFmtId="41" fontId="42" fillId="0" borderId="10" xfId="0" applyNumberFormat="1" applyFont="1" applyFill="1" applyBorder="1" applyProtection="1"/>
    <xf numFmtId="49" fontId="45" fillId="0" borderId="0" xfId="0" applyNumberFormat="1" applyFont="1" applyFill="1" applyAlignment="1">
      <alignment horizontal="left"/>
    </xf>
    <xf numFmtId="0" fontId="42" fillId="12" borderId="0" xfId="0" applyFont="1" applyFill="1" applyAlignment="1">
      <alignment horizontal="center"/>
    </xf>
    <xf numFmtId="49" fontId="38" fillId="0" borderId="0" xfId="0" applyNumberFormat="1" applyFont="1" applyFill="1"/>
    <xf numFmtId="0" fontId="37" fillId="0" borderId="0" xfId="0" applyFont="1" applyFill="1"/>
    <xf numFmtId="166" fontId="38" fillId="0" borderId="0" xfId="0" applyNumberFormat="1" applyFont="1" applyAlignment="1" applyProtection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41" fontId="56" fillId="0" borderId="32" xfId="227" applyNumberFormat="1" applyFont="1" applyFill="1" applyBorder="1"/>
    <xf numFmtId="41" fontId="38" fillId="0" borderId="0" xfId="227" applyNumberFormat="1" applyFont="1" applyFill="1"/>
    <xf numFmtId="14" fontId="0" fillId="0" borderId="0" xfId="0" applyNumberFormat="1" applyAlignment="1">
      <alignment vertical="top"/>
    </xf>
    <xf numFmtId="37" fontId="42" fillId="0" borderId="0" xfId="0" quotePrefix="1" applyNumberFormat="1" applyFont="1" applyFill="1" applyAlignment="1" applyProtection="1">
      <alignment horizontal="left"/>
    </xf>
    <xf numFmtId="41" fontId="37" fillId="0" borderId="0" xfId="0" applyNumberFormat="1" applyFont="1" applyFill="1"/>
    <xf numFmtId="0" fontId="37" fillId="0" borderId="0" xfId="0" applyFont="1" applyFill="1" applyAlignment="1">
      <alignment horizontal="center"/>
    </xf>
    <xf numFmtId="166" fontId="38" fillId="0" borderId="0" xfId="0" applyNumberFormat="1" applyFont="1" applyFill="1" applyAlignment="1" applyProtection="1">
      <alignment horizontal="center"/>
    </xf>
    <xf numFmtId="37" fontId="38" fillId="0" borderId="0" xfId="0" applyNumberFormat="1" applyFont="1" applyFill="1" applyAlignment="1" applyProtection="1">
      <alignment horizontal="left"/>
    </xf>
    <xf numFmtId="41" fontId="38" fillId="0" borderId="32" xfId="227" applyNumberFormat="1" applyFont="1" applyFill="1" applyBorder="1"/>
    <xf numFmtId="164" fontId="38" fillId="0" borderId="0" xfId="227" applyNumberFormat="1" applyFont="1" applyFill="1"/>
    <xf numFmtId="0" fontId="112" fillId="0" borderId="0" xfId="0" applyFont="1" applyAlignment="1">
      <alignment horizontal="center"/>
    </xf>
    <xf numFmtId="0" fontId="37" fillId="0" borderId="0" xfId="0" applyFont="1" applyAlignment="1">
      <alignment horizontal="centerContinuous"/>
    </xf>
    <xf numFmtId="0" fontId="112" fillId="0" borderId="0" xfId="0" applyFont="1" applyFill="1"/>
    <xf numFmtId="49" fontId="37" fillId="0" borderId="0" xfId="0" applyNumberFormat="1" applyFont="1" applyFill="1" applyAlignment="1"/>
    <xf numFmtId="14" fontId="37" fillId="0" borderId="0" xfId="0" applyNumberFormat="1" applyFont="1" applyFill="1" applyAlignment="1">
      <alignment horizontal="left"/>
    </xf>
    <xf numFmtId="38" fontId="114" fillId="0" borderId="0" xfId="296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9" fontId="38" fillId="0" borderId="0" xfId="0" applyNumberFormat="1" applyFont="1" applyFill="1" applyAlignment="1"/>
    <xf numFmtId="0" fontId="38" fillId="0" borderId="0" xfId="0" applyFont="1" applyAlignment="1">
      <alignment horizontal="right"/>
    </xf>
    <xf numFmtId="43" fontId="38" fillId="0" borderId="0" xfId="0" applyNumberFormat="1" applyFont="1" applyFill="1"/>
    <xf numFmtId="42" fontId="38" fillId="0" borderId="0" xfId="0" applyNumberFormat="1" applyFont="1" applyFill="1"/>
    <xf numFmtId="41" fontId="48" fillId="0" borderId="0" xfId="0" applyNumberFormat="1" applyFont="1" applyFill="1"/>
    <xf numFmtId="37" fontId="42" fillId="0" borderId="0" xfId="0" applyNumberFormat="1" applyFont="1" applyFill="1" applyBorder="1" applyAlignment="1" applyProtection="1">
      <alignment horizontal="centerContinuous"/>
    </xf>
    <xf numFmtId="164" fontId="38" fillId="0" borderId="0" xfId="0" applyNumberFormat="1" applyFont="1" applyFill="1" applyBorder="1"/>
    <xf numFmtId="41" fontId="38" fillId="0" borderId="0" xfId="227" applyNumberFormat="1" applyFont="1" applyFill="1" applyBorder="1"/>
    <xf numFmtId="41" fontId="38" fillId="0" borderId="0" xfId="0" applyNumberFormat="1" applyFont="1" applyFill="1"/>
    <xf numFmtId="164" fontId="38" fillId="0" borderId="0" xfId="0" applyNumberFormat="1" applyFont="1" applyFill="1"/>
    <xf numFmtId="164" fontId="37" fillId="0" borderId="0" xfId="0" applyNumberFormat="1" applyFont="1" applyFill="1"/>
    <xf numFmtId="14" fontId="37" fillId="0" borderId="0" xfId="0" applyNumberFormat="1" applyFont="1" applyFill="1" applyAlignment="1">
      <alignment horizontal="center"/>
    </xf>
    <xf numFmtId="0" fontId="48" fillId="0" borderId="0" xfId="0" applyFont="1" applyFill="1" applyBorder="1"/>
    <xf numFmtId="43" fontId="48" fillId="0" borderId="0" xfId="227" applyNumberFormat="1" applyFont="1" applyFill="1" applyBorder="1"/>
    <xf numFmtId="43" fontId="54" fillId="0" borderId="0" xfId="227" applyFont="1" applyFill="1" applyBorder="1"/>
    <xf numFmtId="49" fontId="48" fillId="0" borderId="34" xfId="0" applyNumberFormat="1" applyFont="1" applyFill="1" applyBorder="1" applyAlignment="1">
      <alignment horizontal="center"/>
    </xf>
    <xf numFmtId="49" fontId="48" fillId="0" borderId="31" xfId="0" applyNumberFormat="1" applyFont="1" applyFill="1" applyBorder="1" applyAlignment="1">
      <alignment horizontal="center"/>
    </xf>
    <xf numFmtId="49" fontId="48" fillId="0" borderId="29" xfId="0" applyNumberFormat="1" applyFont="1" applyFill="1" applyBorder="1" applyAlignment="1">
      <alignment horizontal="center"/>
    </xf>
    <xf numFmtId="41" fontId="48" fillId="0" borderId="16" xfId="0" applyNumberFormat="1" applyFont="1" applyFill="1" applyBorder="1"/>
    <xf numFmtId="41" fontId="48" fillId="0" borderId="0" xfId="0" applyNumberFormat="1" applyFont="1" applyFill="1" applyBorder="1"/>
    <xf numFmtId="41" fontId="48" fillId="0" borderId="28" xfId="0" applyNumberFormat="1" applyFont="1" applyFill="1" applyBorder="1"/>
    <xf numFmtId="49" fontId="48" fillId="0" borderId="18" xfId="0" applyNumberFormat="1" applyFont="1" applyFill="1" applyBorder="1" applyAlignment="1">
      <alignment horizontal="center"/>
    </xf>
    <xf numFmtId="49" fontId="48" fillId="0" borderId="4" xfId="0" applyNumberFormat="1" applyFont="1" applyFill="1" applyBorder="1" applyAlignment="1">
      <alignment horizontal="center"/>
    </xf>
    <xf numFmtId="49" fontId="48" fillId="0" borderId="23" xfId="0" applyNumberFormat="1" applyFont="1" applyFill="1" applyBorder="1" applyAlignment="1">
      <alignment horizontal="center"/>
    </xf>
    <xf numFmtId="49" fontId="48" fillId="0" borderId="2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vertical="top" wrapText="1"/>
    </xf>
    <xf numFmtId="49" fontId="54" fillId="0" borderId="18" xfId="0" applyNumberFormat="1" applyFont="1" applyFill="1" applyBorder="1" applyAlignment="1">
      <alignment horizontal="center"/>
    </xf>
    <xf numFmtId="0" fontId="116" fillId="0" borderId="0" xfId="373" applyFont="1" applyFill="1" applyBorder="1" applyAlignment="1">
      <alignment wrapText="1"/>
    </xf>
    <xf numFmtId="49" fontId="48" fillId="0" borderId="0" xfId="0" applyNumberFormat="1" applyFont="1" applyFill="1" applyBorder="1"/>
    <xf numFmtId="49" fontId="48" fillId="0" borderId="0" xfId="0" applyNumberFormat="1" applyFont="1" applyFill="1" applyBorder="1" applyAlignment="1">
      <alignment horizontal="left"/>
    </xf>
    <xf numFmtId="0" fontId="116" fillId="0" borderId="59" xfId="373" applyFont="1" applyFill="1" applyBorder="1" applyAlignment="1">
      <alignment wrapText="1"/>
    </xf>
    <xf numFmtId="0" fontId="116" fillId="0" borderId="0" xfId="372" applyFont="1" applyFill="1" applyBorder="1" applyAlignment="1"/>
    <xf numFmtId="0" fontId="48" fillId="0" borderId="59" xfId="0" applyFont="1" applyFill="1" applyBorder="1"/>
    <xf numFmtId="0" fontId="48" fillId="0" borderId="0" xfId="0" applyFont="1" applyFill="1" applyBorder="1" applyAlignment="1">
      <alignment horizontal="left"/>
    </xf>
    <xf numFmtId="0" fontId="116" fillId="0" borderId="59" xfId="372" applyFont="1" applyFill="1" applyBorder="1" applyAlignment="1"/>
    <xf numFmtId="0" fontId="48" fillId="0" borderId="0" xfId="221" applyFont="1" applyFill="1" applyBorder="1"/>
    <xf numFmtId="41" fontId="48" fillId="0" borderId="16" xfId="221" applyNumberFormat="1" applyFont="1" applyFill="1" applyBorder="1"/>
    <xf numFmtId="41" fontId="118" fillId="0" borderId="0" xfId="221" applyNumberFormat="1" applyFont="1" applyFill="1" applyBorder="1"/>
    <xf numFmtId="41" fontId="118" fillId="0" borderId="28" xfId="221" applyNumberFormat="1" applyFont="1" applyFill="1" applyBorder="1"/>
    <xf numFmtId="0" fontId="118" fillId="0" borderId="0" xfId="221" applyFont="1" applyFill="1"/>
    <xf numFmtId="41" fontId="48" fillId="0" borderId="16" xfId="227" applyNumberFormat="1" applyFont="1" applyFill="1" applyBorder="1"/>
    <xf numFmtId="41" fontId="48" fillId="0" borderId="0" xfId="227" applyNumberFormat="1" applyFont="1" applyFill="1" applyBorder="1"/>
    <xf numFmtId="164" fontId="48" fillId="0" borderId="0" xfId="227" applyNumberFormat="1" applyFont="1" applyFill="1"/>
    <xf numFmtId="0" fontId="48" fillId="0" borderId="0" xfId="348" applyFont="1" applyFill="1" applyBorder="1"/>
    <xf numFmtId="0" fontId="117" fillId="0" borderId="0" xfId="513" applyFont="1" applyFill="1" applyBorder="1"/>
    <xf numFmtId="49" fontId="48" fillId="0" borderId="35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 wrapText="1"/>
    </xf>
    <xf numFmtId="0" fontId="117" fillId="0" borderId="0" xfId="628" applyFont="1" applyFill="1" applyBorder="1"/>
    <xf numFmtId="0" fontId="116" fillId="0" borderId="0" xfId="0" applyFont="1" applyFill="1" applyBorder="1"/>
    <xf numFmtId="0" fontId="48" fillId="0" borderId="0" xfId="0" quotePrefix="1" applyNumberFormat="1" applyFont="1" applyFill="1" applyBorder="1"/>
    <xf numFmtId="49" fontId="48" fillId="0" borderId="28" xfId="0" applyNumberFormat="1" applyFont="1" applyFill="1" applyBorder="1" applyAlignment="1">
      <alignment horizontal="center"/>
    </xf>
    <xf numFmtId="41" fontId="54" fillId="0" borderId="16" xfId="0" applyNumberFormat="1" applyFont="1" applyFill="1" applyBorder="1"/>
    <xf numFmtId="41" fontId="54" fillId="0" borderId="0" xfId="0" applyNumberFormat="1" applyFont="1" applyFill="1" applyBorder="1"/>
    <xf numFmtId="49" fontId="54" fillId="0" borderId="35" xfId="0" applyNumberFormat="1" applyFont="1" applyFill="1" applyBorder="1" applyAlignment="1">
      <alignment horizontal="center"/>
    </xf>
    <xf numFmtId="0" fontId="117" fillId="0" borderId="0" xfId="551" applyFont="1" applyFill="1" applyBorder="1"/>
    <xf numFmtId="49" fontId="54" fillId="0" borderId="62" xfId="0" applyNumberFormat="1" applyFont="1" applyFill="1" applyBorder="1" applyAlignment="1">
      <alignment horizontal="center"/>
    </xf>
    <xf numFmtId="49" fontId="54" fillId="0" borderId="55" xfId="0" applyNumberFormat="1" applyFont="1" applyFill="1" applyBorder="1" applyAlignment="1">
      <alignment horizontal="center"/>
    </xf>
    <xf numFmtId="41" fontId="54" fillId="0" borderId="9" xfId="0" applyNumberFormat="1" applyFont="1" applyFill="1" applyBorder="1"/>
    <xf numFmtId="0" fontId="48" fillId="0" borderId="0" xfId="0" quotePrefix="1" applyNumberFormat="1" applyFont="1" applyFill="1" applyBorder="1" applyAlignment="1">
      <alignment vertical="top" wrapText="1"/>
    </xf>
    <xf numFmtId="0" fontId="48" fillId="0" borderId="18" xfId="0" applyNumberFormat="1" applyFont="1" applyFill="1" applyBorder="1" applyAlignment="1">
      <alignment horizontal="center"/>
    </xf>
    <xf numFmtId="0" fontId="48" fillId="0" borderId="4" xfId="0" applyNumberFormat="1" applyFont="1" applyFill="1" applyBorder="1" applyAlignment="1">
      <alignment horizontal="center"/>
    </xf>
    <xf numFmtId="0" fontId="48" fillId="0" borderId="0" xfId="0" quotePrefix="1" applyNumberFormat="1" applyFont="1" applyFill="1" applyBorder="1" applyAlignment="1">
      <alignment vertical="top"/>
    </xf>
    <xf numFmtId="0" fontId="48" fillId="0" borderId="0" xfId="0" applyFont="1" applyFill="1" applyBorder="1" applyAlignment="1">
      <alignment wrapText="1"/>
    </xf>
    <xf numFmtId="49" fontId="48" fillId="0" borderId="32" xfId="0" applyNumberFormat="1" applyFont="1" applyFill="1" applyBorder="1" applyAlignment="1">
      <alignment horizontal="center"/>
    </xf>
    <xf numFmtId="49" fontId="54" fillId="0" borderId="33" xfId="0" applyNumberFormat="1" applyFont="1" applyFill="1" applyBorder="1" applyAlignment="1">
      <alignment horizontal="center"/>
    </xf>
    <xf numFmtId="49" fontId="48" fillId="0" borderId="33" xfId="0" applyNumberFormat="1" applyFont="1" applyFill="1" applyBorder="1" applyAlignment="1">
      <alignment horizontal="center"/>
    </xf>
    <xf numFmtId="49" fontId="54" fillId="0" borderId="4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/>
    </xf>
    <xf numFmtId="0" fontId="48" fillId="0" borderId="7" xfId="0" applyFont="1" applyFill="1" applyBorder="1" applyAlignment="1">
      <alignment vertical="top" wrapText="1"/>
    </xf>
    <xf numFmtId="49" fontId="54" fillId="0" borderId="34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54" fillId="0" borderId="31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left"/>
    </xf>
    <xf numFmtId="0" fontId="54" fillId="0" borderId="0" xfId="0" applyFont="1" applyFill="1" applyBorder="1"/>
    <xf numFmtId="43" fontId="38" fillId="0" borderId="0" xfId="227" applyNumberFormat="1" applyFont="1" applyFill="1"/>
    <xf numFmtId="49" fontId="38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Alignment="1">
      <alignment horizontal="right"/>
    </xf>
    <xf numFmtId="41" fontId="37" fillId="0" borderId="27" xfId="0" applyNumberFormat="1" applyFont="1" applyFill="1" applyBorder="1"/>
    <xf numFmtId="10" fontId="38" fillId="0" borderId="0" xfId="0" applyNumberFormat="1" applyFont="1" applyFill="1" applyAlignment="1">
      <alignment horizontal="center"/>
    </xf>
    <xf numFmtId="10" fontId="37" fillId="0" borderId="0" xfId="0" applyNumberFormat="1" applyFont="1" applyFill="1"/>
    <xf numFmtId="49" fontId="38" fillId="0" borderId="0" xfId="0" applyNumberFormat="1" applyFont="1" applyFill="1" applyAlignment="1">
      <alignment horizontal="right"/>
    </xf>
    <xf numFmtId="49" fontId="119" fillId="0" borderId="0" xfId="0" applyNumberFormat="1" applyFont="1" applyFill="1" applyAlignment="1"/>
    <xf numFmtId="49" fontId="119" fillId="0" borderId="0" xfId="0" applyNumberFormat="1" applyFont="1" applyFill="1" applyAlignment="1">
      <alignment horizontal="right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left" indent="1"/>
    </xf>
    <xf numFmtId="41" fontId="0" fillId="0" borderId="0" xfId="0" applyNumberFormat="1"/>
    <xf numFmtId="41" fontId="0" fillId="0" borderId="10" xfId="0" applyNumberFormat="1" applyBorder="1"/>
    <xf numFmtId="42" fontId="37" fillId="0" borderId="0" xfId="0" applyNumberFormat="1" applyFont="1"/>
    <xf numFmtId="10" fontId="0" fillId="0" borderId="0" xfId="0" applyNumberFormat="1"/>
    <xf numFmtId="171" fontId="38" fillId="0" borderId="0" xfId="0" applyNumberFormat="1" applyFont="1" applyFill="1" applyAlignment="1"/>
    <xf numFmtId="49" fontId="37" fillId="0" borderId="11" xfId="0" applyNumberFormat="1" applyFont="1" applyFill="1" applyBorder="1" applyAlignment="1">
      <alignment horizontal="centerContinuous"/>
    </xf>
    <xf numFmtId="49" fontId="37" fillId="0" borderId="11" xfId="0" applyNumberFormat="1" applyFont="1" applyFill="1" applyBorder="1" applyAlignment="1">
      <alignment horizontal="center"/>
    </xf>
    <xf numFmtId="41" fontId="54" fillId="0" borderId="41" xfId="0" applyNumberFormat="1" applyFont="1" applyFill="1" applyBorder="1"/>
    <xf numFmtId="42" fontId="37" fillId="0" borderId="9" xfId="0" applyNumberFormat="1" applyFont="1" applyBorder="1"/>
    <xf numFmtId="166" fontId="42" fillId="0" borderId="0" xfId="0" applyNumberFormat="1" applyFont="1" applyFill="1" applyAlignment="1" applyProtection="1">
      <alignment horizontal="left"/>
    </xf>
    <xf numFmtId="0" fontId="38" fillId="0" borderId="28" xfId="0" applyFont="1" applyFill="1" applyBorder="1"/>
    <xf numFmtId="41" fontId="37" fillId="0" borderId="63" xfId="0" applyNumberFormat="1" applyFont="1" applyFill="1" applyBorder="1"/>
    <xf numFmtId="49" fontId="48" fillId="0" borderId="16" xfId="227" applyNumberFormat="1" applyFont="1" applyFill="1" applyBorder="1" applyAlignment="1">
      <alignment horizontal="left"/>
    </xf>
    <xf numFmtId="49" fontId="48" fillId="0" borderId="16" xfId="0" applyNumberFormat="1" applyFont="1" applyFill="1" applyBorder="1" applyAlignment="1">
      <alignment horizontal="left"/>
    </xf>
    <xf numFmtId="49" fontId="48" fillId="0" borderId="16" xfId="0" applyNumberFormat="1" applyFont="1" applyFill="1" applyBorder="1" applyAlignment="1">
      <alignment horizontal="left" vertical="top"/>
    </xf>
    <xf numFmtId="1" fontId="48" fillId="0" borderId="16" xfId="227" applyNumberFormat="1" applyFont="1" applyFill="1" applyBorder="1" applyAlignment="1">
      <alignment horizontal="left"/>
    </xf>
    <xf numFmtId="0" fontId="116" fillId="0" borderId="16" xfId="373" applyFont="1" applyFill="1" applyBorder="1" applyAlignment="1">
      <alignment horizontal="left" wrapText="1"/>
    </xf>
    <xf numFmtId="49" fontId="48" fillId="0" borderId="16" xfId="0" applyNumberFormat="1" applyFont="1" applyFill="1" applyBorder="1"/>
    <xf numFmtId="0" fontId="117" fillId="0" borderId="16" xfId="642" applyFont="1" applyFill="1" applyBorder="1" applyAlignment="1">
      <alignment horizontal="left"/>
    </xf>
    <xf numFmtId="0" fontId="48" fillId="0" borderId="16" xfId="0" applyNumberFormat="1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49" fontId="116" fillId="0" borderId="16" xfId="372" applyNumberFormat="1" applyFont="1" applyFill="1" applyBorder="1" applyAlignment="1">
      <alignment horizontal="left" wrapText="1"/>
    </xf>
    <xf numFmtId="49" fontId="48" fillId="0" borderId="16" xfId="221" applyNumberFormat="1" applyFont="1" applyFill="1" applyBorder="1" applyAlignment="1">
      <alignment horizontal="left"/>
    </xf>
    <xf numFmtId="0" fontId="116" fillId="0" borderId="16" xfId="0" applyFont="1" applyFill="1" applyBorder="1" applyAlignment="1">
      <alignment horizontal="left"/>
    </xf>
    <xf numFmtId="0" fontId="117" fillId="0" borderId="16" xfId="550" applyNumberFormat="1" applyFont="1" applyFill="1" applyBorder="1" applyAlignment="1">
      <alignment horizontal="left"/>
    </xf>
    <xf numFmtId="49" fontId="54" fillId="0" borderId="57" xfId="0" applyNumberFormat="1" applyFont="1" applyFill="1" applyBorder="1" applyAlignment="1">
      <alignment horizontal="left"/>
    </xf>
    <xf numFmtId="0" fontId="48" fillId="0" borderId="16" xfId="0" applyFont="1" applyFill="1" applyBorder="1"/>
    <xf numFmtId="49" fontId="48" fillId="0" borderId="16" xfId="0" quotePrefix="1" applyNumberFormat="1" applyFont="1" applyFill="1" applyBorder="1" applyAlignment="1">
      <alignment horizontal="left"/>
    </xf>
    <xf numFmtId="49" fontId="116" fillId="0" borderId="16" xfId="372" applyNumberFormat="1" applyFont="1" applyFill="1" applyBorder="1" applyAlignment="1">
      <alignment wrapText="1"/>
    </xf>
    <xf numFmtId="17" fontId="66" fillId="0" borderId="0" xfId="0" quotePrefix="1" applyNumberFormat="1" applyFont="1" applyFill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37" fillId="0" borderId="10" xfId="0" applyFont="1" applyBorder="1" applyAlignment="1">
      <alignment horizontal="center"/>
    </xf>
    <xf numFmtId="0" fontId="122" fillId="0" borderId="0" xfId="0" applyFont="1"/>
    <xf numFmtId="0" fontId="37" fillId="0" borderId="10" xfId="0" applyFont="1" applyFill="1" applyBorder="1" applyAlignment="1">
      <alignment horizontal="center" wrapText="1"/>
    </xf>
    <xf numFmtId="41" fontId="37" fillId="0" borderId="9" xfId="0" applyNumberFormat="1" applyFont="1" applyBorder="1"/>
    <xf numFmtId="43" fontId="48" fillId="0" borderId="66" xfId="227" applyNumberFormat="1" applyFont="1" applyFill="1" applyBorder="1"/>
    <xf numFmtId="42" fontId="0" fillId="0" borderId="0" xfId="264" applyNumberFormat="1" applyFont="1" applyFill="1"/>
    <xf numFmtId="42" fontId="121" fillId="0" borderId="0" xfId="264" applyNumberFormat="1" applyFont="1" applyFill="1"/>
    <xf numFmtId="0" fontId="121" fillId="0" borderId="0" xfId="0" applyFont="1" applyFill="1"/>
    <xf numFmtId="41" fontId="121" fillId="0" borderId="0" xfId="0" applyNumberFormat="1" applyFont="1" applyFill="1"/>
    <xf numFmtId="41" fontId="0" fillId="0" borderId="10" xfId="0" applyNumberFormat="1" applyFill="1" applyBorder="1"/>
    <xf numFmtId="0" fontId="0" fillId="0" borderId="11" xfId="0" applyFill="1" applyBorder="1"/>
    <xf numFmtId="0" fontId="121" fillId="0" borderId="0" xfId="0" applyFont="1" applyFill="1" applyBorder="1"/>
    <xf numFmtId="42" fontId="0" fillId="0" borderId="27" xfId="264" applyNumberFormat="1" applyFont="1" applyFill="1" applyBorder="1"/>
    <xf numFmtId="42" fontId="121" fillId="0" borderId="27" xfId="264" applyNumberFormat="1" applyFont="1" applyFill="1" applyBorder="1"/>
    <xf numFmtId="0" fontId="38" fillId="0" borderId="0" xfId="0" applyNumberFormat="1" applyFont="1" applyFill="1" applyAlignment="1">
      <alignment horizontal="left"/>
    </xf>
    <xf numFmtId="166" fontId="38" fillId="0" borderId="0" xfId="0" applyNumberFormat="1" applyFont="1" applyAlignment="1" applyProtection="1">
      <alignment horizontal="left"/>
    </xf>
    <xf numFmtId="0" fontId="123" fillId="0" borderId="0" xfId="0" applyFont="1" applyFill="1"/>
    <xf numFmtId="0" fontId="37" fillId="0" borderId="10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center"/>
    </xf>
    <xf numFmtId="42" fontId="0" fillId="0" borderId="0" xfId="0" applyNumberFormat="1" applyFill="1"/>
    <xf numFmtId="17" fontId="48" fillId="0" borderId="0" xfId="0" applyNumberFormat="1" applyFont="1" applyFill="1" applyBorder="1"/>
    <xf numFmtId="49" fontId="48" fillId="0" borderId="0" xfId="0" applyNumberFormat="1" applyFont="1" applyFill="1" applyAlignment="1">
      <alignment horizontal="left"/>
    </xf>
    <xf numFmtId="1" fontId="48" fillId="0" borderId="0" xfId="227" applyNumberFormat="1" applyFont="1" applyFill="1" applyAlignment="1">
      <alignment horizontal="left"/>
    </xf>
    <xf numFmtId="0" fontId="117" fillId="0" borderId="0" xfId="662" applyFont="1" applyFill="1" applyAlignment="1">
      <alignment horizontal="left"/>
    </xf>
    <xf numFmtId="0" fontId="48" fillId="0" borderId="0" xfId="0" applyNumberFormat="1" applyFont="1" applyFill="1" applyAlignment="1">
      <alignment horizontal="left"/>
    </xf>
    <xf numFmtId="41" fontId="38" fillId="0" borderId="0" xfId="0" applyNumberFormat="1" applyFont="1" applyFill="1" applyBorder="1" applyAlignment="1">
      <alignment horizontal="center"/>
    </xf>
    <xf numFmtId="49" fontId="48" fillId="0" borderId="0" xfId="227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left" vertical="top"/>
    </xf>
    <xf numFmtId="1" fontId="48" fillId="0" borderId="0" xfId="227" applyNumberFormat="1" applyFont="1" applyFill="1" applyBorder="1" applyAlignment="1">
      <alignment horizontal="left"/>
    </xf>
    <xf numFmtId="0" fontId="116" fillId="0" borderId="0" xfId="373" applyFont="1" applyFill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left"/>
    </xf>
    <xf numFmtId="0" fontId="117" fillId="0" borderId="0" xfId="642" applyFont="1" applyFill="1" applyBorder="1" applyAlignment="1">
      <alignment horizontal="left"/>
    </xf>
    <xf numFmtId="49" fontId="116" fillId="0" borderId="0" xfId="372" applyNumberFormat="1" applyFont="1" applyFill="1" applyBorder="1" applyAlignment="1">
      <alignment horizontal="left" wrapText="1"/>
    </xf>
    <xf numFmtId="49" fontId="48" fillId="0" borderId="0" xfId="221" applyNumberFormat="1" applyFont="1" applyFill="1" applyBorder="1" applyAlignment="1">
      <alignment horizontal="left"/>
    </xf>
    <xf numFmtId="0" fontId="116" fillId="0" borderId="0" xfId="0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left" vertical="top"/>
    </xf>
    <xf numFmtId="0" fontId="117" fillId="0" borderId="0" xfId="550" applyNumberFormat="1" applyFont="1" applyFill="1" applyBorder="1" applyAlignment="1">
      <alignment horizontal="left"/>
    </xf>
    <xf numFmtId="49" fontId="54" fillId="0" borderId="56" xfId="0" applyNumberFormat="1" applyFont="1" applyFill="1" applyBorder="1" applyAlignment="1">
      <alignment horizontal="left"/>
    </xf>
    <xf numFmtId="49" fontId="48" fillId="0" borderId="0" xfId="0" quotePrefix="1" applyNumberFormat="1" applyFont="1" applyFill="1" applyBorder="1" applyAlignment="1">
      <alignment horizontal="left"/>
    </xf>
    <xf numFmtId="0" fontId="48" fillId="0" borderId="0" xfId="0" quotePrefix="1" applyNumberFormat="1" applyFont="1" applyFill="1" applyBorder="1" applyAlignment="1">
      <alignment horizontal="left"/>
    </xf>
    <xf numFmtId="49" fontId="116" fillId="0" borderId="0" xfId="372" applyNumberFormat="1" applyFont="1" applyFill="1" applyBorder="1" applyAlignment="1">
      <alignment wrapText="1"/>
    </xf>
    <xf numFmtId="0" fontId="125" fillId="0" borderId="0" xfId="0" applyFont="1"/>
    <xf numFmtId="17" fontId="124" fillId="0" borderId="0" xfId="0" applyNumberFormat="1" applyFont="1" applyFill="1" applyAlignment="1">
      <alignment horizontal="center" wrapText="1"/>
    </xf>
    <xf numFmtId="0" fontId="124" fillId="0" borderId="0" xfId="0" applyFont="1" applyFill="1" applyAlignment="1">
      <alignment horizontal="center"/>
    </xf>
    <xf numFmtId="17" fontId="124" fillId="0" borderId="0" xfId="0" quotePrefix="1" applyNumberFormat="1" applyFont="1" applyFill="1"/>
    <xf numFmtId="0" fontId="64" fillId="0" borderId="0" xfId="0" applyFont="1" applyFill="1" applyAlignment="1">
      <alignment horizontal="center"/>
    </xf>
    <xf numFmtId="0" fontId="38" fillId="62" borderId="0" xfId="0" applyFont="1" applyFill="1"/>
    <xf numFmtId="41" fontId="38" fillId="62" borderId="0" xfId="0" applyNumberFormat="1" applyFont="1" applyFill="1"/>
    <xf numFmtId="0" fontId="48" fillId="0" borderId="3" xfId="0" applyFont="1" applyFill="1" applyBorder="1" applyAlignment="1">
      <alignment horizontal="left"/>
    </xf>
    <xf numFmtId="0" fontId="48" fillId="0" borderId="3" xfId="0" applyFont="1" applyFill="1" applyBorder="1"/>
    <xf numFmtId="0" fontId="48" fillId="0" borderId="3" xfId="0" applyFont="1" applyFill="1" applyBorder="1" applyAlignment="1">
      <alignment horizontal="center"/>
    </xf>
    <xf numFmtId="0" fontId="113" fillId="0" borderId="0" xfId="0" applyFont="1" applyFill="1"/>
    <xf numFmtId="41" fontId="113" fillId="0" borderId="0" xfId="0" applyNumberFormat="1" applyFont="1" applyFill="1"/>
    <xf numFmtId="171" fontId="48" fillId="0" borderId="0" xfId="0" applyNumberFormat="1" applyFont="1" applyFill="1" applyBorder="1" applyAlignment="1">
      <alignment horizontal="center"/>
    </xf>
    <xf numFmtId="49" fontId="48" fillId="0" borderId="70" xfId="0" applyNumberFormat="1" applyFont="1" applyFill="1" applyBorder="1" applyAlignment="1">
      <alignment horizontal="center"/>
    </xf>
    <xf numFmtId="49" fontId="48" fillId="0" borderId="54" xfId="0" applyNumberFormat="1" applyFont="1" applyFill="1" applyBorder="1" applyAlignment="1">
      <alignment horizontal="center"/>
    </xf>
    <xf numFmtId="49" fontId="48" fillId="0" borderId="43" xfId="0" applyNumberFormat="1" applyFont="1" applyFill="1" applyBorder="1" applyAlignment="1">
      <alignment horizontal="center"/>
    </xf>
    <xf numFmtId="49" fontId="54" fillId="0" borderId="43" xfId="0" applyNumberFormat="1" applyFont="1" applyFill="1" applyBorder="1" applyAlignment="1">
      <alignment horizontal="center"/>
    </xf>
    <xf numFmtId="49" fontId="48" fillId="0" borderId="17" xfId="0" applyNumberFormat="1" applyFont="1" applyFill="1" applyBorder="1" applyAlignment="1">
      <alignment horizontal="center"/>
    </xf>
    <xf numFmtId="49" fontId="48" fillId="0" borderId="44" xfId="0" applyNumberFormat="1" applyFont="1" applyFill="1" applyBorder="1" applyAlignment="1">
      <alignment horizontal="center"/>
    </xf>
    <xf numFmtId="49" fontId="48" fillId="0" borderId="24" xfId="0" applyNumberFormat="1" applyFont="1" applyFill="1" applyBorder="1" applyAlignment="1">
      <alignment horizontal="center"/>
    </xf>
    <xf numFmtId="49" fontId="54" fillId="0" borderId="71" xfId="0" applyNumberFormat="1" applyFont="1" applyFill="1" applyBorder="1" applyAlignment="1">
      <alignment horizontal="center"/>
    </xf>
    <xf numFmtId="0" fontId="48" fillId="0" borderId="54" xfId="0" applyNumberFormat="1" applyFont="1" applyFill="1" applyBorder="1" applyAlignment="1">
      <alignment horizontal="center"/>
    </xf>
    <xf numFmtId="0" fontId="48" fillId="0" borderId="43" xfId="0" applyNumberFormat="1" applyFont="1" applyFill="1" applyBorder="1" applyAlignment="1">
      <alignment horizontal="center"/>
    </xf>
    <xf numFmtId="49" fontId="48" fillId="0" borderId="26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center"/>
    </xf>
    <xf numFmtId="49" fontId="48" fillId="0" borderId="68" xfId="0" applyNumberFormat="1" applyFont="1" applyFill="1" applyBorder="1" applyAlignment="1">
      <alignment horizontal="center"/>
    </xf>
    <xf numFmtId="49" fontId="54" fillId="0" borderId="68" xfId="0" applyNumberFormat="1" applyFont="1" applyFill="1" applyBorder="1" applyAlignment="1">
      <alignment horizontal="center"/>
    </xf>
    <xf numFmtId="49" fontId="54" fillId="0" borderId="26" xfId="0" applyNumberFormat="1" applyFont="1" applyFill="1" applyBorder="1" applyAlignment="1">
      <alignment horizontal="center"/>
    </xf>
    <xf numFmtId="49" fontId="54" fillId="0" borderId="70" xfId="0" applyNumberFormat="1" applyFont="1" applyFill="1" applyBorder="1" applyAlignment="1">
      <alignment horizontal="center"/>
    </xf>
    <xf numFmtId="49" fontId="37" fillId="0" borderId="1" xfId="0" applyNumberFormat="1" applyFont="1" applyFill="1" applyBorder="1" applyAlignment="1"/>
    <xf numFmtId="0" fontId="37" fillId="0" borderId="73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 wrapText="1"/>
    </xf>
    <xf numFmtId="17" fontId="37" fillId="0" borderId="1" xfId="0" applyNumberFormat="1" applyFont="1" applyFill="1" applyBorder="1" applyAlignment="1">
      <alignment horizontal="center"/>
    </xf>
    <xf numFmtId="49" fontId="37" fillId="0" borderId="73" xfId="0" applyNumberFormat="1" applyFont="1" applyFill="1" applyBorder="1" applyAlignment="1">
      <alignment horizontal="center" wrapText="1"/>
    </xf>
    <xf numFmtId="49" fontId="37" fillId="0" borderId="74" xfId="0" applyNumberFormat="1" applyFont="1" applyFill="1" applyBorder="1" applyAlignment="1">
      <alignment horizontal="center" wrapText="1"/>
    </xf>
    <xf numFmtId="41" fontId="37" fillId="0" borderId="37" xfId="0" applyNumberFormat="1" applyFont="1" applyFill="1" applyBorder="1" applyAlignment="1"/>
    <xf numFmtId="41" fontId="37" fillId="0" borderId="11" xfId="0" applyNumberFormat="1" applyFont="1" applyFill="1" applyBorder="1" applyAlignment="1"/>
    <xf numFmtId="41" fontId="37" fillId="0" borderId="35" xfId="0" applyNumberFormat="1" applyFont="1" applyFill="1" applyBorder="1" applyAlignment="1"/>
    <xf numFmtId="41" fontId="37" fillId="0" borderId="72" xfId="0" applyNumberFormat="1" applyFont="1" applyFill="1" applyBorder="1" applyAlignment="1">
      <alignment horizontal="center" wrapText="1"/>
    </xf>
    <xf numFmtId="41" fontId="37" fillId="0" borderId="73" xfId="0" applyNumberFormat="1" applyFont="1" applyFill="1" applyBorder="1" applyAlignment="1">
      <alignment horizontal="center" wrapText="1"/>
    </xf>
    <xf numFmtId="41" fontId="37" fillId="0" borderId="74" xfId="0" applyNumberFormat="1" applyFont="1" applyFill="1" applyBorder="1" applyAlignment="1">
      <alignment horizontal="center" wrapText="1"/>
    </xf>
    <xf numFmtId="41" fontId="48" fillId="65" borderId="0" xfId="0" applyNumberFormat="1" applyFont="1" applyFill="1" applyBorder="1"/>
    <xf numFmtId="164" fontId="37" fillId="0" borderId="0" xfId="227" applyNumberFormat="1" applyFont="1" applyFill="1"/>
    <xf numFmtId="10" fontId="38" fillId="0" borderId="16" xfId="0" applyNumberFormat="1" applyFont="1" applyFill="1" applyBorder="1" applyAlignment="1">
      <alignment horizontal="center"/>
    </xf>
    <xf numFmtId="41" fontId="38" fillId="0" borderId="17" xfId="0" applyNumberFormat="1" applyFont="1" applyFill="1" applyBorder="1"/>
    <xf numFmtId="10" fontId="38" fillId="0" borderId="25" xfId="0" applyNumberFormat="1" applyFont="1" applyFill="1" applyBorder="1" applyAlignment="1">
      <alignment horizontal="center"/>
    </xf>
    <xf numFmtId="41" fontId="38" fillId="0" borderId="26" xfId="0" applyNumberFormat="1" applyFont="1" applyFill="1" applyBorder="1"/>
    <xf numFmtId="10" fontId="38" fillId="0" borderId="30" xfId="0" applyNumberFormat="1" applyFont="1" applyFill="1" applyBorder="1" applyAlignment="1">
      <alignment horizontal="center"/>
    </xf>
    <xf numFmtId="41" fontId="38" fillId="0" borderId="38" xfId="0" applyNumberFormat="1" applyFont="1" applyFill="1" applyBorder="1"/>
    <xf numFmtId="0" fontId="38" fillId="0" borderId="0" xfId="340" applyNumberFormat="1" applyFont="1" applyFill="1" applyAlignment="1"/>
    <xf numFmtId="0" fontId="38" fillId="0" borderId="0" xfId="340" applyNumberFormat="1" applyFont="1" applyFill="1" applyAlignment="1">
      <alignment horizontal="center"/>
    </xf>
    <xf numFmtId="0" fontId="37" fillId="0" borderId="0" xfId="340" applyNumberFormat="1" applyFont="1" applyFill="1" applyBorder="1" applyAlignment="1">
      <alignment horizontal="centerContinuous"/>
    </xf>
    <xf numFmtId="0" fontId="37" fillId="0" borderId="0" xfId="340" applyNumberFormat="1" applyFont="1" applyFill="1" applyAlignment="1">
      <alignment horizontal="centerContinuous" vertical="center"/>
    </xf>
    <xf numFmtId="0" fontId="48" fillId="0" borderId="0" xfId="340" applyNumberFormat="1" applyFont="1" applyFill="1" applyAlignment="1"/>
    <xf numFmtId="0" fontId="48" fillId="0" borderId="0" xfId="340" applyNumberFormat="1" applyFont="1" applyFill="1" applyAlignment="1">
      <alignment horizontal="center"/>
    </xf>
    <xf numFmtId="0" fontId="54" fillId="0" borderId="10" xfId="340" applyNumberFormat="1" applyFont="1" applyFill="1" applyBorder="1" applyAlignment="1">
      <alignment horizontal="center"/>
    </xf>
    <xf numFmtId="0" fontId="128" fillId="0" borderId="0" xfId="340" applyNumberFormat="1" applyFont="1" applyFill="1" applyAlignment="1">
      <alignment horizontal="center"/>
    </xf>
    <xf numFmtId="0" fontId="54" fillId="0" borderId="0" xfId="340" applyNumberFormat="1" applyFont="1" applyFill="1" applyAlignment="1">
      <alignment horizontal="center"/>
    </xf>
    <xf numFmtId="0" fontId="129" fillId="0" borderId="0" xfId="340" applyNumberFormat="1" applyFont="1" applyFill="1" applyAlignment="1"/>
    <xf numFmtId="14" fontId="48" fillId="0" borderId="0" xfId="340" applyNumberFormat="1" applyFont="1" applyFill="1" applyAlignment="1">
      <alignment horizontal="center"/>
    </xf>
    <xf numFmtId="164" fontId="48" fillId="0" borderId="0" xfId="673" applyNumberFormat="1" applyFont="1" applyFill="1"/>
    <xf numFmtId="0" fontId="48" fillId="0" borderId="0" xfId="340" applyNumberFormat="1" applyFont="1" applyFill="1" applyAlignment="1">
      <alignment horizontal="left"/>
    </xf>
    <xf numFmtId="10" fontId="54" fillId="0" borderId="9" xfId="421" applyNumberFormat="1" applyFont="1" applyFill="1" applyBorder="1"/>
    <xf numFmtId="10" fontId="48" fillId="0" borderId="9" xfId="421" applyNumberFormat="1" applyFont="1" applyFill="1" applyBorder="1"/>
    <xf numFmtId="3" fontId="48" fillId="0" borderId="0" xfId="673" applyNumberFormat="1" applyFont="1" applyFill="1"/>
    <xf numFmtId="0" fontId="48" fillId="0" borderId="0" xfId="340" applyNumberFormat="1" applyFont="1" applyFill="1" applyAlignment="1">
      <alignment horizontal="left" wrapText="1"/>
    </xf>
    <xf numFmtId="42" fontId="48" fillId="0" borderId="0" xfId="674" applyNumberFormat="1" applyFont="1" applyFill="1"/>
    <xf numFmtId="41" fontId="48" fillId="0" borderId="0" xfId="674" applyNumberFormat="1" applyFont="1" applyFill="1"/>
    <xf numFmtId="0" fontId="128" fillId="0" borderId="0" xfId="340" applyNumberFormat="1" applyFont="1" applyFill="1" applyBorder="1" applyAlignment="1">
      <alignment horizontal="center"/>
    </xf>
    <xf numFmtId="42" fontId="48" fillId="0" borderId="2" xfId="674" applyNumberFormat="1" applyFont="1" applyFill="1" applyBorder="1"/>
    <xf numFmtId="10" fontId="48" fillId="0" borderId="2" xfId="421" applyNumberFormat="1" applyFont="1" applyFill="1" applyBorder="1"/>
    <xf numFmtId="10" fontId="48" fillId="0" borderId="2" xfId="340" applyNumberFormat="1" applyFont="1" applyFill="1" applyBorder="1" applyAlignment="1"/>
    <xf numFmtId="185" fontId="48" fillId="0" borderId="0" xfId="340" applyNumberFormat="1" applyFont="1" applyFill="1" applyAlignment="1"/>
    <xf numFmtId="185" fontId="48" fillId="0" borderId="0" xfId="674" applyNumberFormat="1" applyFont="1" applyFill="1"/>
    <xf numFmtId="14" fontId="128" fillId="0" borderId="0" xfId="340" applyNumberFormat="1" applyFont="1" applyFill="1" applyAlignment="1">
      <alignment horizontal="center"/>
    </xf>
    <xf numFmtId="0" fontId="48" fillId="0" borderId="0" xfId="340" applyNumberFormat="1" applyFont="1" applyFill="1" applyBorder="1" applyAlignment="1"/>
    <xf numFmtId="10" fontId="48" fillId="0" borderId="10" xfId="421" applyNumberFormat="1" applyFont="1" applyFill="1" applyBorder="1"/>
    <xf numFmtId="185" fontId="48" fillId="0" borderId="2" xfId="674" applyNumberFormat="1" applyFont="1" applyFill="1" applyBorder="1"/>
    <xf numFmtId="10" fontId="48" fillId="0" borderId="9" xfId="340" applyNumberFormat="1" applyFont="1" applyFill="1" applyBorder="1" applyAlignment="1"/>
    <xf numFmtId="42" fontId="38" fillId="0" borderId="0" xfId="340" applyNumberFormat="1" applyFont="1" applyFill="1" applyAlignment="1"/>
    <xf numFmtId="42" fontId="38" fillId="0" borderId="9" xfId="340" applyNumberFormat="1" applyFont="1" applyFill="1" applyBorder="1" applyAlignment="1"/>
    <xf numFmtId="10" fontId="38" fillId="0" borderId="9" xfId="340" applyNumberFormat="1" applyFont="1" applyFill="1" applyBorder="1" applyAlignment="1"/>
    <xf numFmtId="41" fontId="48" fillId="0" borderId="76" xfId="0" applyNumberFormat="1" applyFont="1" applyFill="1" applyBorder="1"/>
    <xf numFmtId="41" fontId="37" fillId="0" borderId="97" xfId="0" applyNumberFormat="1" applyFont="1" applyFill="1" applyBorder="1" applyAlignment="1">
      <alignment horizontal="center" wrapText="1"/>
    </xf>
    <xf numFmtId="41" fontId="37" fillId="0" borderId="98" xfId="0" applyNumberFormat="1" applyFont="1" applyFill="1" applyBorder="1" applyAlignment="1">
      <alignment horizontal="center" wrapText="1"/>
    </xf>
    <xf numFmtId="41" fontId="48" fillId="0" borderId="0" xfId="221" applyNumberFormat="1" applyFont="1" applyFill="1" applyBorder="1"/>
    <xf numFmtId="41" fontId="37" fillId="0" borderId="44" xfId="0" applyNumberFormat="1" applyFont="1" applyFill="1" applyBorder="1" applyAlignment="1">
      <alignment horizontal="center" wrapText="1"/>
    </xf>
    <xf numFmtId="41" fontId="48" fillId="0" borderId="39" xfId="0" applyNumberFormat="1" applyFont="1" applyFill="1" applyBorder="1"/>
    <xf numFmtId="41" fontId="54" fillId="0" borderId="99" xfId="0" applyNumberFormat="1" applyFont="1" applyFill="1" applyBorder="1"/>
    <xf numFmtId="41" fontId="54" fillId="0" borderId="61" xfId="0" applyNumberFormat="1" applyFont="1" applyFill="1" applyBorder="1"/>
    <xf numFmtId="41" fontId="54" fillId="0" borderId="65" xfId="0" applyNumberFormat="1" applyFont="1" applyFill="1" applyBorder="1"/>
    <xf numFmtId="10" fontId="38" fillId="0" borderId="0" xfId="0" applyNumberFormat="1" applyFont="1" applyFill="1" applyBorder="1" applyAlignment="1">
      <alignment horizontal="center"/>
    </xf>
    <xf numFmtId="41" fontId="48" fillId="0" borderId="17" xfId="0" applyNumberFormat="1" applyFont="1" applyFill="1" applyBorder="1"/>
    <xf numFmtId="41" fontId="54" fillId="0" borderId="42" xfId="0" applyNumberFormat="1" applyFont="1" applyFill="1" applyBorder="1"/>
    <xf numFmtId="41" fontId="54" fillId="0" borderId="66" xfId="0" applyNumberFormat="1" applyFont="1" applyFill="1" applyBorder="1"/>
    <xf numFmtId="41" fontId="38" fillId="0" borderId="11" xfId="0" applyNumberFormat="1" applyFont="1" applyFill="1" applyBorder="1"/>
    <xf numFmtId="0" fontId="2" fillId="0" borderId="0" xfId="6537" applyFill="1"/>
    <xf numFmtId="43" fontId="54" fillId="0" borderId="9" xfId="227" applyNumberFormat="1" applyFont="1" applyFill="1" applyBorder="1"/>
    <xf numFmtId="0" fontId="48" fillId="0" borderId="10" xfId="0" applyFont="1" applyFill="1" applyBorder="1"/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171" fontId="37" fillId="0" borderId="0" xfId="0" applyNumberFormat="1" applyFont="1" applyFill="1" applyBorder="1" applyAlignment="1"/>
    <xf numFmtId="0" fontId="0" fillId="0" borderId="21" xfId="0" applyBorder="1"/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164" fontId="38" fillId="0" borderId="30" xfId="227" applyNumberFormat="1" applyFill="1" applyBorder="1"/>
    <xf numFmtId="164" fontId="38" fillId="0" borderId="3" xfId="227" applyNumberFormat="1" applyFill="1" applyBorder="1"/>
    <xf numFmtId="0" fontId="0" fillId="65" borderId="19" xfId="0" applyFill="1" applyBorder="1"/>
    <xf numFmtId="0" fontId="0" fillId="65" borderId="0" xfId="0" applyFill="1" applyBorder="1"/>
    <xf numFmtId="0" fontId="0" fillId="65" borderId="0" xfId="0" applyFill="1" applyBorder="1" applyAlignment="1">
      <alignment horizontal="center"/>
    </xf>
    <xf numFmtId="164" fontId="38" fillId="65" borderId="0" xfId="227" applyNumberFormat="1" applyFill="1" applyBorder="1" applyAlignment="1">
      <alignment vertical="top"/>
    </xf>
    <xf numFmtId="164" fontId="38" fillId="65" borderId="0" xfId="227" applyNumberFormat="1" applyFill="1" applyBorder="1" applyAlignment="1"/>
    <xf numFmtId="164" fontId="38" fillId="65" borderId="0" xfId="227" applyNumberFormat="1" applyFill="1" applyBorder="1"/>
    <xf numFmtId="164" fontId="38" fillId="65" borderId="3" xfId="227" applyNumberFormat="1" applyFill="1" applyBorder="1"/>
    <xf numFmtId="0" fontId="113" fillId="0" borderId="0" xfId="0" applyFont="1" applyBorder="1"/>
    <xf numFmtId="164" fontId="113" fillId="0" borderId="0" xfId="227" applyNumberFormat="1" applyFont="1" applyFill="1" applyBorder="1" applyAlignment="1">
      <alignment horizontal="center"/>
    </xf>
    <xf numFmtId="164" fontId="113" fillId="0" borderId="0" xfId="227" applyNumberFormat="1" applyFont="1" applyFill="1" applyBorder="1"/>
    <xf numFmtId="0" fontId="0" fillId="0" borderId="16" xfId="0" applyBorder="1"/>
    <xf numFmtId="0" fontId="0" fillId="0" borderId="2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7" xfId="0" applyBorder="1"/>
    <xf numFmtId="0" fontId="0" fillId="0" borderId="30" xfId="0" applyBorder="1"/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164" fontId="38" fillId="0" borderId="16" xfId="227" applyNumberFormat="1" applyFill="1" applyBorder="1" applyAlignment="1">
      <alignment vertical="top"/>
    </xf>
    <xf numFmtId="164" fontId="38" fillId="0" borderId="22" xfId="227" applyNumberFormat="1" applyFill="1" applyBorder="1" applyAlignment="1">
      <alignment vertical="top"/>
    </xf>
    <xf numFmtId="164" fontId="38" fillId="0" borderId="16" xfId="227" applyNumberFormat="1" applyFill="1" applyBorder="1" applyAlignment="1"/>
    <xf numFmtId="164" fontId="38" fillId="0" borderId="22" xfId="227" applyNumberFormat="1" applyFill="1" applyBorder="1"/>
    <xf numFmtId="164" fontId="38" fillId="0" borderId="100" xfId="227" applyNumberFormat="1" applyFill="1" applyBorder="1"/>
    <xf numFmtId="164" fontId="38" fillId="0" borderId="17" xfId="227" applyNumberFormat="1" applyFill="1" applyBorder="1" applyAlignment="1">
      <alignment vertical="top"/>
    </xf>
    <xf numFmtId="164" fontId="38" fillId="0" borderId="10" xfId="227" applyNumberFormat="1" applyFill="1" applyBorder="1" applyAlignment="1">
      <alignment vertical="top"/>
    </xf>
    <xf numFmtId="164" fontId="38" fillId="0" borderId="11" xfId="227" applyNumberFormat="1" applyFill="1" applyBorder="1" applyAlignment="1">
      <alignment vertical="top"/>
    </xf>
    <xf numFmtId="164" fontId="38" fillId="0" borderId="24" xfId="227" applyNumberFormat="1" applyFill="1" applyBorder="1" applyAlignment="1">
      <alignment vertical="top"/>
    </xf>
    <xf numFmtId="164" fontId="38" fillId="0" borderId="17" xfId="227" applyNumberFormat="1" applyFill="1" applyBorder="1" applyAlignment="1"/>
    <xf numFmtId="164" fontId="38" fillId="0" borderId="24" xfId="227" applyNumberFormat="1" applyFill="1" applyBorder="1"/>
    <xf numFmtId="164" fontId="38" fillId="0" borderId="27" xfId="227" applyNumberFormat="1" applyFill="1" applyBorder="1"/>
    <xf numFmtId="164" fontId="38" fillId="0" borderId="101" xfId="227" applyNumberFormat="1" applyFill="1" applyBorder="1"/>
    <xf numFmtId="164" fontId="38" fillId="0" borderId="17" xfId="227" applyNumberFormat="1" applyFill="1" applyBorder="1"/>
    <xf numFmtId="164" fontId="38" fillId="0" borderId="3" xfId="227" applyNumberFormat="1" applyFont="1" applyFill="1" applyBorder="1" applyAlignment="1">
      <alignment horizontal="center"/>
    </xf>
    <xf numFmtId="164" fontId="38" fillId="0" borderId="3" xfId="227" applyNumberFormat="1" applyFont="1" applyFill="1" applyBorder="1"/>
    <xf numFmtId="164" fontId="38" fillId="0" borderId="38" xfId="227" applyNumberFormat="1" applyFont="1" applyFill="1" applyBorder="1" applyAlignment="1">
      <alignment horizontal="right"/>
    </xf>
    <xf numFmtId="41" fontId="38" fillId="0" borderId="0" xfId="227" applyNumberFormat="1" applyFont="1" applyFill="1" applyProtection="1">
      <protection locked="0"/>
    </xf>
    <xf numFmtId="10" fontId="38" fillId="0" borderId="39" xfId="0" applyNumberFormat="1" applyFont="1" applyFill="1" applyBorder="1" applyAlignment="1">
      <alignment horizontal="center"/>
    </xf>
    <xf numFmtId="10" fontId="127" fillId="0" borderId="39" xfId="0" applyNumberFormat="1" applyFont="1" applyFill="1" applyBorder="1" applyAlignment="1">
      <alignment horizontal="center"/>
    </xf>
    <xf numFmtId="10" fontId="38" fillId="0" borderId="40" xfId="0" applyNumberFormat="1" applyFont="1" applyFill="1" applyBorder="1" applyAlignment="1">
      <alignment horizontal="center"/>
    </xf>
    <xf numFmtId="0" fontId="127" fillId="0" borderId="39" xfId="0" applyFont="1" applyFill="1" applyBorder="1" applyAlignment="1">
      <alignment horizontal="center"/>
    </xf>
    <xf numFmtId="0" fontId="48" fillId="63" borderId="16" xfId="227" applyNumberFormat="1" applyFont="1" applyFill="1" applyBorder="1" applyAlignment="1">
      <alignment horizontal="left"/>
    </xf>
    <xf numFmtId="0" fontId="48" fillId="63" borderId="0" xfId="227" applyNumberFormat="1" applyFont="1" applyFill="1" applyBorder="1" applyAlignment="1">
      <alignment horizontal="left"/>
    </xf>
    <xf numFmtId="0" fontId="48" fillId="63" borderId="0" xfId="0" applyFont="1" applyFill="1" applyBorder="1"/>
    <xf numFmtId="0" fontId="48" fillId="63" borderId="0" xfId="0" applyFont="1" applyFill="1" applyBorder="1" applyAlignment="1">
      <alignment horizontal="left"/>
    </xf>
    <xf numFmtId="0" fontId="48" fillId="63" borderId="0" xfId="0" applyFont="1" applyFill="1" applyBorder="1" applyAlignment="1">
      <alignment horizontal="center"/>
    </xf>
    <xf numFmtId="43" fontId="48" fillId="63" borderId="0" xfId="227" applyNumberFormat="1" applyFont="1" applyFill="1" applyBorder="1"/>
    <xf numFmtId="49" fontId="48" fillId="63" borderId="18" xfId="0" applyNumberFormat="1" applyFont="1" applyFill="1" applyBorder="1" applyAlignment="1">
      <alignment horizontal="center"/>
    </xf>
    <xf numFmtId="49" fontId="48" fillId="63" borderId="43" xfId="0" applyNumberFormat="1" applyFont="1" applyFill="1" applyBorder="1" applyAlignment="1">
      <alignment horizontal="center"/>
    </xf>
    <xf numFmtId="41" fontId="48" fillId="63" borderId="0" xfId="0" applyNumberFormat="1" applyFont="1" applyFill="1" applyBorder="1"/>
    <xf numFmtId="41" fontId="48" fillId="63" borderId="28" xfId="0" applyNumberFormat="1" applyFont="1" applyFill="1" applyBorder="1"/>
    <xf numFmtId="41" fontId="48" fillId="63" borderId="16" xfId="0" applyNumberFormat="1" applyFont="1" applyFill="1" applyBorder="1"/>
    <xf numFmtId="41" fontId="48" fillId="63" borderId="17" xfId="0" applyNumberFormat="1" applyFont="1" applyFill="1" applyBorder="1"/>
    <xf numFmtId="41" fontId="48" fillId="63" borderId="0" xfId="0" applyNumberFormat="1" applyFont="1" applyFill="1"/>
    <xf numFmtId="41" fontId="48" fillId="63" borderId="39" xfId="0" applyNumberFormat="1" applyFont="1" applyFill="1" applyBorder="1"/>
    <xf numFmtId="17" fontId="66" fillId="63" borderId="0" xfId="0" quotePrefix="1" applyNumberFormat="1" applyFont="1" applyFill="1"/>
    <xf numFmtId="49" fontId="48" fillId="63" borderId="16" xfId="0" applyNumberFormat="1" applyFont="1" applyFill="1" applyBorder="1" applyAlignment="1">
      <alignment horizontal="left"/>
    </xf>
    <xf numFmtId="49" fontId="48" fillId="63" borderId="0" xfId="0" applyNumberFormat="1" applyFont="1" applyFill="1" applyBorder="1" applyAlignment="1">
      <alignment horizontal="left"/>
    </xf>
    <xf numFmtId="171" fontId="48" fillId="63" borderId="0" xfId="0" applyNumberFormat="1" applyFont="1" applyFill="1" applyBorder="1" applyAlignment="1">
      <alignment horizontal="center"/>
    </xf>
    <xf numFmtId="49" fontId="48" fillId="63" borderId="16" xfId="227" applyNumberFormat="1" applyFont="1" applyFill="1" applyBorder="1" applyAlignment="1">
      <alignment horizontal="left"/>
    </xf>
    <xf numFmtId="49" fontId="48" fillId="63" borderId="0" xfId="227" applyNumberFormat="1" applyFont="1" applyFill="1" applyBorder="1" applyAlignment="1">
      <alignment horizontal="left"/>
    </xf>
    <xf numFmtId="17" fontId="48" fillId="63" borderId="0" xfId="0" applyNumberFormat="1" applyFont="1" applyFill="1" applyBorder="1"/>
    <xf numFmtId="49" fontId="48" fillId="63" borderId="16" xfId="0" applyNumberFormat="1" applyFont="1" applyFill="1" applyBorder="1" applyAlignment="1">
      <alignment horizontal="left" vertical="top"/>
    </xf>
    <xf numFmtId="49" fontId="48" fillId="63" borderId="0" xfId="0" applyNumberFormat="1" applyFont="1" applyFill="1" applyBorder="1" applyAlignment="1">
      <alignment horizontal="left" vertical="top"/>
    </xf>
    <xf numFmtId="49" fontId="48" fillId="63" borderId="0" xfId="0" applyNumberFormat="1" applyFont="1" applyFill="1" applyAlignment="1">
      <alignment horizontal="left"/>
    </xf>
    <xf numFmtId="1" fontId="48" fillId="63" borderId="16" xfId="227" applyNumberFormat="1" applyFont="1" applyFill="1" applyBorder="1" applyAlignment="1">
      <alignment horizontal="left"/>
    </xf>
    <xf numFmtId="0" fontId="116" fillId="63" borderId="16" xfId="373" applyFont="1" applyFill="1" applyBorder="1" applyAlignment="1">
      <alignment horizontal="left" wrapText="1"/>
    </xf>
    <xf numFmtId="0" fontId="48" fillId="63" borderId="16" xfId="0" applyNumberFormat="1" applyFont="1" applyFill="1" applyBorder="1" applyAlignment="1">
      <alignment horizontal="left"/>
    </xf>
    <xf numFmtId="49" fontId="48" fillId="63" borderId="16" xfId="0" applyNumberFormat="1" applyFont="1" applyFill="1" applyBorder="1"/>
    <xf numFmtId="0" fontId="48" fillId="63" borderId="16" xfId="0" applyFont="1" applyFill="1" applyBorder="1" applyAlignment="1">
      <alignment horizontal="left"/>
    </xf>
    <xf numFmtId="1" fontId="48" fillId="63" borderId="0" xfId="227" applyNumberFormat="1" applyFont="1" applyFill="1" applyAlignment="1">
      <alignment horizontal="left"/>
    </xf>
    <xf numFmtId="0" fontId="117" fillId="63" borderId="0" xfId="662" applyFont="1" applyFill="1" applyAlignment="1">
      <alignment horizontal="left"/>
    </xf>
    <xf numFmtId="0" fontId="48" fillId="63" borderId="16" xfId="0" applyNumberFormat="1" applyFont="1" applyFill="1" applyBorder="1" applyAlignment="1">
      <alignment horizontal="left" vertical="top"/>
    </xf>
    <xf numFmtId="0" fontId="48" fillId="63" borderId="16" xfId="0" quotePrefix="1" applyNumberFormat="1" applyFont="1" applyFill="1" applyBorder="1" applyAlignment="1">
      <alignment horizontal="left"/>
    </xf>
    <xf numFmtId="0" fontId="48" fillId="63" borderId="0" xfId="0" applyNumberFormat="1" applyFont="1" applyFill="1" applyAlignment="1">
      <alignment horizontal="left"/>
    </xf>
    <xf numFmtId="0" fontId="48" fillId="63" borderId="30" xfId="0" applyNumberFormat="1" applyFont="1" applyFill="1" applyBorder="1" applyAlignment="1">
      <alignment horizontal="left"/>
    </xf>
    <xf numFmtId="0" fontId="48" fillId="63" borderId="0" xfId="0" applyFont="1" applyFill="1"/>
    <xf numFmtId="17" fontId="48" fillId="63" borderId="0" xfId="0" applyNumberFormat="1" applyFont="1" applyFill="1"/>
    <xf numFmtId="0" fontId="116" fillId="63" borderId="0" xfId="373" applyFont="1" applyFill="1" applyBorder="1" applyAlignment="1">
      <alignment horizontal="left" wrapText="1"/>
    </xf>
    <xf numFmtId="0" fontId="116" fillId="63" borderId="0" xfId="373" applyFont="1" applyFill="1" applyBorder="1" applyAlignment="1">
      <alignment wrapText="1"/>
    </xf>
    <xf numFmtId="49" fontId="54" fillId="63" borderId="18" xfId="0" applyNumberFormat="1" applyFont="1" applyFill="1" applyBorder="1" applyAlignment="1">
      <alignment horizontal="center"/>
    </xf>
    <xf numFmtId="49" fontId="54" fillId="63" borderId="43" xfId="0" applyNumberFormat="1" applyFont="1" applyFill="1" applyBorder="1" applyAlignment="1">
      <alignment horizontal="center"/>
    </xf>
    <xf numFmtId="0" fontId="48" fillId="63" borderId="0" xfId="0" applyNumberFormat="1" applyFont="1" applyFill="1" applyBorder="1" applyAlignment="1">
      <alignment horizontal="left"/>
    </xf>
    <xf numFmtId="1" fontId="48" fillId="63" borderId="0" xfId="227" applyNumberFormat="1" applyFont="1" applyFill="1" applyBorder="1" applyAlignment="1">
      <alignment horizontal="left"/>
    </xf>
    <xf numFmtId="0" fontId="117" fillId="63" borderId="0" xfId="662" applyFont="1" applyFill="1" applyBorder="1"/>
    <xf numFmtId="0" fontId="117" fillId="63" borderId="0" xfId="662" applyFont="1" applyFill="1"/>
    <xf numFmtId="0" fontId="117" fillId="63" borderId="0" xfId="663" applyFont="1" applyFill="1" applyBorder="1"/>
    <xf numFmtId="0" fontId="2" fillId="63" borderId="0" xfId="6537" applyFill="1"/>
    <xf numFmtId="41" fontId="118" fillId="63" borderId="0" xfId="221" applyNumberFormat="1" applyFont="1" applyFill="1" applyBorder="1"/>
    <xf numFmtId="41" fontId="118" fillId="63" borderId="28" xfId="221" applyNumberFormat="1" applyFont="1" applyFill="1" applyBorder="1"/>
    <xf numFmtId="41" fontId="48" fillId="63" borderId="16" xfId="221" applyNumberFormat="1" applyFont="1" applyFill="1" applyBorder="1"/>
    <xf numFmtId="41" fontId="48" fillId="63" borderId="0" xfId="221" applyNumberFormat="1" applyFont="1" applyFill="1" applyBorder="1"/>
    <xf numFmtId="49" fontId="48" fillId="63" borderId="2" xfId="0" applyNumberFormat="1" applyFont="1" applyFill="1" applyBorder="1" applyAlignment="1">
      <alignment horizontal="center"/>
    </xf>
    <xf numFmtId="49" fontId="48" fillId="63" borderId="17" xfId="0" applyNumberFormat="1" applyFont="1" applyFill="1" applyBorder="1" applyAlignment="1">
      <alignment horizontal="center"/>
    </xf>
    <xf numFmtId="41" fontId="48" fillId="63" borderId="0" xfId="227" applyNumberFormat="1" applyFont="1" applyFill="1" applyBorder="1"/>
    <xf numFmtId="41" fontId="48" fillId="63" borderId="16" xfId="227" applyNumberFormat="1" applyFont="1" applyFill="1" applyBorder="1"/>
    <xf numFmtId="0" fontId="48" fillId="63" borderId="0" xfId="348" applyFont="1" applyFill="1"/>
    <xf numFmtId="0" fontId="48" fillId="63" borderId="0" xfId="348" applyFont="1" applyFill="1" applyBorder="1"/>
    <xf numFmtId="0" fontId="117" fillId="63" borderId="0" xfId="654" applyFont="1" applyFill="1" applyBorder="1"/>
    <xf numFmtId="49" fontId="48" fillId="63" borderId="35" xfId="0" applyNumberFormat="1" applyFont="1" applyFill="1" applyBorder="1" applyAlignment="1">
      <alignment horizontal="center"/>
    </xf>
    <xf numFmtId="49" fontId="48" fillId="63" borderId="24" xfId="0" applyNumberFormat="1" applyFont="1" applyFill="1" applyBorder="1" applyAlignment="1">
      <alignment horizontal="center"/>
    </xf>
    <xf numFmtId="0" fontId="48" fillId="63" borderId="0" xfId="0" applyFont="1" applyFill="1" applyBorder="1" applyAlignment="1">
      <alignment horizontal="left" vertical="top" wrapText="1"/>
    </xf>
    <xf numFmtId="0" fontId="48" fillId="63" borderId="0" xfId="0" applyNumberFormat="1" applyFont="1" applyFill="1" applyBorder="1" applyAlignment="1">
      <alignment vertical="top" wrapText="1"/>
    </xf>
    <xf numFmtId="49" fontId="48" fillId="63" borderId="0" xfId="0" applyNumberFormat="1" applyFont="1" applyFill="1" applyBorder="1"/>
    <xf numFmtId="49" fontId="48" fillId="63" borderId="4" xfId="0" applyNumberFormat="1" applyFont="1" applyFill="1" applyBorder="1" applyAlignment="1">
      <alignment horizontal="center"/>
    </xf>
    <xf numFmtId="49" fontId="48" fillId="63" borderId="54" xfId="0" applyNumberFormat="1" applyFont="1" applyFill="1" applyBorder="1" applyAlignment="1">
      <alignment horizontal="center"/>
    </xf>
    <xf numFmtId="0" fontId="117" fillId="63" borderId="0" xfId="654" applyFont="1" applyFill="1"/>
    <xf numFmtId="0" fontId="117" fillId="63" borderId="0" xfId="513" applyFont="1" applyFill="1" applyBorder="1"/>
    <xf numFmtId="0" fontId="48" fillId="63" borderId="18" xfId="0" applyNumberFormat="1" applyFont="1" applyFill="1" applyBorder="1" applyAlignment="1">
      <alignment horizontal="center"/>
    </xf>
    <xf numFmtId="0" fontId="48" fillId="63" borderId="4" xfId="0" applyNumberFormat="1" applyFont="1" applyFill="1" applyBorder="1" applyAlignment="1">
      <alignment horizontal="center"/>
    </xf>
    <xf numFmtId="0" fontId="40" fillId="63" borderId="0" xfId="0" applyFont="1" applyFill="1" applyBorder="1"/>
    <xf numFmtId="0" fontId="48" fillId="63" borderId="0" xfId="0" applyFont="1" applyFill="1" applyBorder="1" applyAlignment="1">
      <alignment wrapText="1"/>
    </xf>
    <xf numFmtId="49" fontId="54" fillId="63" borderId="4" xfId="0" applyNumberFormat="1" applyFont="1" applyFill="1" applyBorder="1" applyAlignment="1">
      <alignment horizontal="center"/>
    </xf>
    <xf numFmtId="49" fontId="54" fillId="63" borderId="54" xfId="0" applyNumberFormat="1" applyFont="1" applyFill="1" applyBorder="1" applyAlignment="1">
      <alignment horizontal="center"/>
    </xf>
    <xf numFmtId="49" fontId="48" fillId="63" borderId="34" xfId="0" applyNumberFormat="1" applyFont="1" applyFill="1" applyBorder="1" applyAlignment="1">
      <alignment horizontal="center"/>
    </xf>
    <xf numFmtId="49" fontId="48" fillId="63" borderId="26" xfId="0" applyNumberFormat="1" applyFont="1" applyFill="1" applyBorder="1" applyAlignment="1">
      <alignment horizontal="center"/>
    </xf>
    <xf numFmtId="49" fontId="54" fillId="63" borderId="34" xfId="0" applyNumberFormat="1" applyFont="1" applyFill="1" applyBorder="1" applyAlignment="1">
      <alignment horizontal="center"/>
    </xf>
    <xf numFmtId="49" fontId="54" fillId="63" borderId="26" xfId="0" applyNumberFormat="1" applyFont="1" applyFill="1" applyBorder="1" applyAlignment="1">
      <alignment horizontal="center"/>
    </xf>
    <xf numFmtId="49" fontId="48" fillId="63" borderId="33" xfId="0" applyNumberFormat="1" applyFont="1" applyFill="1" applyBorder="1" applyAlignment="1">
      <alignment horizontal="center"/>
    </xf>
    <xf numFmtId="49" fontId="48" fillId="63" borderId="68" xfId="0" applyNumberFormat="1" applyFont="1" applyFill="1" applyBorder="1" applyAlignment="1">
      <alignment horizontal="center"/>
    </xf>
    <xf numFmtId="41" fontId="48" fillId="63" borderId="76" xfId="0" applyNumberFormat="1" applyFont="1" applyFill="1" applyBorder="1"/>
    <xf numFmtId="0" fontId="48" fillId="63" borderId="3" xfId="0" applyNumberFormat="1" applyFont="1" applyFill="1" applyBorder="1" applyAlignment="1">
      <alignment horizontal="left"/>
    </xf>
    <xf numFmtId="0" fontId="48" fillId="63" borderId="3" xfId="0" applyFont="1" applyFill="1" applyBorder="1"/>
    <xf numFmtId="0" fontId="48" fillId="63" borderId="3" xfId="0" applyFont="1" applyFill="1" applyBorder="1" applyAlignment="1">
      <alignment horizontal="left"/>
    </xf>
    <xf numFmtId="0" fontId="48" fillId="63" borderId="3" xfId="0" applyFont="1" applyFill="1" applyBorder="1" applyAlignment="1">
      <alignment horizontal="center"/>
    </xf>
    <xf numFmtId="43" fontId="48" fillId="63" borderId="3" xfId="227" applyNumberFormat="1" applyFont="1" applyFill="1" applyBorder="1"/>
    <xf numFmtId="49" fontId="48" fillId="63" borderId="62" xfId="0" applyNumberFormat="1" applyFont="1" applyFill="1" applyBorder="1" applyAlignment="1">
      <alignment horizontal="center"/>
    </xf>
    <xf numFmtId="49" fontId="48" fillId="63" borderId="55" xfId="0" applyNumberFormat="1" applyFont="1" applyFill="1" applyBorder="1" applyAlignment="1">
      <alignment horizontal="center"/>
    </xf>
    <xf numFmtId="49" fontId="48" fillId="63" borderId="71" xfId="0" applyNumberFormat="1" applyFont="1" applyFill="1" applyBorder="1" applyAlignment="1">
      <alignment horizontal="center"/>
    </xf>
    <xf numFmtId="41" fontId="48" fillId="63" borderId="3" xfId="0" applyNumberFormat="1" applyFont="1" applyFill="1" applyBorder="1"/>
    <xf numFmtId="41" fontId="48" fillId="63" borderId="67" xfId="0" applyNumberFormat="1" applyFont="1" applyFill="1" applyBorder="1"/>
    <xf numFmtId="41" fontId="48" fillId="63" borderId="75" xfId="0" applyNumberFormat="1" applyFont="1" applyFill="1" applyBorder="1"/>
    <xf numFmtId="41" fontId="48" fillId="63" borderId="38" xfId="0" applyNumberFormat="1" applyFont="1" applyFill="1" applyBorder="1"/>
    <xf numFmtId="41" fontId="48" fillId="63" borderId="40" xfId="0" applyNumberFormat="1" applyFont="1" applyFill="1" applyBorder="1"/>
    <xf numFmtId="41" fontId="48" fillId="64" borderId="0" xfId="0" applyNumberFormat="1" applyFont="1" applyFill="1" applyBorder="1"/>
    <xf numFmtId="43" fontId="113" fillId="0" borderId="0" xfId="0" applyNumberFormat="1" applyFont="1" applyFill="1"/>
    <xf numFmtId="41" fontId="42" fillId="0" borderId="11" xfId="0" applyNumberFormat="1" applyFont="1" applyFill="1" applyBorder="1"/>
    <xf numFmtId="41" fontId="42" fillId="0" borderId="11" xfId="0" applyNumberFormat="1" applyFont="1" applyFill="1" applyBorder="1" applyProtection="1"/>
    <xf numFmtId="0" fontId="37" fillId="0" borderId="39" xfId="0" applyFont="1" applyFill="1" applyBorder="1" applyAlignment="1">
      <alignment horizontal="center"/>
    </xf>
    <xf numFmtId="168" fontId="38" fillId="0" borderId="102" xfId="0" applyNumberFormat="1" applyFont="1" applyFill="1" applyBorder="1" applyAlignment="1">
      <alignment horizontal="center"/>
    </xf>
    <xf numFmtId="0" fontId="38" fillId="0" borderId="39" xfId="0" applyFont="1" applyFill="1" applyBorder="1"/>
    <xf numFmtId="41" fontId="38" fillId="0" borderId="39" xfId="227" applyNumberFormat="1" applyFont="1" applyFill="1" applyBorder="1"/>
    <xf numFmtId="41" fontId="38" fillId="0" borderId="102" xfId="227" applyNumberFormat="1" applyFont="1" applyFill="1" applyBorder="1" applyAlignment="1">
      <alignment horizontal="right"/>
    </xf>
    <xf numFmtId="41" fontId="38" fillId="0" borderId="39" xfId="0" applyNumberFormat="1" applyFont="1" applyFill="1" applyBorder="1"/>
    <xf numFmtId="41" fontId="56" fillId="0" borderId="39" xfId="227" applyNumberFormat="1" applyFont="1" applyFill="1" applyBorder="1"/>
    <xf numFmtId="41" fontId="37" fillId="0" borderId="99" xfId="227" applyNumberFormat="1" applyFont="1" applyFill="1" applyBorder="1"/>
    <xf numFmtId="0" fontId="41" fillId="0" borderId="0" xfId="0" applyFont="1" applyFill="1" applyAlignment="1">
      <alignment horizontal="centerContinuous"/>
    </xf>
    <xf numFmtId="0" fontId="42" fillId="0" borderId="10" xfId="0" applyFont="1" applyFill="1" applyBorder="1" applyAlignment="1">
      <alignment horizontal="centerContinuous"/>
    </xf>
    <xf numFmtId="0" fontId="41" fillId="0" borderId="0" xfId="0" applyFont="1" applyFill="1"/>
    <xf numFmtId="0" fontId="38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41" fontId="38" fillId="0" borderId="10" xfId="227" applyNumberFormat="1" applyFont="1" applyFill="1" applyBorder="1"/>
    <xf numFmtId="49" fontId="48" fillId="63" borderId="23" xfId="0" applyNumberFormat="1" applyFont="1" applyFill="1" applyBorder="1" applyAlignment="1">
      <alignment horizontal="center"/>
    </xf>
    <xf numFmtId="0" fontId="125" fillId="0" borderId="0" xfId="0" applyFont="1" applyFill="1"/>
    <xf numFmtId="0" fontId="160" fillId="0" borderId="0" xfId="0" applyFont="1"/>
    <xf numFmtId="0" fontId="161" fillId="0" borderId="0" xfId="0" applyFont="1" applyFill="1"/>
    <xf numFmtId="0" fontId="161" fillId="0" borderId="0" xfId="0" applyFont="1"/>
    <xf numFmtId="41" fontId="125" fillId="0" borderId="31" xfId="0" applyNumberFormat="1" applyFont="1" applyFill="1" applyBorder="1"/>
    <xf numFmtId="10" fontId="124" fillId="0" borderId="0" xfId="0" applyNumberFormat="1" applyFont="1" applyFill="1" applyAlignment="1">
      <alignment horizontal="center"/>
    </xf>
    <xf numFmtId="0" fontId="162" fillId="0" borderId="0" xfId="0" applyFont="1" applyFill="1" applyBorder="1" applyAlignment="1"/>
    <xf numFmtId="41" fontId="125" fillId="0" borderId="11" xfId="0" applyNumberFormat="1" applyFont="1" applyFill="1" applyBorder="1" applyAlignment="1">
      <alignment horizontal="center"/>
    </xf>
    <xf numFmtId="49" fontId="37" fillId="0" borderId="98" xfId="0" applyNumberFormat="1" applyFont="1" applyFill="1" applyBorder="1" applyAlignment="1">
      <alignment horizontal="center" wrapText="1"/>
    </xf>
    <xf numFmtId="49" fontId="48" fillId="0" borderId="104" xfId="0" applyNumberFormat="1" applyFont="1" applyFill="1" applyBorder="1" applyAlignment="1">
      <alignment horizontal="center"/>
    </xf>
    <xf numFmtId="49" fontId="48" fillId="63" borderId="104" xfId="0" applyNumberFormat="1" applyFont="1" applyFill="1" applyBorder="1" applyAlignment="1">
      <alignment horizontal="center"/>
    </xf>
    <xf numFmtId="49" fontId="54" fillId="0" borderId="104" xfId="0" applyNumberFormat="1" applyFont="1" applyFill="1" applyBorder="1" applyAlignment="1">
      <alignment horizontal="center"/>
    </xf>
    <xf numFmtId="49" fontId="54" fillId="63" borderId="104" xfId="0" applyNumberFormat="1" applyFont="1" applyFill="1" applyBorder="1" applyAlignment="1">
      <alignment horizontal="center"/>
    </xf>
    <xf numFmtId="43" fontId="48" fillId="0" borderId="39" xfId="227" applyNumberFormat="1" applyFont="1" applyFill="1" applyBorder="1"/>
    <xf numFmtId="43" fontId="48" fillId="63" borderId="39" xfId="227" applyNumberFormat="1" applyFont="1" applyFill="1" applyBorder="1"/>
    <xf numFmtId="43" fontId="48" fillId="0" borderId="40" xfId="227" applyNumberFormat="1" applyFont="1" applyFill="1" applyBorder="1"/>
    <xf numFmtId="43" fontId="54" fillId="0" borderId="44" xfId="227" applyNumberFormat="1" applyFont="1" applyFill="1" applyBorder="1"/>
    <xf numFmtId="0" fontId="48" fillId="0" borderId="104" xfId="0" applyNumberFormat="1" applyFont="1" applyFill="1" applyBorder="1" applyAlignment="1">
      <alignment horizontal="center"/>
    </xf>
    <xf numFmtId="0" fontId="48" fillId="63" borderId="104" xfId="0" applyNumberFormat="1" applyFont="1" applyFill="1" applyBorder="1" applyAlignment="1">
      <alignment horizontal="center"/>
    </xf>
    <xf numFmtId="43" fontId="48" fillId="0" borderId="78" xfId="227" applyNumberFormat="1" applyFont="1" applyFill="1" applyBorder="1"/>
    <xf numFmtId="49" fontId="48" fillId="63" borderId="105" xfId="0" applyNumberFormat="1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 applyFill="1" applyAlignment="1">
      <alignment horizontal="left"/>
    </xf>
    <xf numFmtId="49" fontId="125" fillId="0" borderId="0" xfId="0" applyNumberFormat="1" applyFont="1" applyFill="1" applyAlignment="1"/>
    <xf numFmtId="0" fontId="125" fillId="0" borderId="0" xfId="0" applyFont="1" applyFill="1" applyAlignment="1">
      <alignment horizontal="center"/>
    </xf>
    <xf numFmtId="49" fontId="125" fillId="0" borderId="0" xfId="0" applyNumberFormat="1" applyFont="1" applyFill="1"/>
    <xf numFmtId="49" fontId="125" fillId="0" borderId="0" xfId="0" applyNumberFormat="1" applyFont="1" applyFill="1" applyBorder="1" applyAlignment="1">
      <alignment horizontal="left"/>
    </xf>
    <xf numFmtId="166" fontId="125" fillId="0" borderId="0" xfId="0" applyNumberFormat="1" applyFont="1" applyAlignment="1" applyProtection="1">
      <alignment horizontal="center"/>
    </xf>
    <xf numFmtId="37" fontId="125" fillId="0" borderId="0" xfId="0" applyNumberFormat="1" applyFont="1" applyAlignment="1" applyProtection="1">
      <alignment horizontal="left"/>
    </xf>
    <xf numFmtId="0" fontId="125" fillId="0" borderId="0" xfId="0" applyNumberFormat="1" applyFont="1" applyProtection="1"/>
    <xf numFmtId="166" fontId="125" fillId="0" borderId="0" xfId="0" applyNumberFormat="1" applyFont="1" applyFill="1" applyAlignment="1" applyProtection="1">
      <alignment horizontal="center"/>
    </xf>
    <xf numFmtId="37" fontId="125" fillId="0" borderId="0" xfId="0" applyNumberFormat="1" applyFont="1" applyFill="1" applyAlignment="1" applyProtection="1">
      <alignment horizontal="left"/>
    </xf>
    <xf numFmtId="0" fontId="112" fillId="0" borderId="0" xfId="0" applyFont="1" applyFill="1" applyAlignment="1">
      <alignment horizontal="center"/>
    </xf>
    <xf numFmtId="165" fontId="124" fillId="0" borderId="0" xfId="0" applyNumberFormat="1" applyFont="1" applyFill="1" applyAlignment="1">
      <alignment horizontal="left"/>
    </xf>
    <xf numFmtId="0" fontId="38" fillId="0" borderId="32" xfId="0" applyFont="1" applyFill="1" applyBorder="1" applyAlignment="1">
      <alignment horizontal="center"/>
    </xf>
    <xf numFmtId="41" fontId="38" fillId="0" borderId="32" xfId="0" applyNumberFormat="1" applyFont="1" applyFill="1" applyBorder="1"/>
    <xf numFmtId="168" fontId="38" fillId="0" borderId="10" xfId="0" applyNumberFormat="1" applyFont="1" applyFill="1" applyBorder="1" applyAlignment="1">
      <alignment horizontal="center"/>
    </xf>
    <xf numFmtId="41" fontId="38" fillId="0" borderId="0" xfId="0" applyNumberFormat="1" applyFont="1" applyFill="1" applyAlignment="1" applyProtection="1">
      <alignment horizontal="center"/>
    </xf>
    <xf numFmtId="41" fontId="38" fillId="0" borderId="0" xfId="0" applyNumberFormat="1" applyFont="1" applyFill="1" applyAlignment="1" applyProtection="1">
      <alignment horizontal="centerContinuous"/>
    </xf>
    <xf numFmtId="41" fontId="38" fillId="0" borderId="0" xfId="0" applyNumberFormat="1" applyFont="1" applyFill="1" applyBorder="1" applyProtection="1"/>
    <xf numFmtId="41" fontId="38" fillId="0" borderId="10" xfId="0" applyNumberFormat="1" applyFont="1" applyFill="1" applyBorder="1" applyProtection="1"/>
    <xf numFmtId="171" fontId="48" fillId="63" borderId="0" xfId="0" applyNumberFormat="1" applyFont="1" applyFill="1" applyBorder="1" applyAlignment="1">
      <alignment horizontal="right"/>
    </xf>
    <xf numFmtId="0" fontId="37" fillId="0" borderId="78" xfId="0" applyFont="1" applyFill="1" applyBorder="1" applyAlignment="1">
      <alignment horizontal="center"/>
    </xf>
    <xf numFmtId="168" fontId="37" fillId="0" borderId="31" xfId="0" applyNumberFormat="1" applyFont="1" applyFill="1" applyBorder="1" applyAlignment="1">
      <alignment horizontal="center"/>
    </xf>
    <xf numFmtId="41" fontId="38" fillId="0" borderId="31" xfId="227" applyNumberFormat="1" applyFont="1" applyFill="1" applyBorder="1" applyAlignment="1">
      <alignment horizontal="right"/>
    </xf>
    <xf numFmtId="0" fontId="37" fillId="0" borderId="103" xfId="0" applyFont="1" applyFill="1" applyBorder="1" applyAlignment="1">
      <alignment horizontal="center"/>
    </xf>
    <xf numFmtId="0" fontId="38" fillId="0" borderId="32" xfId="0" applyFont="1" applyFill="1" applyBorder="1"/>
    <xf numFmtId="41" fontId="38" fillId="0" borderId="106" xfId="227" applyNumberFormat="1" applyFont="1" applyFill="1" applyBorder="1"/>
    <xf numFmtId="41" fontId="38" fillId="0" borderId="0" xfId="340" applyNumberFormat="1" applyFont="1" applyFill="1" applyAlignment="1"/>
    <xf numFmtId="10" fontId="38" fillId="0" borderId="0" xfId="400" applyNumberFormat="1" applyFont="1" applyFill="1" applyAlignment="1"/>
    <xf numFmtId="10" fontId="38" fillId="0" borderId="10" xfId="400" applyNumberFormat="1" applyFont="1" applyFill="1" applyBorder="1" applyAlignment="1"/>
    <xf numFmtId="0" fontId="38" fillId="0" borderId="0" xfId="0" applyNumberFormat="1" applyFont="1" applyFill="1"/>
    <xf numFmtId="43" fontId="128" fillId="0" borderId="0" xfId="227" applyNumberFormat="1" applyFont="1" applyFill="1" applyBorder="1"/>
    <xf numFmtId="43" fontId="54" fillId="0" borderId="4" xfId="227" applyFont="1" applyFill="1" applyBorder="1"/>
    <xf numFmtId="41" fontId="54" fillId="0" borderId="10" xfId="0" applyNumberFormat="1" applyFont="1" applyFill="1" applyBorder="1"/>
    <xf numFmtId="41" fontId="54" fillId="0" borderId="69" xfId="0" applyNumberFormat="1" applyFont="1" applyFill="1" applyBorder="1"/>
    <xf numFmtId="17" fontId="48" fillId="63" borderId="0" xfId="0" applyNumberFormat="1" applyFont="1" applyFill="1" applyBorder="1" applyAlignment="1">
      <alignment horizontal="right"/>
    </xf>
    <xf numFmtId="171" fontId="48" fillId="63" borderId="3" xfId="0" applyNumberFormat="1" applyFont="1" applyFill="1" applyBorder="1" applyAlignment="1">
      <alignment horizontal="right"/>
    </xf>
    <xf numFmtId="168" fontId="37" fillId="0" borderId="102" xfId="0" applyNumberFormat="1" applyFont="1" applyFill="1" applyBorder="1" applyAlignment="1">
      <alignment horizontal="center"/>
    </xf>
    <xf numFmtId="0" fontId="112" fillId="0" borderId="107" xfId="0" applyFont="1" applyFill="1" applyBorder="1" applyAlignment="1">
      <alignment horizontal="centerContinuous"/>
    </xf>
    <xf numFmtId="42" fontId="38" fillId="0" borderId="39" xfId="227" applyNumberFormat="1" applyFont="1" applyFill="1" applyBorder="1"/>
    <xf numFmtId="42" fontId="0" fillId="0" borderId="0" xfId="0" applyNumberFormat="1"/>
    <xf numFmtId="49" fontId="37" fillId="0" borderId="30" xfId="0" applyNumberFormat="1" applyFont="1" applyFill="1" applyBorder="1" applyAlignment="1"/>
    <xf numFmtId="41" fontId="38" fillId="0" borderId="3" xfId="0" applyNumberFormat="1" applyFont="1" applyFill="1" applyBorder="1" applyAlignment="1">
      <alignment horizontal="center"/>
    </xf>
    <xf numFmtId="165" fontId="124" fillId="0" borderId="0" xfId="0" applyNumberFormat="1" applyFont="1" applyFill="1" applyAlignment="1">
      <alignment horizontal="left"/>
    </xf>
    <xf numFmtId="0" fontId="37" fillId="0" borderId="0" xfId="0" applyFont="1" applyAlignment="1">
      <alignment horizontal="center"/>
    </xf>
    <xf numFmtId="37" fontId="163" fillId="0" borderId="38" xfId="227" applyNumberFormat="1" applyFont="1" applyFill="1" applyBorder="1"/>
    <xf numFmtId="37" fontId="163" fillId="0" borderId="0" xfId="0" applyNumberFormat="1" applyFont="1"/>
    <xf numFmtId="0" fontId="126" fillId="65" borderId="19" xfId="0" applyFont="1" applyFill="1" applyBorder="1" applyAlignment="1">
      <alignment horizontal="centerContinuous"/>
    </xf>
    <xf numFmtId="0" fontId="126" fillId="65" borderId="20" xfId="0" applyFont="1" applyFill="1" applyBorder="1" applyAlignment="1">
      <alignment horizontal="centerContinuous"/>
    </xf>
    <xf numFmtId="0" fontId="126" fillId="65" borderId="21" xfId="0" applyFont="1" applyFill="1" applyBorder="1" applyAlignment="1">
      <alignment horizontal="centerContinuous"/>
    </xf>
    <xf numFmtId="0" fontId="0" fillId="0" borderId="20" xfId="0" applyBorder="1"/>
    <xf numFmtId="0" fontId="0" fillId="0" borderId="2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38" xfId="0" applyBorder="1"/>
    <xf numFmtId="0" fontId="38" fillId="0" borderId="38" xfId="0" applyFont="1" applyBorder="1" applyAlignment="1">
      <alignment vertical="top" wrapText="1"/>
    </xf>
    <xf numFmtId="164" fontId="38" fillId="0" borderId="100" xfId="227" applyNumberFormat="1" applyFill="1" applyBorder="1" applyAlignment="1">
      <alignment vertical="top"/>
    </xf>
    <xf numFmtId="164" fontId="38" fillId="0" borderId="27" xfId="227" applyNumberFormat="1" applyFill="1" applyBorder="1" applyAlignment="1">
      <alignment vertical="top"/>
    </xf>
    <xf numFmtId="164" fontId="38" fillId="0" borderId="101" xfId="227" applyNumberFormat="1" applyFill="1" applyBorder="1" applyAlignment="1">
      <alignment vertical="top"/>
    </xf>
    <xf numFmtId="164" fontId="38" fillId="0" borderId="108" xfId="227" applyNumberFormat="1" applyFill="1" applyBorder="1" applyAlignment="1">
      <alignment vertical="top"/>
    </xf>
    <xf numFmtId="164" fontId="38" fillId="0" borderId="109" xfId="227" applyNumberFormat="1" applyFill="1" applyBorder="1" applyAlignment="1">
      <alignment vertical="top"/>
    </xf>
    <xf numFmtId="164" fontId="38" fillId="0" borderId="110" xfId="227" applyNumberFormat="1" applyFill="1" applyBorder="1" applyAlignment="1">
      <alignment vertical="top"/>
    </xf>
    <xf numFmtId="10" fontId="38" fillId="0" borderId="0" xfId="0" applyNumberFormat="1" applyFont="1" applyFill="1" applyAlignment="1"/>
    <xf numFmtId="0" fontId="124" fillId="0" borderId="60" xfId="0" applyFont="1" applyFill="1" applyBorder="1" applyAlignment="1">
      <alignment horizontal="centerContinuous"/>
    </xf>
    <xf numFmtId="0" fontId="124" fillId="0" borderId="1" xfId="0" applyFont="1" applyFill="1" applyBorder="1" applyAlignment="1">
      <alignment horizontal="centerContinuous"/>
    </xf>
    <xf numFmtId="0" fontId="124" fillId="0" borderId="107" xfId="0" applyFont="1" applyFill="1" applyBorder="1" applyAlignment="1">
      <alignment horizontal="centerContinuous"/>
    </xf>
    <xf numFmtId="41" fontId="40" fillId="0" borderId="3" xfId="227" applyNumberFormat="1" applyFont="1" applyFill="1" applyBorder="1"/>
    <xf numFmtId="41" fontId="38" fillId="0" borderId="0" xfId="0" applyNumberFormat="1" applyFont="1"/>
    <xf numFmtId="41" fontId="40" fillId="0" borderId="0" xfId="0" applyNumberFormat="1" applyFont="1"/>
    <xf numFmtId="0" fontId="37" fillId="0" borderId="4" xfId="0" applyFont="1" applyFill="1" applyBorder="1" applyAlignment="1">
      <alignment horizontal="center"/>
    </xf>
    <xf numFmtId="0" fontId="124" fillId="0" borderId="44" xfId="0" applyFont="1" applyFill="1" applyBorder="1" applyAlignment="1">
      <alignment horizontal="centerContinuous"/>
    </xf>
    <xf numFmtId="0" fontId="38" fillId="0" borderId="0" xfId="0" applyFont="1" applyFill="1" applyAlignment="1">
      <alignment horizontal="center" vertical="top"/>
    </xf>
    <xf numFmtId="0" fontId="37" fillId="0" borderId="44" xfId="0" applyFont="1" applyBorder="1" applyAlignment="1">
      <alignment horizontal="center"/>
    </xf>
    <xf numFmtId="0" fontId="37" fillId="0" borderId="0" xfId="0" applyFont="1" applyBorder="1"/>
    <xf numFmtId="0" fontId="0" fillId="0" borderId="10" xfId="0" applyBorder="1"/>
    <xf numFmtId="0" fontId="0" fillId="0" borderId="10" xfId="0" applyFill="1" applyBorder="1"/>
    <xf numFmtId="0" fontId="0" fillId="0" borderId="0" xfId="0" applyBorder="1" applyAlignment="1">
      <alignment horizontal="left" indent="1"/>
    </xf>
    <xf numFmtId="0" fontId="37" fillId="0" borderId="44" xfId="0" applyFont="1" applyFill="1" applyBorder="1" applyAlignment="1">
      <alignment horizontal="center"/>
    </xf>
    <xf numFmtId="165" fontId="124" fillId="0" borderId="0" xfId="0" applyNumberFormat="1" applyFont="1" applyAlignment="1">
      <alignment horizontal="left"/>
    </xf>
    <xf numFmtId="165" fontId="124" fillId="0" borderId="0" xfId="0" applyNumberFormat="1" applyFont="1" applyFill="1" applyAlignment="1">
      <alignment horizontal="center"/>
    </xf>
    <xf numFmtId="165" fontId="124" fillId="0" borderId="0" xfId="0" applyNumberFormat="1" applyFont="1" applyFill="1" applyAlignment="1">
      <alignment horizontal="left"/>
    </xf>
    <xf numFmtId="0" fontId="37" fillId="0" borderId="0" xfId="0" applyFont="1" applyAlignment="1">
      <alignment horizontal="center"/>
    </xf>
    <xf numFmtId="171" fontId="126" fillId="65" borderId="0" xfId="0" applyNumberFormat="1" applyFont="1" applyFill="1" applyBorder="1" applyAlignment="1">
      <alignment horizontal="center"/>
    </xf>
    <xf numFmtId="171" fontId="126" fillId="65" borderId="10" xfId="0" applyNumberFormat="1" applyFont="1" applyFill="1" applyBorder="1" applyAlignment="1">
      <alignment horizontal="center"/>
    </xf>
    <xf numFmtId="41" fontId="37" fillId="0" borderId="64" xfId="0" applyNumberFormat="1" applyFont="1" applyFill="1" applyBorder="1" applyAlignment="1">
      <alignment horizontal="center"/>
    </xf>
    <xf numFmtId="41" fontId="37" fillId="0" borderId="77" xfId="0" applyNumberFormat="1" applyFont="1" applyFill="1" applyBorder="1" applyAlignment="1">
      <alignment horizontal="center"/>
    </xf>
    <xf numFmtId="41" fontId="37" fillId="0" borderId="37" xfId="0" applyNumberFormat="1" applyFont="1" applyFill="1" applyBorder="1" applyAlignment="1">
      <alignment horizontal="center"/>
    </xf>
    <xf numFmtId="41" fontId="37" fillId="0" borderId="11" xfId="0" applyNumberFormat="1" applyFont="1" applyFill="1" applyBorder="1" applyAlignment="1">
      <alignment horizontal="center"/>
    </xf>
    <xf numFmtId="41" fontId="37" fillId="0" borderId="35" xfId="0" applyNumberFormat="1" applyFont="1" applyFill="1" applyBorder="1" applyAlignment="1">
      <alignment horizontal="center"/>
    </xf>
    <xf numFmtId="41" fontId="37" fillId="0" borderId="36" xfId="0" applyNumberFormat="1" applyFont="1" applyFill="1" applyBorder="1" applyAlignment="1">
      <alignment horizontal="center"/>
    </xf>
    <xf numFmtId="41" fontId="37" fillId="0" borderId="0" xfId="0" applyNumberFormat="1" applyFont="1" applyFill="1" applyBorder="1" applyAlignment="1">
      <alignment horizontal="center"/>
    </xf>
    <xf numFmtId="41" fontId="37" fillId="0" borderId="28" xfId="0" applyNumberFormat="1" applyFont="1" applyFill="1" applyBorder="1" applyAlignment="1">
      <alignment horizontal="center"/>
    </xf>
    <xf numFmtId="41" fontId="37" fillId="0" borderId="58" xfId="0" applyNumberFormat="1" applyFont="1" applyFill="1" applyBorder="1" applyAlignment="1">
      <alignment horizontal="center"/>
    </xf>
    <xf numFmtId="41" fontId="37" fillId="0" borderId="56" xfId="0" applyNumberFormat="1" applyFont="1" applyFill="1" applyBorder="1" applyAlignment="1">
      <alignment horizontal="center"/>
    </xf>
    <xf numFmtId="41" fontId="37" fillId="0" borderId="62" xfId="0" applyNumberFormat="1" applyFont="1" applyFill="1" applyBorder="1" applyAlignment="1">
      <alignment horizontal="center"/>
    </xf>
  </cellXfs>
  <cellStyles count="6541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3.01 Income Statement" xfId="5"/>
    <cellStyle name="_4.06E Pass Throughs_4 31 Regulatory Assets and Liabilities  7 06- Exhibit D" xfId="6"/>
    <cellStyle name="_4.06E Pass Throughs_4 32 Regulatory Assets and Liabilities  7 06- Exhibit D" xfId="7"/>
    <cellStyle name="_4.06E Pass Throughs_Book9" xfId="8"/>
    <cellStyle name="_4.13E Montana Energy Tax" xfId="9"/>
    <cellStyle name="_4.13E Montana Energy Tax_04 07E Wild Horse Wind Expansion (C) (2)" xfId="10"/>
    <cellStyle name="_4.13E Montana Energy Tax_3.01 Income Statement" xfId="11"/>
    <cellStyle name="_4.13E Montana Energy Tax_4 31 Regulatory Assets and Liabilities  7 06- Exhibit D" xfId="12"/>
    <cellStyle name="_4.13E Montana Energy Tax_4 32 Regulatory Assets and Liabilities  7 06- Exhibit D" xfId="13"/>
    <cellStyle name="_4.13E Montana Energy Tax_Book9" xfId="14"/>
    <cellStyle name="_AURORA WIP" xfId="15"/>
    <cellStyle name="_Book1" xfId="16"/>
    <cellStyle name="_Book1 (2)" xfId="17"/>
    <cellStyle name="_Book1 (2)_04 07E Wild Horse Wind Expansion (C) (2)" xfId="18"/>
    <cellStyle name="_Book1 (2)_3.01 Income Statement" xfId="19"/>
    <cellStyle name="_Book1 (2)_4 31 Regulatory Assets and Liabilities  7 06- Exhibit D" xfId="20"/>
    <cellStyle name="_Book1 (2)_4 32 Regulatory Assets and Liabilities  7 06- Exhibit D" xfId="21"/>
    <cellStyle name="_Book1 (2)_Book9" xfId="22"/>
    <cellStyle name="_Book1_3.01 Income Statement" xfId="23"/>
    <cellStyle name="_Book1_4 31 Regulatory Assets and Liabilities  7 06- Exhibit D" xfId="24"/>
    <cellStyle name="_Book1_4 32 Regulatory Assets and Liabilities  7 06- Exhibit D" xfId="25"/>
    <cellStyle name="_Book1_Book9" xfId="26"/>
    <cellStyle name="_Book2" xfId="27"/>
    <cellStyle name="_Book2_04 07E Wild Horse Wind Expansion (C) (2)" xfId="28"/>
    <cellStyle name="_Book2_3.01 Income Statement" xfId="29"/>
    <cellStyle name="_Book2_4 31 Regulatory Assets and Liabilities  7 06- Exhibit D" xfId="30"/>
    <cellStyle name="_Book2_4 32 Regulatory Assets and Liabilities  7 06- Exhibit D" xfId="31"/>
    <cellStyle name="_Book2_Book9" xfId="32"/>
    <cellStyle name="_Book3" xfId="33"/>
    <cellStyle name="_Book5" xfId="34"/>
    <cellStyle name="_Chelan Debt Forecast 12.19.05" xfId="35"/>
    <cellStyle name="_Chelan Debt Forecast 12.19.05_3.01 Income Statement" xfId="36"/>
    <cellStyle name="_Chelan Debt Forecast 12.19.05_4 31 Regulatory Assets and Liabilities  7 06- Exhibit D" xfId="37"/>
    <cellStyle name="_Chelan Debt Forecast 12.19.05_4 32 Regulatory Assets and Liabilities  7 06- Exhibit D" xfId="38"/>
    <cellStyle name="_Chelan Debt Forecast 12.19.05_Book9" xfId="39"/>
    <cellStyle name="_Copy 11-9 Sumas Proforma - Current" xfId="40"/>
    <cellStyle name="_Costs not in AURORA 06GRC" xfId="41"/>
    <cellStyle name="_Costs not in AURORA 06GRC_04 07E Wild Horse Wind Expansion (C) (2)" xfId="42"/>
    <cellStyle name="_Costs not in AURORA 06GRC_3.01 Income Statement" xfId="43"/>
    <cellStyle name="_Costs not in AURORA 06GRC_4 31 Regulatory Assets and Liabilities  7 06- Exhibit D" xfId="44"/>
    <cellStyle name="_Costs not in AURORA 06GRC_4 32 Regulatory Assets and Liabilities  7 06- Exhibit D" xfId="45"/>
    <cellStyle name="_Costs not in AURORA 06GRC_Book9" xfId="46"/>
    <cellStyle name="_Costs not in AURORA 2006GRC 6.15.06" xfId="47"/>
    <cellStyle name="_Costs not in AURORA 2006GRC 6.15.06_04 07E Wild Horse Wind Expansion (C) (2)" xfId="48"/>
    <cellStyle name="_Costs not in AURORA 2006GRC 6.15.06_3.01 Income Statement" xfId="49"/>
    <cellStyle name="_Costs not in AURORA 2006GRC 6.15.06_4 31 Regulatory Assets and Liabilities  7 06- Exhibit D" xfId="50"/>
    <cellStyle name="_Costs not in AURORA 2006GRC 6.15.06_4 32 Regulatory Assets and Liabilities  7 06- Exhibit D" xfId="51"/>
    <cellStyle name="_Costs not in AURORA 2006GRC 6.15.06_Book9" xfId="52"/>
    <cellStyle name="_Costs not in AURORA 2006GRC w gas price updated" xfId="53"/>
    <cellStyle name="_Costs not in AURORA 2007 Rate Case" xfId="54"/>
    <cellStyle name="_Costs not in AURORA 2007 Rate Case_3.01 Income Statement" xfId="55"/>
    <cellStyle name="_Costs not in AURORA 2007 Rate Case_4 31 Regulatory Assets and Liabilities  7 06- Exhibit D" xfId="56"/>
    <cellStyle name="_Costs not in AURORA 2007 Rate Case_4 32 Regulatory Assets and Liabilities  7 06- Exhibit D" xfId="57"/>
    <cellStyle name="_Costs not in AURORA 2007 Rate Case_Book9" xfId="58"/>
    <cellStyle name="_Costs not in KWI3000 '06Budget" xfId="59"/>
    <cellStyle name="_Costs not in KWI3000 '06Budget_3.01 Income Statement" xfId="60"/>
    <cellStyle name="_Costs not in KWI3000 '06Budget_4 31 Regulatory Assets and Liabilities  7 06- Exhibit D" xfId="61"/>
    <cellStyle name="_Costs not in KWI3000 '06Budget_4 32 Regulatory Assets and Liabilities  7 06- Exhibit D" xfId="62"/>
    <cellStyle name="_Costs not in KWI3000 '06Budget_Book9" xfId="63"/>
    <cellStyle name="_DEM-WP (C) Power Cost 2006GRC Order" xfId="64"/>
    <cellStyle name="_DEM-WP (C) Power Cost 2006GRC Order_04 07E Wild Horse Wind Expansion (C) (2)" xfId="65"/>
    <cellStyle name="_DEM-WP (C) Power Cost 2006GRC Order_3.01 Income Statement" xfId="66"/>
    <cellStyle name="_DEM-WP (C) Power Cost 2006GRC Order_4 31 Regulatory Assets and Liabilities  7 06- Exhibit D" xfId="67"/>
    <cellStyle name="_DEM-WP (C) Power Cost 2006GRC Order_4 32 Regulatory Assets and Liabilities  7 06- Exhibit D" xfId="68"/>
    <cellStyle name="_DEM-WP (C) Power Cost 2006GRC Order_Book9" xfId="69"/>
    <cellStyle name="_DEM-WP Revised (HC) Wild Horse 2006GRC" xfId="70"/>
    <cellStyle name="_DEM-WP(C) Colstrip FOR" xfId="71"/>
    <cellStyle name="_DEM-WP(C) Costs not in AURORA 2006GRC" xfId="72"/>
    <cellStyle name="_DEM-WP(C) Costs not in AURORA 2006GRC_3.01 Income Statement" xfId="73"/>
    <cellStyle name="_DEM-WP(C) Costs not in AURORA 2006GRC_4 31 Regulatory Assets and Liabilities  7 06- Exhibit D" xfId="74"/>
    <cellStyle name="_DEM-WP(C) Costs not in AURORA 2006GRC_4 32 Regulatory Assets and Liabilities  7 06- Exhibit D" xfId="75"/>
    <cellStyle name="_DEM-WP(C) Costs not in AURORA 2006GRC_Book9" xfId="76"/>
    <cellStyle name="_DEM-WP(C) Costs not in AURORA 2007GRC" xfId="77"/>
    <cellStyle name="_DEM-WP(C) Costs not in AURORA 2007PCORC-5.07Update" xfId="78"/>
    <cellStyle name="_DEM-WP(C) Costs not in AURORA 2007PCORC-5.07Update_DEM-WP(C) Production O&amp;M 2009GRC Rebuttal" xfId="79"/>
    <cellStyle name="_DEM-WP(C) Prod O&amp;M 2007GRC" xfId="80"/>
    <cellStyle name="_DEM-WP(C) Rate Year Sumas by Month Update Corrected" xfId="81"/>
    <cellStyle name="_DEM-WP(C) Sumas Proforma 11.5.07" xfId="82"/>
    <cellStyle name="_DEM-WP(C) Westside Hydro Data_051007" xfId="83"/>
    <cellStyle name="_Fixed Gas Transport 1 19 09" xfId="84"/>
    <cellStyle name="_Fuel Prices 4-14" xfId="85"/>
    <cellStyle name="_Fuel Prices 4-14_04 07E Wild Horse Wind Expansion (C) (2)" xfId="86"/>
    <cellStyle name="_Fuel Prices 4-14_3.01 Income Statement" xfId="87"/>
    <cellStyle name="_Fuel Prices 4-14_4 31 Regulatory Assets and Liabilities  7 06- Exhibit D" xfId="88"/>
    <cellStyle name="_Fuel Prices 4-14_4 32 Regulatory Assets and Liabilities  7 06- Exhibit D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_04 07E Wild Horse Wind Expansion (C) (2)" xfId="97"/>
    <cellStyle name="_Power Cost Value Copy 11.30.05 gas 1.09.06 AURORA at 1.10.06_3.01 Income Statement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3.01 Income Statement" xfId="104"/>
    <cellStyle name="_Recon to Darrin's 5.11.05 proforma_4 31 Regulatory Assets and Liabilities  7 06- Exhibit D" xfId="105"/>
    <cellStyle name="_Recon to Darrin's 5.11.05 proforma_4 32 Regulatory Assets and Liabilities  7 06- Exhibit D" xfId="106"/>
    <cellStyle name="_Recon to Darrin's 5.11.05 proforma_Book9" xfId="107"/>
    <cellStyle name="_Revenue" xfId="108"/>
    <cellStyle name="_Revenue_Data" xfId="109"/>
    <cellStyle name="_Revenue_Data_1" xfId="110"/>
    <cellStyle name="_Revenue_Data_Pro Forma Rev 09 GRC" xfId="111"/>
    <cellStyle name="_Revenue_Data_Pro Forma Rev 2010 GRC" xfId="112"/>
    <cellStyle name="_Revenue_Data_Pro Forma Rev 2010 GRC_Preliminary" xfId="113"/>
    <cellStyle name="_Revenue_Data_Revenue (Feb 09 - Jan 10)" xfId="114"/>
    <cellStyle name="_Revenue_Data_Revenue (Jan 09 - Dec 09)" xfId="115"/>
    <cellStyle name="_Revenue_Data_Revenue (Mar 09 - Feb 10)" xfId="116"/>
    <cellStyle name="_Revenue_Data_Volume Exhibit (Jan09 - Dec09)" xfId="117"/>
    <cellStyle name="_Revenue_Mins" xfId="118"/>
    <cellStyle name="_Revenue_Pro Forma Rev 07 GRC" xfId="119"/>
    <cellStyle name="_Revenue_Pro Forma Rev 08 GRC" xfId="120"/>
    <cellStyle name="_Revenue_Pro Forma Rev 09 GRC" xfId="121"/>
    <cellStyle name="_Revenue_Pro Forma Rev 2010 GRC" xfId="122"/>
    <cellStyle name="_Revenue_Pro Forma Rev 2010 GRC_Preliminary" xfId="123"/>
    <cellStyle name="_Revenue_Revenue (Feb 09 - Jan 10)" xfId="124"/>
    <cellStyle name="_Revenue_Revenue (Jan 09 - Dec 09)" xfId="125"/>
    <cellStyle name="_Revenue_Revenue (Mar 09 - Feb 10)" xfId="126"/>
    <cellStyle name="_Revenue_Sheet2" xfId="127"/>
    <cellStyle name="_Revenue_Therms Data" xfId="128"/>
    <cellStyle name="_Revenue_Therms Data Rerun" xfId="129"/>
    <cellStyle name="_Revenue_Volume Exhibit (Jan09 - Dec09)" xfId="130"/>
    <cellStyle name="_Sumas Proforma - 11-09-07" xfId="131"/>
    <cellStyle name="_Sumas Property Taxes v1" xfId="132"/>
    <cellStyle name="_Tenaska Comparison" xfId="133"/>
    <cellStyle name="_Tenaska Comparison_3.01 Income Statement" xfId="134"/>
    <cellStyle name="_Tenaska Comparison_4 31 Regulatory Assets and Liabilities  7 06- Exhibit D" xfId="135"/>
    <cellStyle name="_Tenaska Comparison_4 32 Regulatory Assets and Liabilities  7 06- Exhibit D" xfId="136"/>
    <cellStyle name="_Tenaska Comparison_Book9" xfId="137"/>
    <cellStyle name="_Therms Data" xfId="138"/>
    <cellStyle name="_Therms Data_Pro Forma Rev 09 GRC" xfId="139"/>
    <cellStyle name="_Therms Data_Pro Forma Rev 2010 GRC" xfId="140"/>
    <cellStyle name="_Therms Data_Pro Forma Rev 2010 GRC_Preliminary" xfId="141"/>
    <cellStyle name="_Therms Data_Revenue (Feb 09 - Jan 10)" xfId="142"/>
    <cellStyle name="_Therms Data_Revenue (Jan 09 - Dec 09)" xfId="143"/>
    <cellStyle name="_Therms Data_Revenue (Mar 09 - Feb 10)" xfId="144"/>
    <cellStyle name="_Therms Data_Volume Exhibit (Jan09 - Dec09)" xfId="145"/>
    <cellStyle name="_Value Copy 11 30 05 gas 12 09 05 AURORA at 12 14 05" xfId="146"/>
    <cellStyle name="_Value Copy 11 30 05 gas 12 09 05 AURORA at 12 14 05_04 07E Wild Horse Wind Expansion (C) (2)" xfId="147"/>
    <cellStyle name="_Value Copy 11 30 05 gas 12 09 05 AURORA at 12 14 05_3.01 Income Statement" xfId="148"/>
    <cellStyle name="_Value Copy 11 30 05 gas 12 09 05 AURORA at 12 14 05_4 31 Regulatory Assets and Liabilities  7 06- Exhibit D" xfId="149"/>
    <cellStyle name="_Value Copy 11 30 05 gas 12 09 05 AURORA at 12 14 05_4 32 Regulatory Assets and Liabilities  7 06- Exhibit D" xfId="150"/>
    <cellStyle name="_Value Copy 11 30 05 gas 12 09 05 AURORA at 12 14 05_Book9" xfId="151"/>
    <cellStyle name="_VC 6.15.06 update on 06GRC power costs.xls Chart 1" xfId="152"/>
    <cellStyle name="_VC 6.15.06 update on 06GRC power costs.xls Chart 1_04 07E Wild Horse Wind Expansion (C) (2)" xfId="153"/>
    <cellStyle name="_VC 6.15.06 update on 06GRC power costs.xls Chart 1_3.01 Income Statement" xfId="154"/>
    <cellStyle name="_VC 6.15.06 update on 06GRC power costs.xls Chart 1_4 31 Regulatory Assets and Liabilities  7 06- Exhibit D" xfId="155"/>
    <cellStyle name="_VC 6.15.06 update on 06GRC power costs.xls Chart 1_4 32 Regulatory Assets and Liabilities  7 06- Exhibit D" xfId="156"/>
    <cellStyle name="_VC 6.15.06 update on 06GRC power costs.xls Chart 1_Book9" xfId="157"/>
    <cellStyle name="_VC 6.15.06 update on 06GRC power costs.xls Chart 2" xfId="158"/>
    <cellStyle name="_VC 6.15.06 update on 06GRC power costs.xls Chart 2_04 07E Wild Horse Wind Expansion (C) (2)" xfId="159"/>
    <cellStyle name="_VC 6.15.06 update on 06GRC power costs.xls Chart 2_3.01 Income Statement" xfId="160"/>
    <cellStyle name="_VC 6.15.06 update on 06GRC power costs.xls Chart 2_4 31 Regulatory Assets and Liabilities  7 06- Exhibit D" xfId="161"/>
    <cellStyle name="_VC 6.15.06 update on 06GRC power costs.xls Chart 2_4 32 Regulatory Assets and Liabilities  7 06- Exhibit D" xfId="162"/>
    <cellStyle name="_VC 6.15.06 update on 06GRC power costs.xls Chart 2_Book9" xfId="163"/>
    <cellStyle name="_VC 6.15.06 update on 06GRC power costs.xls Chart 3" xfId="164"/>
    <cellStyle name="_VC 6.15.06 update on 06GRC power costs.xls Chart 3_04 07E Wild Horse Wind Expansion (C) (2)" xfId="165"/>
    <cellStyle name="_VC 6.15.06 update on 06GRC power costs.xls Chart 3_3.01 Income Statement" xfId="166"/>
    <cellStyle name="_VC 6.15.06 update on 06GRC power costs.xls Chart 3_4 31 Regulatory Assets and Liabilities  7 06- Exhibit D" xfId="167"/>
    <cellStyle name="_VC 6.15.06 update on 06GRC power costs.xls Chart 3_4 32 Regulatory Assets and Liabilities  7 06- Exhibit D" xfId="168"/>
    <cellStyle name="_VC 6.15.06 update on 06GRC power costs.xls Chart 3_Book9" xfId="169"/>
    <cellStyle name="0,0_x000d__x000a_NA_x000d__x000a_" xfId="170"/>
    <cellStyle name="0000" xfId="171"/>
    <cellStyle name="000000" xfId="172"/>
    <cellStyle name="20% - Accent1" xfId="173" builtinId="30" customBuiltin="1"/>
    <cellStyle name="20% - Accent1 10" xfId="676"/>
    <cellStyle name="20% - Accent1 10 2" xfId="677"/>
    <cellStyle name="20% - Accent1 10 2 2" xfId="678"/>
    <cellStyle name="20% - Accent1 10 2 2 2" xfId="679"/>
    <cellStyle name="20% - Accent1 10 2 2 3" xfId="680"/>
    <cellStyle name="20% - Accent1 10 2 3" xfId="681"/>
    <cellStyle name="20% - Accent1 10 2 4" xfId="682"/>
    <cellStyle name="20% - Accent1 10 3" xfId="683"/>
    <cellStyle name="20% - Accent1 10 3 2" xfId="684"/>
    <cellStyle name="20% - Accent1 10 3 3" xfId="685"/>
    <cellStyle name="20% - Accent1 10 4" xfId="686"/>
    <cellStyle name="20% - Accent1 10 4 2" xfId="687"/>
    <cellStyle name="20% - Accent1 10 4 3" xfId="688"/>
    <cellStyle name="20% - Accent1 10 5" xfId="689"/>
    <cellStyle name="20% - Accent1 10 6" xfId="690"/>
    <cellStyle name="20% - Accent1 11" xfId="691"/>
    <cellStyle name="20% - Accent1 11 2" xfId="692"/>
    <cellStyle name="20% - Accent1 11 2 2" xfId="693"/>
    <cellStyle name="20% - Accent1 11 2 2 2" xfId="694"/>
    <cellStyle name="20% - Accent1 11 2 2 3" xfId="695"/>
    <cellStyle name="20% - Accent1 11 2 3" xfId="696"/>
    <cellStyle name="20% - Accent1 11 2 4" xfId="697"/>
    <cellStyle name="20% - Accent1 11 3" xfId="698"/>
    <cellStyle name="20% - Accent1 11 3 2" xfId="699"/>
    <cellStyle name="20% - Accent1 11 3 3" xfId="700"/>
    <cellStyle name="20% - Accent1 11 4" xfId="701"/>
    <cellStyle name="20% - Accent1 11 4 2" xfId="702"/>
    <cellStyle name="20% - Accent1 11 4 3" xfId="703"/>
    <cellStyle name="20% - Accent1 11 5" xfId="704"/>
    <cellStyle name="20% - Accent1 11 6" xfId="705"/>
    <cellStyle name="20% - Accent1 12" xfId="706"/>
    <cellStyle name="20% - Accent1 12 2" xfId="707"/>
    <cellStyle name="20% - Accent1 12 2 2" xfId="708"/>
    <cellStyle name="20% - Accent1 12 2 2 2" xfId="709"/>
    <cellStyle name="20% - Accent1 12 2 2 3" xfId="710"/>
    <cellStyle name="20% - Accent1 12 2 3" xfId="711"/>
    <cellStyle name="20% - Accent1 12 2 4" xfId="712"/>
    <cellStyle name="20% - Accent1 12 3" xfId="713"/>
    <cellStyle name="20% - Accent1 12 3 2" xfId="714"/>
    <cellStyle name="20% - Accent1 12 3 3" xfId="715"/>
    <cellStyle name="20% - Accent1 12 4" xfId="716"/>
    <cellStyle name="20% - Accent1 12 4 2" xfId="717"/>
    <cellStyle name="20% - Accent1 12 4 3" xfId="718"/>
    <cellStyle name="20% - Accent1 12 5" xfId="719"/>
    <cellStyle name="20% - Accent1 12 6" xfId="720"/>
    <cellStyle name="20% - Accent1 13" xfId="721"/>
    <cellStyle name="20% - Accent1 13 2" xfId="722"/>
    <cellStyle name="20% - Accent1 13 2 2" xfId="723"/>
    <cellStyle name="20% - Accent1 13 2 2 2" xfId="724"/>
    <cellStyle name="20% - Accent1 13 2 2 3" xfId="725"/>
    <cellStyle name="20% - Accent1 13 2 3" xfId="726"/>
    <cellStyle name="20% - Accent1 13 2 4" xfId="727"/>
    <cellStyle name="20% - Accent1 13 3" xfId="728"/>
    <cellStyle name="20% - Accent1 13 3 2" xfId="729"/>
    <cellStyle name="20% - Accent1 13 3 3" xfId="730"/>
    <cellStyle name="20% - Accent1 13 4" xfId="731"/>
    <cellStyle name="20% - Accent1 13 4 2" xfId="732"/>
    <cellStyle name="20% - Accent1 13 4 3" xfId="733"/>
    <cellStyle name="20% - Accent1 13 5" xfId="734"/>
    <cellStyle name="20% - Accent1 13 6" xfId="735"/>
    <cellStyle name="20% - Accent1 14" xfId="736"/>
    <cellStyle name="20% - Accent1 14 2" xfId="737"/>
    <cellStyle name="20% - Accent1 14 2 2" xfId="738"/>
    <cellStyle name="20% - Accent1 14 2 2 2" xfId="739"/>
    <cellStyle name="20% - Accent1 14 2 2 3" xfId="740"/>
    <cellStyle name="20% - Accent1 14 2 3" xfId="741"/>
    <cellStyle name="20% - Accent1 14 2 4" xfId="742"/>
    <cellStyle name="20% - Accent1 14 3" xfId="743"/>
    <cellStyle name="20% - Accent1 14 3 2" xfId="744"/>
    <cellStyle name="20% - Accent1 14 3 3" xfId="745"/>
    <cellStyle name="20% - Accent1 14 4" xfId="746"/>
    <cellStyle name="20% - Accent1 14 4 2" xfId="747"/>
    <cellStyle name="20% - Accent1 14 4 3" xfId="748"/>
    <cellStyle name="20% - Accent1 14 5" xfId="749"/>
    <cellStyle name="20% - Accent1 14 6" xfId="750"/>
    <cellStyle name="20% - Accent1 15" xfId="751"/>
    <cellStyle name="20% - Accent1 15 2" xfId="752"/>
    <cellStyle name="20% - Accent1 15 2 2" xfId="753"/>
    <cellStyle name="20% - Accent1 15 2 2 2" xfId="754"/>
    <cellStyle name="20% - Accent1 15 2 2 3" xfId="755"/>
    <cellStyle name="20% - Accent1 15 2 3" xfId="756"/>
    <cellStyle name="20% - Accent1 15 2 4" xfId="757"/>
    <cellStyle name="20% - Accent1 15 3" xfId="758"/>
    <cellStyle name="20% - Accent1 15 3 2" xfId="759"/>
    <cellStyle name="20% - Accent1 15 3 3" xfId="760"/>
    <cellStyle name="20% - Accent1 15 4" xfId="761"/>
    <cellStyle name="20% - Accent1 15 4 2" xfId="762"/>
    <cellStyle name="20% - Accent1 15 4 3" xfId="763"/>
    <cellStyle name="20% - Accent1 15 5" xfId="764"/>
    <cellStyle name="20% - Accent1 15 6" xfId="765"/>
    <cellStyle name="20% - Accent1 16" xfId="766"/>
    <cellStyle name="20% - Accent1 16 2" xfId="767"/>
    <cellStyle name="20% - Accent1 16 2 2" xfId="768"/>
    <cellStyle name="20% - Accent1 16 2 2 2" xfId="769"/>
    <cellStyle name="20% - Accent1 16 2 2 3" xfId="770"/>
    <cellStyle name="20% - Accent1 16 2 3" xfId="771"/>
    <cellStyle name="20% - Accent1 16 2 4" xfId="772"/>
    <cellStyle name="20% - Accent1 16 3" xfId="773"/>
    <cellStyle name="20% - Accent1 16 3 2" xfId="774"/>
    <cellStyle name="20% - Accent1 16 3 3" xfId="775"/>
    <cellStyle name="20% - Accent1 16 4" xfId="776"/>
    <cellStyle name="20% - Accent1 16 4 2" xfId="777"/>
    <cellStyle name="20% - Accent1 16 4 3" xfId="778"/>
    <cellStyle name="20% - Accent1 16 5" xfId="779"/>
    <cellStyle name="20% - Accent1 16 6" xfId="780"/>
    <cellStyle name="20% - Accent1 17" xfId="781"/>
    <cellStyle name="20% - Accent1 17 2" xfId="782"/>
    <cellStyle name="20% - Accent1 17 2 2" xfId="783"/>
    <cellStyle name="20% - Accent1 17 2 2 2" xfId="784"/>
    <cellStyle name="20% - Accent1 17 2 2 3" xfId="785"/>
    <cellStyle name="20% - Accent1 17 2 3" xfId="786"/>
    <cellStyle name="20% - Accent1 17 2 4" xfId="787"/>
    <cellStyle name="20% - Accent1 17 3" xfId="788"/>
    <cellStyle name="20% - Accent1 17 3 2" xfId="789"/>
    <cellStyle name="20% - Accent1 17 3 3" xfId="790"/>
    <cellStyle name="20% - Accent1 17 4" xfId="791"/>
    <cellStyle name="20% - Accent1 17 4 2" xfId="792"/>
    <cellStyle name="20% - Accent1 17 4 3" xfId="793"/>
    <cellStyle name="20% - Accent1 17 5" xfId="794"/>
    <cellStyle name="20% - Accent1 17 6" xfId="795"/>
    <cellStyle name="20% - Accent1 18" xfId="796"/>
    <cellStyle name="20% - Accent1 18 2" xfId="797"/>
    <cellStyle name="20% - Accent1 18 2 2" xfId="798"/>
    <cellStyle name="20% - Accent1 18 2 2 2" xfId="799"/>
    <cellStyle name="20% - Accent1 18 2 2 3" xfId="800"/>
    <cellStyle name="20% - Accent1 18 2 3" xfId="801"/>
    <cellStyle name="20% - Accent1 18 2 4" xfId="802"/>
    <cellStyle name="20% - Accent1 18 3" xfId="803"/>
    <cellStyle name="20% - Accent1 18 3 2" xfId="804"/>
    <cellStyle name="20% - Accent1 18 3 3" xfId="805"/>
    <cellStyle name="20% - Accent1 18 4" xfId="806"/>
    <cellStyle name="20% - Accent1 18 4 2" xfId="807"/>
    <cellStyle name="20% - Accent1 18 4 3" xfId="808"/>
    <cellStyle name="20% - Accent1 18 5" xfId="809"/>
    <cellStyle name="20% - Accent1 18 6" xfId="810"/>
    <cellStyle name="20% - Accent1 19" xfId="811"/>
    <cellStyle name="20% - Accent1 19 2" xfId="812"/>
    <cellStyle name="20% - Accent1 19 2 2" xfId="813"/>
    <cellStyle name="20% - Accent1 19 2 2 2" xfId="814"/>
    <cellStyle name="20% - Accent1 19 2 2 3" xfId="815"/>
    <cellStyle name="20% - Accent1 19 2 3" xfId="816"/>
    <cellStyle name="20% - Accent1 19 2 4" xfId="817"/>
    <cellStyle name="20% - Accent1 19 3" xfId="818"/>
    <cellStyle name="20% - Accent1 19 3 2" xfId="819"/>
    <cellStyle name="20% - Accent1 19 3 3" xfId="820"/>
    <cellStyle name="20% - Accent1 19 4" xfId="821"/>
    <cellStyle name="20% - Accent1 19 4 2" xfId="822"/>
    <cellStyle name="20% - Accent1 19 4 3" xfId="823"/>
    <cellStyle name="20% - Accent1 19 5" xfId="824"/>
    <cellStyle name="20% - Accent1 19 6" xfId="825"/>
    <cellStyle name="20% - Accent1 2" xfId="174"/>
    <cellStyle name="20% - Accent1 2 2" xfId="552"/>
    <cellStyle name="20% - Accent1 2 3" xfId="826"/>
    <cellStyle name="20% - Accent1 2 3 2" xfId="827"/>
    <cellStyle name="20% - Accent1 2 3 2 2" xfId="828"/>
    <cellStyle name="20% - Accent1 2 3 2 2 2" xfId="829"/>
    <cellStyle name="20% - Accent1 2 3 2 2 3" xfId="830"/>
    <cellStyle name="20% - Accent1 2 3 2 3" xfId="831"/>
    <cellStyle name="20% - Accent1 2 3 2 4" xfId="832"/>
    <cellStyle name="20% - Accent1 2 3 3" xfId="833"/>
    <cellStyle name="20% - Accent1 2 3 3 2" xfId="834"/>
    <cellStyle name="20% - Accent1 2 3 3 3" xfId="835"/>
    <cellStyle name="20% - Accent1 2 3 4" xfId="836"/>
    <cellStyle name="20% - Accent1 2 3 4 2" xfId="837"/>
    <cellStyle name="20% - Accent1 2 3 4 3" xfId="838"/>
    <cellStyle name="20% - Accent1 2 3 5" xfId="839"/>
    <cellStyle name="20% - Accent1 2 3 6" xfId="840"/>
    <cellStyle name="20% - Accent1 20" xfId="841"/>
    <cellStyle name="20% - Accent1 20 2" xfId="842"/>
    <cellStyle name="20% - Accent1 20 2 2" xfId="843"/>
    <cellStyle name="20% - Accent1 20 2 2 2" xfId="844"/>
    <cellStyle name="20% - Accent1 20 2 2 3" xfId="845"/>
    <cellStyle name="20% - Accent1 20 2 3" xfId="846"/>
    <cellStyle name="20% - Accent1 20 2 4" xfId="847"/>
    <cellStyle name="20% - Accent1 20 3" xfId="848"/>
    <cellStyle name="20% - Accent1 20 3 2" xfId="849"/>
    <cellStyle name="20% - Accent1 20 3 3" xfId="850"/>
    <cellStyle name="20% - Accent1 20 4" xfId="851"/>
    <cellStyle name="20% - Accent1 20 4 2" xfId="852"/>
    <cellStyle name="20% - Accent1 20 4 3" xfId="853"/>
    <cellStyle name="20% - Accent1 20 5" xfId="854"/>
    <cellStyle name="20% - Accent1 20 6" xfId="855"/>
    <cellStyle name="20% - Accent1 21" xfId="856"/>
    <cellStyle name="20% - Accent1 22" xfId="857"/>
    <cellStyle name="20% - Accent1 22 2" xfId="858"/>
    <cellStyle name="20% - Accent1 22 2 2" xfId="859"/>
    <cellStyle name="20% - Accent1 22 2 2 2" xfId="860"/>
    <cellStyle name="20% - Accent1 22 2 2 3" xfId="861"/>
    <cellStyle name="20% - Accent1 22 2 3" xfId="862"/>
    <cellStyle name="20% - Accent1 22 2 4" xfId="863"/>
    <cellStyle name="20% - Accent1 22 3" xfId="864"/>
    <cellStyle name="20% - Accent1 22 3 2" xfId="865"/>
    <cellStyle name="20% - Accent1 22 3 3" xfId="866"/>
    <cellStyle name="20% - Accent1 22 4" xfId="867"/>
    <cellStyle name="20% - Accent1 22 4 2" xfId="868"/>
    <cellStyle name="20% - Accent1 22 4 3" xfId="869"/>
    <cellStyle name="20% - Accent1 22 5" xfId="870"/>
    <cellStyle name="20% - Accent1 22 6" xfId="871"/>
    <cellStyle name="20% - Accent1 23" xfId="872"/>
    <cellStyle name="20% - Accent1 23 2" xfId="873"/>
    <cellStyle name="20% - Accent1 23 2 2" xfId="874"/>
    <cellStyle name="20% - Accent1 23 2 3" xfId="875"/>
    <cellStyle name="20% - Accent1 23 3" xfId="876"/>
    <cellStyle name="20% - Accent1 23 4" xfId="877"/>
    <cellStyle name="20% - Accent1 24" xfId="878"/>
    <cellStyle name="20% - Accent1 24 2" xfId="879"/>
    <cellStyle name="20% - Accent1 24 3" xfId="880"/>
    <cellStyle name="20% - Accent1 25" xfId="881"/>
    <cellStyle name="20% - Accent1 25 2" xfId="882"/>
    <cellStyle name="20% - Accent1 25 3" xfId="883"/>
    <cellStyle name="20% - Accent1 26" xfId="884"/>
    <cellStyle name="20% - Accent1 27" xfId="885"/>
    <cellStyle name="20% - Accent1 28" xfId="886"/>
    <cellStyle name="20% - Accent1 29" xfId="887"/>
    <cellStyle name="20% - Accent1 3" xfId="175"/>
    <cellStyle name="20% - Accent1 3 2" xfId="553"/>
    <cellStyle name="20% - Accent1 3 3" xfId="888"/>
    <cellStyle name="20% - Accent1 3 3 2" xfId="889"/>
    <cellStyle name="20% - Accent1 3 3 2 2" xfId="890"/>
    <cellStyle name="20% - Accent1 3 3 2 2 2" xfId="891"/>
    <cellStyle name="20% - Accent1 3 3 2 2 3" xfId="892"/>
    <cellStyle name="20% - Accent1 3 3 2 3" xfId="893"/>
    <cellStyle name="20% - Accent1 3 3 2 4" xfId="894"/>
    <cellStyle name="20% - Accent1 3 3 3" xfId="895"/>
    <cellStyle name="20% - Accent1 3 3 3 2" xfId="896"/>
    <cellStyle name="20% - Accent1 3 3 3 3" xfId="897"/>
    <cellStyle name="20% - Accent1 3 3 4" xfId="898"/>
    <cellStyle name="20% - Accent1 3 3 4 2" xfId="899"/>
    <cellStyle name="20% - Accent1 3 3 4 3" xfId="900"/>
    <cellStyle name="20% - Accent1 3 3 5" xfId="901"/>
    <cellStyle name="20% - Accent1 3 3 6" xfId="902"/>
    <cellStyle name="20% - Accent1 4" xfId="520"/>
    <cellStyle name="20% - Accent1 4 2" xfId="613"/>
    <cellStyle name="20% - Accent1 4 2 2" xfId="903"/>
    <cellStyle name="20% - Accent1 4 2 2 2" xfId="904"/>
    <cellStyle name="20% - Accent1 4 2 2 2 2" xfId="905"/>
    <cellStyle name="20% - Accent1 4 2 2 2 3" xfId="906"/>
    <cellStyle name="20% - Accent1 4 2 2 3" xfId="907"/>
    <cellStyle name="20% - Accent1 4 2 2 4" xfId="908"/>
    <cellStyle name="20% - Accent1 4 2 3" xfId="909"/>
    <cellStyle name="20% - Accent1 4 2 3 2" xfId="910"/>
    <cellStyle name="20% - Accent1 4 2 3 3" xfId="911"/>
    <cellStyle name="20% - Accent1 4 2 4" xfId="912"/>
    <cellStyle name="20% - Accent1 4 2 4 2" xfId="913"/>
    <cellStyle name="20% - Accent1 4 2 4 3" xfId="914"/>
    <cellStyle name="20% - Accent1 4 2 5" xfId="915"/>
    <cellStyle name="20% - Accent1 4 2 6" xfId="916"/>
    <cellStyle name="20% - Accent1 4 3" xfId="917"/>
    <cellStyle name="20% - Accent1 4 3 2" xfId="918"/>
    <cellStyle name="20% - Accent1 4 3 2 2" xfId="919"/>
    <cellStyle name="20% - Accent1 4 3 2 3" xfId="920"/>
    <cellStyle name="20% - Accent1 4 3 3" xfId="921"/>
    <cellStyle name="20% - Accent1 4 3 4" xfId="922"/>
    <cellStyle name="20% - Accent1 4 4" xfId="923"/>
    <cellStyle name="20% - Accent1 4 4 2" xfId="924"/>
    <cellStyle name="20% - Accent1 4 4 3" xfId="925"/>
    <cellStyle name="20% - Accent1 4 5" xfId="926"/>
    <cellStyle name="20% - Accent1 4 5 2" xfId="927"/>
    <cellStyle name="20% - Accent1 4 5 3" xfId="928"/>
    <cellStyle name="20% - Accent1 4 6" xfId="929"/>
    <cellStyle name="20% - Accent1 4 7" xfId="930"/>
    <cellStyle name="20% - Accent1 5" xfId="536"/>
    <cellStyle name="20% - Accent1 5 2" xfId="931"/>
    <cellStyle name="20% - Accent1 5 2 2" xfId="932"/>
    <cellStyle name="20% - Accent1 5 2 2 2" xfId="933"/>
    <cellStyle name="20% - Accent1 5 2 2 3" xfId="934"/>
    <cellStyle name="20% - Accent1 5 2 3" xfId="935"/>
    <cellStyle name="20% - Accent1 5 2 4" xfId="936"/>
    <cellStyle name="20% - Accent1 5 3" xfId="937"/>
    <cellStyle name="20% - Accent1 5 3 2" xfId="938"/>
    <cellStyle name="20% - Accent1 5 3 3" xfId="939"/>
    <cellStyle name="20% - Accent1 5 4" xfId="940"/>
    <cellStyle name="20% - Accent1 5 4 2" xfId="941"/>
    <cellStyle name="20% - Accent1 5 4 3" xfId="942"/>
    <cellStyle name="20% - Accent1 5 5" xfId="943"/>
    <cellStyle name="20% - Accent1 5 6" xfId="944"/>
    <cellStyle name="20% - Accent1 6" xfId="945"/>
    <cellStyle name="20% - Accent1 6 2" xfId="946"/>
    <cellStyle name="20% - Accent1 6 2 2" xfId="947"/>
    <cellStyle name="20% - Accent1 6 2 2 2" xfId="948"/>
    <cellStyle name="20% - Accent1 6 2 2 3" xfId="949"/>
    <cellStyle name="20% - Accent1 6 2 3" xfId="950"/>
    <cellStyle name="20% - Accent1 6 2 4" xfId="951"/>
    <cellStyle name="20% - Accent1 6 3" xfId="952"/>
    <cellStyle name="20% - Accent1 6 3 2" xfId="953"/>
    <cellStyle name="20% - Accent1 6 3 3" xfId="954"/>
    <cellStyle name="20% - Accent1 6 4" xfId="955"/>
    <cellStyle name="20% - Accent1 6 4 2" xfId="956"/>
    <cellStyle name="20% - Accent1 6 4 3" xfId="957"/>
    <cellStyle name="20% - Accent1 6 5" xfId="958"/>
    <cellStyle name="20% - Accent1 6 6" xfId="959"/>
    <cellStyle name="20% - Accent1 7" xfId="960"/>
    <cellStyle name="20% - Accent1 7 2" xfId="961"/>
    <cellStyle name="20% - Accent1 7 2 2" xfId="962"/>
    <cellStyle name="20% - Accent1 7 2 2 2" xfId="963"/>
    <cellStyle name="20% - Accent1 7 2 2 3" xfId="964"/>
    <cellStyle name="20% - Accent1 7 2 3" xfId="965"/>
    <cellStyle name="20% - Accent1 7 2 4" xfId="966"/>
    <cellStyle name="20% - Accent1 7 3" xfId="967"/>
    <cellStyle name="20% - Accent1 7 3 2" xfId="968"/>
    <cellStyle name="20% - Accent1 7 3 3" xfId="969"/>
    <cellStyle name="20% - Accent1 7 4" xfId="970"/>
    <cellStyle name="20% - Accent1 7 4 2" xfId="971"/>
    <cellStyle name="20% - Accent1 7 4 3" xfId="972"/>
    <cellStyle name="20% - Accent1 7 5" xfId="973"/>
    <cellStyle name="20% - Accent1 7 6" xfId="974"/>
    <cellStyle name="20% - Accent1 8" xfId="975"/>
    <cellStyle name="20% - Accent1 8 2" xfId="976"/>
    <cellStyle name="20% - Accent1 8 2 2" xfId="977"/>
    <cellStyle name="20% - Accent1 8 2 2 2" xfId="978"/>
    <cellStyle name="20% - Accent1 8 2 2 3" xfId="979"/>
    <cellStyle name="20% - Accent1 8 2 3" xfId="980"/>
    <cellStyle name="20% - Accent1 8 2 4" xfId="981"/>
    <cellStyle name="20% - Accent1 8 3" xfId="982"/>
    <cellStyle name="20% - Accent1 8 3 2" xfId="983"/>
    <cellStyle name="20% - Accent1 8 3 3" xfId="984"/>
    <cellStyle name="20% - Accent1 8 4" xfId="985"/>
    <cellStyle name="20% - Accent1 8 4 2" xfId="986"/>
    <cellStyle name="20% - Accent1 8 4 3" xfId="987"/>
    <cellStyle name="20% - Accent1 8 5" xfId="988"/>
    <cellStyle name="20% - Accent1 8 6" xfId="989"/>
    <cellStyle name="20% - Accent1 9" xfId="990"/>
    <cellStyle name="20% - Accent1 9 2" xfId="991"/>
    <cellStyle name="20% - Accent1 9 2 2" xfId="992"/>
    <cellStyle name="20% - Accent1 9 2 2 2" xfId="993"/>
    <cellStyle name="20% - Accent1 9 2 2 3" xfId="994"/>
    <cellStyle name="20% - Accent1 9 2 3" xfId="995"/>
    <cellStyle name="20% - Accent1 9 2 4" xfId="996"/>
    <cellStyle name="20% - Accent1 9 3" xfId="997"/>
    <cellStyle name="20% - Accent1 9 3 2" xfId="998"/>
    <cellStyle name="20% - Accent1 9 3 3" xfId="999"/>
    <cellStyle name="20% - Accent1 9 4" xfId="1000"/>
    <cellStyle name="20% - Accent1 9 4 2" xfId="1001"/>
    <cellStyle name="20% - Accent1 9 4 3" xfId="1002"/>
    <cellStyle name="20% - Accent1 9 5" xfId="1003"/>
    <cellStyle name="20% - Accent1 9 6" xfId="1004"/>
    <cellStyle name="20% - Accent2" xfId="176" builtinId="34" customBuiltin="1"/>
    <cellStyle name="20% - Accent2 10" xfId="1005"/>
    <cellStyle name="20% - Accent2 10 2" xfId="1006"/>
    <cellStyle name="20% - Accent2 10 2 2" xfId="1007"/>
    <cellStyle name="20% - Accent2 10 2 2 2" xfId="1008"/>
    <cellStyle name="20% - Accent2 10 2 2 3" xfId="1009"/>
    <cellStyle name="20% - Accent2 10 2 3" xfId="1010"/>
    <cellStyle name="20% - Accent2 10 2 4" xfId="1011"/>
    <cellStyle name="20% - Accent2 10 3" xfId="1012"/>
    <cellStyle name="20% - Accent2 10 3 2" xfId="1013"/>
    <cellStyle name="20% - Accent2 10 3 3" xfId="1014"/>
    <cellStyle name="20% - Accent2 10 4" xfId="1015"/>
    <cellStyle name="20% - Accent2 10 4 2" xfId="1016"/>
    <cellStyle name="20% - Accent2 10 4 3" xfId="1017"/>
    <cellStyle name="20% - Accent2 10 5" xfId="1018"/>
    <cellStyle name="20% - Accent2 10 6" xfId="1019"/>
    <cellStyle name="20% - Accent2 11" xfId="1020"/>
    <cellStyle name="20% - Accent2 11 2" xfId="1021"/>
    <cellStyle name="20% - Accent2 11 2 2" xfId="1022"/>
    <cellStyle name="20% - Accent2 11 2 2 2" xfId="1023"/>
    <cellStyle name="20% - Accent2 11 2 2 3" xfId="1024"/>
    <cellStyle name="20% - Accent2 11 2 3" xfId="1025"/>
    <cellStyle name="20% - Accent2 11 2 4" xfId="1026"/>
    <cellStyle name="20% - Accent2 11 3" xfId="1027"/>
    <cellStyle name="20% - Accent2 11 3 2" xfId="1028"/>
    <cellStyle name="20% - Accent2 11 3 3" xfId="1029"/>
    <cellStyle name="20% - Accent2 11 4" xfId="1030"/>
    <cellStyle name="20% - Accent2 11 4 2" xfId="1031"/>
    <cellStyle name="20% - Accent2 11 4 3" xfId="1032"/>
    <cellStyle name="20% - Accent2 11 5" xfId="1033"/>
    <cellStyle name="20% - Accent2 11 6" xfId="1034"/>
    <cellStyle name="20% - Accent2 12" xfId="1035"/>
    <cellStyle name="20% - Accent2 12 2" xfId="1036"/>
    <cellStyle name="20% - Accent2 12 2 2" xfId="1037"/>
    <cellStyle name="20% - Accent2 12 2 2 2" xfId="1038"/>
    <cellStyle name="20% - Accent2 12 2 2 3" xfId="1039"/>
    <cellStyle name="20% - Accent2 12 2 3" xfId="1040"/>
    <cellStyle name="20% - Accent2 12 2 4" xfId="1041"/>
    <cellStyle name="20% - Accent2 12 3" xfId="1042"/>
    <cellStyle name="20% - Accent2 12 3 2" xfId="1043"/>
    <cellStyle name="20% - Accent2 12 3 3" xfId="1044"/>
    <cellStyle name="20% - Accent2 12 4" xfId="1045"/>
    <cellStyle name="20% - Accent2 12 4 2" xfId="1046"/>
    <cellStyle name="20% - Accent2 12 4 3" xfId="1047"/>
    <cellStyle name="20% - Accent2 12 5" xfId="1048"/>
    <cellStyle name="20% - Accent2 12 6" xfId="1049"/>
    <cellStyle name="20% - Accent2 13" xfId="1050"/>
    <cellStyle name="20% - Accent2 13 2" xfId="1051"/>
    <cellStyle name="20% - Accent2 13 2 2" xfId="1052"/>
    <cellStyle name="20% - Accent2 13 2 2 2" xfId="1053"/>
    <cellStyle name="20% - Accent2 13 2 2 3" xfId="1054"/>
    <cellStyle name="20% - Accent2 13 2 3" xfId="1055"/>
    <cellStyle name="20% - Accent2 13 2 4" xfId="1056"/>
    <cellStyle name="20% - Accent2 13 3" xfId="1057"/>
    <cellStyle name="20% - Accent2 13 3 2" xfId="1058"/>
    <cellStyle name="20% - Accent2 13 3 3" xfId="1059"/>
    <cellStyle name="20% - Accent2 13 4" xfId="1060"/>
    <cellStyle name="20% - Accent2 13 4 2" xfId="1061"/>
    <cellStyle name="20% - Accent2 13 4 3" xfId="1062"/>
    <cellStyle name="20% - Accent2 13 5" xfId="1063"/>
    <cellStyle name="20% - Accent2 13 6" xfId="1064"/>
    <cellStyle name="20% - Accent2 14" xfId="1065"/>
    <cellStyle name="20% - Accent2 14 2" xfId="1066"/>
    <cellStyle name="20% - Accent2 14 2 2" xfId="1067"/>
    <cellStyle name="20% - Accent2 14 2 2 2" xfId="1068"/>
    <cellStyle name="20% - Accent2 14 2 2 3" xfId="1069"/>
    <cellStyle name="20% - Accent2 14 2 3" xfId="1070"/>
    <cellStyle name="20% - Accent2 14 2 4" xfId="1071"/>
    <cellStyle name="20% - Accent2 14 3" xfId="1072"/>
    <cellStyle name="20% - Accent2 14 3 2" xfId="1073"/>
    <cellStyle name="20% - Accent2 14 3 3" xfId="1074"/>
    <cellStyle name="20% - Accent2 14 4" xfId="1075"/>
    <cellStyle name="20% - Accent2 14 4 2" xfId="1076"/>
    <cellStyle name="20% - Accent2 14 4 3" xfId="1077"/>
    <cellStyle name="20% - Accent2 14 5" xfId="1078"/>
    <cellStyle name="20% - Accent2 14 6" xfId="1079"/>
    <cellStyle name="20% - Accent2 15" xfId="1080"/>
    <cellStyle name="20% - Accent2 15 2" xfId="1081"/>
    <cellStyle name="20% - Accent2 15 2 2" xfId="1082"/>
    <cellStyle name="20% - Accent2 15 2 2 2" xfId="1083"/>
    <cellStyle name="20% - Accent2 15 2 2 3" xfId="1084"/>
    <cellStyle name="20% - Accent2 15 2 3" xfId="1085"/>
    <cellStyle name="20% - Accent2 15 2 4" xfId="1086"/>
    <cellStyle name="20% - Accent2 15 3" xfId="1087"/>
    <cellStyle name="20% - Accent2 15 3 2" xfId="1088"/>
    <cellStyle name="20% - Accent2 15 3 3" xfId="1089"/>
    <cellStyle name="20% - Accent2 15 4" xfId="1090"/>
    <cellStyle name="20% - Accent2 15 4 2" xfId="1091"/>
    <cellStyle name="20% - Accent2 15 4 3" xfId="1092"/>
    <cellStyle name="20% - Accent2 15 5" xfId="1093"/>
    <cellStyle name="20% - Accent2 15 6" xfId="1094"/>
    <cellStyle name="20% - Accent2 16" xfId="1095"/>
    <cellStyle name="20% - Accent2 16 2" xfId="1096"/>
    <cellStyle name="20% - Accent2 16 2 2" xfId="1097"/>
    <cellStyle name="20% - Accent2 16 2 2 2" xfId="1098"/>
    <cellStyle name="20% - Accent2 16 2 2 3" xfId="1099"/>
    <cellStyle name="20% - Accent2 16 2 3" xfId="1100"/>
    <cellStyle name="20% - Accent2 16 2 4" xfId="1101"/>
    <cellStyle name="20% - Accent2 16 3" xfId="1102"/>
    <cellStyle name="20% - Accent2 16 3 2" xfId="1103"/>
    <cellStyle name="20% - Accent2 16 3 3" xfId="1104"/>
    <cellStyle name="20% - Accent2 16 4" xfId="1105"/>
    <cellStyle name="20% - Accent2 16 4 2" xfId="1106"/>
    <cellStyle name="20% - Accent2 16 4 3" xfId="1107"/>
    <cellStyle name="20% - Accent2 16 5" xfId="1108"/>
    <cellStyle name="20% - Accent2 16 6" xfId="1109"/>
    <cellStyle name="20% - Accent2 17" xfId="1110"/>
    <cellStyle name="20% - Accent2 17 2" xfId="1111"/>
    <cellStyle name="20% - Accent2 17 2 2" xfId="1112"/>
    <cellStyle name="20% - Accent2 17 2 2 2" xfId="1113"/>
    <cellStyle name="20% - Accent2 17 2 2 3" xfId="1114"/>
    <cellStyle name="20% - Accent2 17 2 3" xfId="1115"/>
    <cellStyle name="20% - Accent2 17 2 4" xfId="1116"/>
    <cellStyle name="20% - Accent2 17 3" xfId="1117"/>
    <cellStyle name="20% - Accent2 17 3 2" xfId="1118"/>
    <cellStyle name="20% - Accent2 17 3 3" xfId="1119"/>
    <cellStyle name="20% - Accent2 17 4" xfId="1120"/>
    <cellStyle name="20% - Accent2 17 4 2" xfId="1121"/>
    <cellStyle name="20% - Accent2 17 4 3" xfId="1122"/>
    <cellStyle name="20% - Accent2 17 5" xfId="1123"/>
    <cellStyle name="20% - Accent2 17 6" xfId="1124"/>
    <cellStyle name="20% - Accent2 18" xfId="1125"/>
    <cellStyle name="20% - Accent2 18 2" xfId="1126"/>
    <cellStyle name="20% - Accent2 18 2 2" xfId="1127"/>
    <cellStyle name="20% - Accent2 18 2 2 2" xfId="1128"/>
    <cellStyle name="20% - Accent2 18 2 2 3" xfId="1129"/>
    <cellStyle name="20% - Accent2 18 2 3" xfId="1130"/>
    <cellStyle name="20% - Accent2 18 2 4" xfId="1131"/>
    <cellStyle name="20% - Accent2 18 3" xfId="1132"/>
    <cellStyle name="20% - Accent2 18 3 2" xfId="1133"/>
    <cellStyle name="20% - Accent2 18 3 3" xfId="1134"/>
    <cellStyle name="20% - Accent2 18 4" xfId="1135"/>
    <cellStyle name="20% - Accent2 18 4 2" xfId="1136"/>
    <cellStyle name="20% - Accent2 18 4 3" xfId="1137"/>
    <cellStyle name="20% - Accent2 18 5" xfId="1138"/>
    <cellStyle name="20% - Accent2 18 6" xfId="1139"/>
    <cellStyle name="20% - Accent2 19" xfId="1140"/>
    <cellStyle name="20% - Accent2 19 2" xfId="1141"/>
    <cellStyle name="20% - Accent2 19 2 2" xfId="1142"/>
    <cellStyle name="20% - Accent2 19 2 2 2" xfId="1143"/>
    <cellStyle name="20% - Accent2 19 2 2 3" xfId="1144"/>
    <cellStyle name="20% - Accent2 19 2 3" xfId="1145"/>
    <cellStyle name="20% - Accent2 19 2 4" xfId="1146"/>
    <cellStyle name="20% - Accent2 19 3" xfId="1147"/>
    <cellStyle name="20% - Accent2 19 3 2" xfId="1148"/>
    <cellStyle name="20% - Accent2 19 3 3" xfId="1149"/>
    <cellStyle name="20% - Accent2 19 4" xfId="1150"/>
    <cellStyle name="20% - Accent2 19 4 2" xfId="1151"/>
    <cellStyle name="20% - Accent2 19 4 3" xfId="1152"/>
    <cellStyle name="20% - Accent2 19 5" xfId="1153"/>
    <cellStyle name="20% - Accent2 19 6" xfId="1154"/>
    <cellStyle name="20% - Accent2 2" xfId="177"/>
    <cellStyle name="20% - Accent2 2 2" xfId="554"/>
    <cellStyle name="20% - Accent2 2 3" xfId="1155"/>
    <cellStyle name="20% - Accent2 2 3 2" xfId="1156"/>
    <cellStyle name="20% - Accent2 2 3 2 2" xfId="1157"/>
    <cellStyle name="20% - Accent2 2 3 2 2 2" xfId="1158"/>
    <cellStyle name="20% - Accent2 2 3 2 2 3" xfId="1159"/>
    <cellStyle name="20% - Accent2 2 3 2 3" xfId="1160"/>
    <cellStyle name="20% - Accent2 2 3 2 4" xfId="1161"/>
    <cellStyle name="20% - Accent2 2 3 3" xfId="1162"/>
    <cellStyle name="20% - Accent2 2 3 3 2" xfId="1163"/>
    <cellStyle name="20% - Accent2 2 3 3 3" xfId="1164"/>
    <cellStyle name="20% - Accent2 2 3 4" xfId="1165"/>
    <cellStyle name="20% - Accent2 2 3 4 2" xfId="1166"/>
    <cellStyle name="20% - Accent2 2 3 4 3" xfId="1167"/>
    <cellStyle name="20% - Accent2 2 3 5" xfId="1168"/>
    <cellStyle name="20% - Accent2 2 3 6" xfId="1169"/>
    <cellStyle name="20% - Accent2 20" xfId="1170"/>
    <cellStyle name="20% - Accent2 20 2" xfId="1171"/>
    <cellStyle name="20% - Accent2 20 2 2" xfId="1172"/>
    <cellStyle name="20% - Accent2 20 2 2 2" xfId="1173"/>
    <cellStyle name="20% - Accent2 20 2 2 3" xfId="1174"/>
    <cellStyle name="20% - Accent2 20 2 3" xfId="1175"/>
    <cellStyle name="20% - Accent2 20 2 4" xfId="1176"/>
    <cellStyle name="20% - Accent2 20 3" xfId="1177"/>
    <cellStyle name="20% - Accent2 20 3 2" xfId="1178"/>
    <cellStyle name="20% - Accent2 20 3 3" xfId="1179"/>
    <cellStyle name="20% - Accent2 20 4" xfId="1180"/>
    <cellStyle name="20% - Accent2 20 4 2" xfId="1181"/>
    <cellStyle name="20% - Accent2 20 4 3" xfId="1182"/>
    <cellStyle name="20% - Accent2 20 5" xfId="1183"/>
    <cellStyle name="20% - Accent2 20 6" xfId="1184"/>
    <cellStyle name="20% - Accent2 21" xfId="1185"/>
    <cellStyle name="20% - Accent2 22" xfId="1186"/>
    <cellStyle name="20% - Accent2 22 2" xfId="1187"/>
    <cellStyle name="20% - Accent2 22 2 2" xfId="1188"/>
    <cellStyle name="20% - Accent2 22 2 2 2" xfId="1189"/>
    <cellStyle name="20% - Accent2 22 2 2 3" xfId="1190"/>
    <cellStyle name="20% - Accent2 22 2 3" xfId="1191"/>
    <cellStyle name="20% - Accent2 22 2 4" xfId="1192"/>
    <cellStyle name="20% - Accent2 22 3" xfId="1193"/>
    <cellStyle name="20% - Accent2 22 3 2" xfId="1194"/>
    <cellStyle name="20% - Accent2 22 3 3" xfId="1195"/>
    <cellStyle name="20% - Accent2 22 4" xfId="1196"/>
    <cellStyle name="20% - Accent2 22 4 2" xfId="1197"/>
    <cellStyle name="20% - Accent2 22 4 3" xfId="1198"/>
    <cellStyle name="20% - Accent2 22 5" xfId="1199"/>
    <cellStyle name="20% - Accent2 22 6" xfId="1200"/>
    <cellStyle name="20% - Accent2 23" xfId="1201"/>
    <cellStyle name="20% - Accent2 23 2" xfId="1202"/>
    <cellStyle name="20% - Accent2 23 2 2" xfId="1203"/>
    <cellStyle name="20% - Accent2 23 2 3" xfId="1204"/>
    <cellStyle name="20% - Accent2 23 3" xfId="1205"/>
    <cellStyle name="20% - Accent2 23 4" xfId="1206"/>
    <cellStyle name="20% - Accent2 24" xfId="1207"/>
    <cellStyle name="20% - Accent2 24 2" xfId="1208"/>
    <cellStyle name="20% - Accent2 24 3" xfId="1209"/>
    <cellStyle name="20% - Accent2 25" xfId="1210"/>
    <cellStyle name="20% - Accent2 25 2" xfId="1211"/>
    <cellStyle name="20% - Accent2 25 3" xfId="1212"/>
    <cellStyle name="20% - Accent2 26" xfId="1213"/>
    <cellStyle name="20% - Accent2 27" xfId="1214"/>
    <cellStyle name="20% - Accent2 28" xfId="1215"/>
    <cellStyle name="20% - Accent2 29" xfId="1216"/>
    <cellStyle name="20% - Accent2 3" xfId="178"/>
    <cellStyle name="20% - Accent2 3 2" xfId="555"/>
    <cellStyle name="20% - Accent2 3 3" xfId="1217"/>
    <cellStyle name="20% - Accent2 3 3 2" xfId="1218"/>
    <cellStyle name="20% - Accent2 3 3 2 2" xfId="1219"/>
    <cellStyle name="20% - Accent2 3 3 2 2 2" xfId="1220"/>
    <cellStyle name="20% - Accent2 3 3 2 2 3" xfId="1221"/>
    <cellStyle name="20% - Accent2 3 3 2 3" xfId="1222"/>
    <cellStyle name="20% - Accent2 3 3 2 4" xfId="1223"/>
    <cellStyle name="20% - Accent2 3 3 3" xfId="1224"/>
    <cellStyle name="20% - Accent2 3 3 3 2" xfId="1225"/>
    <cellStyle name="20% - Accent2 3 3 3 3" xfId="1226"/>
    <cellStyle name="20% - Accent2 3 3 4" xfId="1227"/>
    <cellStyle name="20% - Accent2 3 3 4 2" xfId="1228"/>
    <cellStyle name="20% - Accent2 3 3 4 3" xfId="1229"/>
    <cellStyle name="20% - Accent2 3 3 5" xfId="1230"/>
    <cellStyle name="20% - Accent2 3 3 6" xfId="1231"/>
    <cellStyle name="20% - Accent2 4" xfId="522"/>
    <cellStyle name="20% - Accent2 4 2" xfId="615"/>
    <cellStyle name="20% - Accent2 4 2 2" xfId="1232"/>
    <cellStyle name="20% - Accent2 4 2 2 2" xfId="1233"/>
    <cellStyle name="20% - Accent2 4 2 2 2 2" xfId="1234"/>
    <cellStyle name="20% - Accent2 4 2 2 2 3" xfId="1235"/>
    <cellStyle name="20% - Accent2 4 2 2 3" xfId="1236"/>
    <cellStyle name="20% - Accent2 4 2 2 4" xfId="1237"/>
    <cellStyle name="20% - Accent2 4 2 3" xfId="1238"/>
    <cellStyle name="20% - Accent2 4 2 3 2" xfId="1239"/>
    <cellStyle name="20% - Accent2 4 2 3 3" xfId="1240"/>
    <cellStyle name="20% - Accent2 4 2 4" xfId="1241"/>
    <cellStyle name="20% - Accent2 4 2 4 2" xfId="1242"/>
    <cellStyle name="20% - Accent2 4 2 4 3" xfId="1243"/>
    <cellStyle name="20% - Accent2 4 2 5" xfId="1244"/>
    <cellStyle name="20% - Accent2 4 2 6" xfId="1245"/>
    <cellStyle name="20% - Accent2 4 3" xfId="1246"/>
    <cellStyle name="20% - Accent2 4 3 2" xfId="1247"/>
    <cellStyle name="20% - Accent2 4 3 2 2" xfId="1248"/>
    <cellStyle name="20% - Accent2 4 3 2 3" xfId="1249"/>
    <cellStyle name="20% - Accent2 4 3 3" xfId="1250"/>
    <cellStyle name="20% - Accent2 4 3 4" xfId="1251"/>
    <cellStyle name="20% - Accent2 4 4" xfId="1252"/>
    <cellStyle name="20% - Accent2 4 4 2" xfId="1253"/>
    <cellStyle name="20% - Accent2 4 4 3" xfId="1254"/>
    <cellStyle name="20% - Accent2 4 5" xfId="1255"/>
    <cellStyle name="20% - Accent2 4 5 2" xfId="1256"/>
    <cellStyle name="20% - Accent2 4 5 3" xfId="1257"/>
    <cellStyle name="20% - Accent2 4 6" xfId="1258"/>
    <cellStyle name="20% - Accent2 4 7" xfId="1259"/>
    <cellStyle name="20% - Accent2 5" xfId="538"/>
    <cellStyle name="20% - Accent2 5 2" xfId="1260"/>
    <cellStyle name="20% - Accent2 5 2 2" xfId="1261"/>
    <cellStyle name="20% - Accent2 5 2 2 2" xfId="1262"/>
    <cellStyle name="20% - Accent2 5 2 2 3" xfId="1263"/>
    <cellStyle name="20% - Accent2 5 2 3" xfId="1264"/>
    <cellStyle name="20% - Accent2 5 2 4" xfId="1265"/>
    <cellStyle name="20% - Accent2 5 3" xfId="1266"/>
    <cellStyle name="20% - Accent2 5 3 2" xfId="1267"/>
    <cellStyle name="20% - Accent2 5 3 3" xfId="1268"/>
    <cellStyle name="20% - Accent2 5 4" xfId="1269"/>
    <cellStyle name="20% - Accent2 5 4 2" xfId="1270"/>
    <cellStyle name="20% - Accent2 5 4 3" xfId="1271"/>
    <cellStyle name="20% - Accent2 5 5" xfId="1272"/>
    <cellStyle name="20% - Accent2 5 6" xfId="1273"/>
    <cellStyle name="20% - Accent2 6" xfId="1274"/>
    <cellStyle name="20% - Accent2 6 2" xfId="1275"/>
    <cellStyle name="20% - Accent2 6 2 2" xfId="1276"/>
    <cellStyle name="20% - Accent2 6 2 2 2" xfId="1277"/>
    <cellStyle name="20% - Accent2 6 2 2 3" xfId="1278"/>
    <cellStyle name="20% - Accent2 6 2 3" xfId="1279"/>
    <cellStyle name="20% - Accent2 6 2 4" xfId="1280"/>
    <cellStyle name="20% - Accent2 6 3" xfId="1281"/>
    <cellStyle name="20% - Accent2 6 3 2" xfId="1282"/>
    <cellStyle name="20% - Accent2 6 3 3" xfId="1283"/>
    <cellStyle name="20% - Accent2 6 4" xfId="1284"/>
    <cellStyle name="20% - Accent2 6 4 2" xfId="1285"/>
    <cellStyle name="20% - Accent2 6 4 3" xfId="1286"/>
    <cellStyle name="20% - Accent2 6 5" xfId="1287"/>
    <cellStyle name="20% - Accent2 6 6" xfId="1288"/>
    <cellStyle name="20% - Accent2 7" xfId="1289"/>
    <cellStyle name="20% - Accent2 7 2" xfId="1290"/>
    <cellStyle name="20% - Accent2 7 2 2" xfId="1291"/>
    <cellStyle name="20% - Accent2 7 2 2 2" xfId="1292"/>
    <cellStyle name="20% - Accent2 7 2 2 3" xfId="1293"/>
    <cellStyle name="20% - Accent2 7 2 3" xfId="1294"/>
    <cellStyle name="20% - Accent2 7 2 4" xfId="1295"/>
    <cellStyle name="20% - Accent2 7 3" xfId="1296"/>
    <cellStyle name="20% - Accent2 7 3 2" xfId="1297"/>
    <cellStyle name="20% - Accent2 7 3 3" xfId="1298"/>
    <cellStyle name="20% - Accent2 7 4" xfId="1299"/>
    <cellStyle name="20% - Accent2 7 4 2" xfId="1300"/>
    <cellStyle name="20% - Accent2 7 4 3" xfId="1301"/>
    <cellStyle name="20% - Accent2 7 5" xfId="1302"/>
    <cellStyle name="20% - Accent2 7 6" xfId="1303"/>
    <cellStyle name="20% - Accent2 8" xfId="1304"/>
    <cellStyle name="20% - Accent2 8 2" xfId="1305"/>
    <cellStyle name="20% - Accent2 8 2 2" xfId="1306"/>
    <cellStyle name="20% - Accent2 8 2 2 2" xfId="1307"/>
    <cellStyle name="20% - Accent2 8 2 2 3" xfId="1308"/>
    <cellStyle name="20% - Accent2 8 2 3" xfId="1309"/>
    <cellStyle name="20% - Accent2 8 2 4" xfId="1310"/>
    <cellStyle name="20% - Accent2 8 3" xfId="1311"/>
    <cellStyle name="20% - Accent2 8 3 2" xfId="1312"/>
    <cellStyle name="20% - Accent2 8 3 3" xfId="1313"/>
    <cellStyle name="20% - Accent2 8 4" xfId="1314"/>
    <cellStyle name="20% - Accent2 8 4 2" xfId="1315"/>
    <cellStyle name="20% - Accent2 8 4 3" xfId="1316"/>
    <cellStyle name="20% - Accent2 8 5" xfId="1317"/>
    <cellStyle name="20% - Accent2 8 6" xfId="1318"/>
    <cellStyle name="20% - Accent2 9" xfId="1319"/>
    <cellStyle name="20% - Accent2 9 2" xfId="1320"/>
    <cellStyle name="20% - Accent2 9 2 2" xfId="1321"/>
    <cellStyle name="20% - Accent2 9 2 2 2" xfId="1322"/>
    <cellStyle name="20% - Accent2 9 2 2 3" xfId="1323"/>
    <cellStyle name="20% - Accent2 9 2 3" xfId="1324"/>
    <cellStyle name="20% - Accent2 9 2 4" xfId="1325"/>
    <cellStyle name="20% - Accent2 9 3" xfId="1326"/>
    <cellStyle name="20% - Accent2 9 3 2" xfId="1327"/>
    <cellStyle name="20% - Accent2 9 3 3" xfId="1328"/>
    <cellStyle name="20% - Accent2 9 4" xfId="1329"/>
    <cellStyle name="20% - Accent2 9 4 2" xfId="1330"/>
    <cellStyle name="20% - Accent2 9 4 3" xfId="1331"/>
    <cellStyle name="20% - Accent2 9 5" xfId="1332"/>
    <cellStyle name="20% - Accent2 9 6" xfId="1333"/>
    <cellStyle name="20% - Accent3" xfId="179" builtinId="38" customBuiltin="1"/>
    <cellStyle name="20% - Accent3 10" xfId="1334"/>
    <cellStyle name="20% - Accent3 10 2" xfId="1335"/>
    <cellStyle name="20% - Accent3 10 2 2" xfId="1336"/>
    <cellStyle name="20% - Accent3 10 2 2 2" xfId="1337"/>
    <cellStyle name="20% - Accent3 10 2 2 3" xfId="1338"/>
    <cellStyle name="20% - Accent3 10 2 3" xfId="1339"/>
    <cellStyle name="20% - Accent3 10 2 4" xfId="1340"/>
    <cellStyle name="20% - Accent3 10 3" xfId="1341"/>
    <cellStyle name="20% - Accent3 10 3 2" xfId="1342"/>
    <cellStyle name="20% - Accent3 10 3 3" xfId="1343"/>
    <cellStyle name="20% - Accent3 10 4" xfId="1344"/>
    <cellStyle name="20% - Accent3 10 4 2" xfId="1345"/>
    <cellStyle name="20% - Accent3 10 4 3" xfId="1346"/>
    <cellStyle name="20% - Accent3 10 5" xfId="1347"/>
    <cellStyle name="20% - Accent3 10 6" xfId="1348"/>
    <cellStyle name="20% - Accent3 11" xfId="1349"/>
    <cellStyle name="20% - Accent3 11 2" xfId="1350"/>
    <cellStyle name="20% - Accent3 11 2 2" xfId="1351"/>
    <cellStyle name="20% - Accent3 11 2 2 2" xfId="1352"/>
    <cellStyle name="20% - Accent3 11 2 2 3" xfId="1353"/>
    <cellStyle name="20% - Accent3 11 2 3" xfId="1354"/>
    <cellStyle name="20% - Accent3 11 2 4" xfId="1355"/>
    <cellStyle name="20% - Accent3 11 3" xfId="1356"/>
    <cellStyle name="20% - Accent3 11 3 2" xfId="1357"/>
    <cellStyle name="20% - Accent3 11 3 3" xfId="1358"/>
    <cellStyle name="20% - Accent3 11 4" xfId="1359"/>
    <cellStyle name="20% - Accent3 11 4 2" xfId="1360"/>
    <cellStyle name="20% - Accent3 11 4 3" xfId="1361"/>
    <cellStyle name="20% - Accent3 11 5" xfId="1362"/>
    <cellStyle name="20% - Accent3 11 6" xfId="1363"/>
    <cellStyle name="20% - Accent3 12" xfId="1364"/>
    <cellStyle name="20% - Accent3 12 2" xfId="1365"/>
    <cellStyle name="20% - Accent3 12 2 2" xfId="1366"/>
    <cellStyle name="20% - Accent3 12 2 2 2" xfId="1367"/>
    <cellStyle name="20% - Accent3 12 2 2 3" xfId="1368"/>
    <cellStyle name="20% - Accent3 12 2 3" xfId="1369"/>
    <cellStyle name="20% - Accent3 12 2 4" xfId="1370"/>
    <cellStyle name="20% - Accent3 12 3" xfId="1371"/>
    <cellStyle name="20% - Accent3 12 3 2" xfId="1372"/>
    <cellStyle name="20% - Accent3 12 3 3" xfId="1373"/>
    <cellStyle name="20% - Accent3 12 4" xfId="1374"/>
    <cellStyle name="20% - Accent3 12 4 2" xfId="1375"/>
    <cellStyle name="20% - Accent3 12 4 3" xfId="1376"/>
    <cellStyle name="20% - Accent3 12 5" xfId="1377"/>
    <cellStyle name="20% - Accent3 12 6" xfId="1378"/>
    <cellStyle name="20% - Accent3 13" xfId="1379"/>
    <cellStyle name="20% - Accent3 13 2" xfId="1380"/>
    <cellStyle name="20% - Accent3 13 2 2" xfId="1381"/>
    <cellStyle name="20% - Accent3 13 2 2 2" xfId="1382"/>
    <cellStyle name="20% - Accent3 13 2 2 3" xfId="1383"/>
    <cellStyle name="20% - Accent3 13 2 3" xfId="1384"/>
    <cellStyle name="20% - Accent3 13 2 4" xfId="1385"/>
    <cellStyle name="20% - Accent3 13 3" xfId="1386"/>
    <cellStyle name="20% - Accent3 13 3 2" xfId="1387"/>
    <cellStyle name="20% - Accent3 13 3 3" xfId="1388"/>
    <cellStyle name="20% - Accent3 13 4" xfId="1389"/>
    <cellStyle name="20% - Accent3 13 4 2" xfId="1390"/>
    <cellStyle name="20% - Accent3 13 4 3" xfId="1391"/>
    <cellStyle name="20% - Accent3 13 5" xfId="1392"/>
    <cellStyle name="20% - Accent3 13 6" xfId="1393"/>
    <cellStyle name="20% - Accent3 14" xfId="1394"/>
    <cellStyle name="20% - Accent3 14 2" xfId="1395"/>
    <cellStyle name="20% - Accent3 14 2 2" xfId="1396"/>
    <cellStyle name="20% - Accent3 14 2 2 2" xfId="1397"/>
    <cellStyle name="20% - Accent3 14 2 2 3" xfId="1398"/>
    <cellStyle name="20% - Accent3 14 2 3" xfId="1399"/>
    <cellStyle name="20% - Accent3 14 2 4" xfId="1400"/>
    <cellStyle name="20% - Accent3 14 3" xfId="1401"/>
    <cellStyle name="20% - Accent3 14 3 2" xfId="1402"/>
    <cellStyle name="20% - Accent3 14 3 3" xfId="1403"/>
    <cellStyle name="20% - Accent3 14 4" xfId="1404"/>
    <cellStyle name="20% - Accent3 14 4 2" xfId="1405"/>
    <cellStyle name="20% - Accent3 14 4 3" xfId="1406"/>
    <cellStyle name="20% - Accent3 14 5" xfId="1407"/>
    <cellStyle name="20% - Accent3 14 6" xfId="1408"/>
    <cellStyle name="20% - Accent3 15" xfId="1409"/>
    <cellStyle name="20% - Accent3 15 2" xfId="1410"/>
    <cellStyle name="20% - Accent3 15 2 2" xfId="1411"/>
    <cellStyle name="20% - Accent3 15 2 2 2" xfId="1412"/>
    <cellStyle name="20% - Accent3 15 2 2 3" xfId="1413"/>
    <cellStyle name="20% - Accent3 15 2 3" xfId="1414"/>
    <cellStyle name="20% - Accent3 15 2 4" xfId="1415"/>
    <cellStyle name="20% - Accent3 15 3" xfId="1416"/>
    <cellStyle name="20% - Accent3 15 3 2" xfId="1417"/>
    <cellStyle name="20% - Accent3 15 3 3" xfId="1418"/>
    <cellStyle name="20% - Accent3 15 4" xfId="1419"/>
    <cellStyle name="20% - Accent3 15 4 2" xfId="1420"/>
    <cellStyle name="20% - Accent3 15 4 3" xfId="1421"/>
    <cellStyle name="20% - Accent3 15 5" xfId="1422"/>
    <cellStyle name="20% - Accent3 15 6" xfId="1423"/>
    <cellStyle name="20% - Accent3 16" xfId="1424"/>
    <cellStyle name="20% - Accent3 16 2" xfId="1425"/>
    <cellStyle name="20% - Accent3 16 2 2" xfId="1426"/>
    <cellStyle name="20% - Accent3 16 2 2 2" xfId="1427"/>
    <cellStyle name="20% - Accent3 16 2 2 3" xfId="1428"/>
    <cellStyle name="20% - Accent3 16 2 3" xfId="1429"/>
    <cellStyle name="20% - Accent3 16 2 4" xfId="1430"/>
    <cellStyle name="20% - Accent3 16 3" xfId="1431"/>
    <cellStyle name="20% - Accent3 16 3 2" xfId="1432"/>
    <cellStyle name="20% - Accent3 16 3 3" xfId="1433"/>
    <cellStyle name="20% - Accent3 16 4" xfId="1434"/>
    <cellStyle name="20% - Accent3 16 4 2" xfId="1435"/>
    <cellStyle name="20% - Accent3 16 4 3" xfId="1436"/>
    <cellStyle name="20% - Accent3 16 5" xfId="1437"/>
    <cellStyle name="20% - Accent3 16 6" xfId="1438"/>
    <cellStyle name="20% - Accent3 17" xfId="1439"/>
    <cellStyle name="20% - Accent3 17 2" xfId="1440"/>
    <cellStyle name="20% - Accent3 17 2 2" xfId="1441"/>
    <cellStyle name="20% - Accent3 17 2 2 2" xfId="1442"/>
    <cellStyle name="20% - Accent3 17 2 2 3" xfId="1443"/>
    <cellStyle name="20% - Accent3 17 2 3" xfId="1444"/>
    <cellStyle name="20% - Accent3 17 2 4" xfId="1445"/>
    <cellStyle name="20% - Accent3 17 3" xfId="1446"/>
    <cellStyle name="20% - Accent3 17 3 2" xfId="1447"/>
    <cellStyle name="20% - Accent3 17 3 3" xfId="1448"/>
    <cellStyle name="20% - Accent3 17 4" xfId="1449"/>
    <cellStyle name="20% - Accent3 17 4 2" xfId="1450"/>
    <cellStyle name="20% - Accent3 17 4 3" xfId="1451"/>
    <cellStyle name="20% - Accent3 17 5" xfId="1452"/>
    <cellStyle name="20% - Accent3 17 6" xfId="1453"/>
    <cellStyle name="20% - Accent3 18" xfId="1454"/>
    <cellStyle name="20% - Accent3 18 2" xfId="1455"/>
    <cellStyle name="20% - Accent3 18 2 2" xfId="1456"/>
    <cellStyle name="20% - Accent3 18 2 2 2" xfId="1457"/>
    <cellStyle name="20% - Accent3 18 2 2 3" xfId="1458"/>
    <cellStyle name="20% - Accent3 18 2 3" xfId="1459"/>
    <cellStyle name="20% - Accent3 18 2 4" xfId="1460"/>
    <cellStyle name="20% - Accent3 18 3" xfId="1461"/>
    <cellStyle name="20% - Accent3 18 3 2" xfId="1462"/>
    <cellStyle name="20% - Accent3 18 3 3" xfId="1463"/>
    <cellStyle name="20% - Accent3 18 4" xfId="1464"/>
    <cellStyle name="20% - Accent3 18 4 2" xfId="1465"/>
    <cellStyle name="20% - Accent3 18 4 3" xfId="1466"/>
    <cellStyle name="20% - Accent3 18 5" xfId="1467"/>
    <cellStyle name="20% - Accent3 18 6" xfId="1468"/>
    <cellStyle name="20% - Accent3 19" xfId="1469"/>
    <cellStyle name="20% - Accent3 19 2" xfId="1470"/>
    <cellStyle name="20% - Accent3 19 2 2" xfId="1471"/>
    <cellStyle name="20% - Accent3 19 2 2 2" xfId="1472"/>
    <cellStyle name="20% - Accent3 19 2 2 3" xfId="1473"/>
    <cellStyle name="20% - Accent3 19 2 3" xfId="1474"/>
    <cellStyle name="20% - Accent3 19 2 4" xfId="1475"/>
    <cellStyle name="20% - Accent3 19 3" xfId="1476"/>
    <cellStyle name="20% - Accent3 19 3 2" xfId="1477"/>
    <cellStyle name="20% - Accent3 19 3 3" xfId="1478"/>
    <cellStyle name="20% - Accent3 19 4" xfId="1479"/>
    <cellStyle name="20% - Accent3 19 4 2" xfId="1480"/>
    <cellStyle name="20% - Accent3 19 4 3" xfId="1481"/>
    <cellStyle name="20% - Accent3 19 5" xfId="1482"/>
    <cellStyle name="20% - Accent3 19 6" xfId="1483"/>
    <cellStyle name="20% - Accent3 2" xfId="180"/>
    <cellStyle name="20% - Accent3 2 2" xfId="556"/>
    <cellStyle name="20% - Accent3 2 3" xfId="1484"/>
    <cellStyle name="20% - Accent3 2 3 2" xfId="1485"/>
    <cellStyle name="20% - Accent3 2 3 2 2" xfId="1486"/>
    <cellStyle name="20% - Accent3 2 3 2 2 2" xfId="1487"/>
    <cellStyle name="20% - Accent3 2 3 2 2 3" xfId="1488"/>
    <cellStyle name="20% - Accent3 2 3 2 3" xfId="1489"/>
    <cellStyle name="20% - Accent3 2 3 2 4" xfId="1490"/>
    <cellStyle name="20% - Accent3 2 3 3" xfId="1491"/>
    <cellStyle name="20% - Accent3 2 3 3 2" xfId="1492"/>
    <cellStyle name="20% - Accent3 2 3 3 3" xfId="1493"/>
    <cellStyle name="20% - Accent3 2 3 4" xfId="1494"/>
    <cellStyle name="20% - Accent3 2 3 4 2" xfId="1495"/>
    <cellStyle name="20% - Accent3 2 3 4 3" xfId="1496"/>
    <cellStyle name="20% - Accent3 2 3 5" xfId="1497"/>
    <cellStyle name="20% - Accent3 2 3 6" xfId="1498"/>
    <cellStyle name="20% - Accent3 20" xfId="1499"/>
    <cellStyle name="20% - Accent3 20 2" xfId="1500"/>
    <cellStyle name="20% - Accent3 20 2 2" xfId="1501"/>
    <cellStyle name="20% - Accent3 20 2 2 2" xfId="1502"/>
    <cellStyle name="20% - Accent3 20 2 2 3" xfId="1503"/>
    <cellStyle name="20% - Accent3 20 2 3" xfId="1504"/>
    <cellStyle name="20% - Accent3 20 2 4" xfId="1505"/>
    <cellStyle name="20% - Accent3 20 3" xfId="1506"/>
    <cellStyle name="20% - Accent3 20 3 2" xfId="1507"/>
    <cellStyle name="20% - Accent3 20 3 3" xfId="1508"/>
    <cellStyle name="20% - Accent3 20 4" xfId="1509"/>
    <cellStyle name="20% - Accent3 20 4 2" xfId="1510"/>
    <cellStyle name="20% - Accent3 20 4 3" xfId="1511"/>
    <cellStyle name="20% - Accent3 20 5" xfId="1512"/>
    <cellStyle name="20% - Accent3 20 6" xfId="1513"/>
    <cellStyle name="20% - Accent3 21" xfId="1514"/>
    <cellStyle name="20% - Accent3 22" xfId="1515"/>
    <cellStyle name="20% - Accent3 22 2" xfId="1516"/>
    <cellStyle name="20% - Accent3 22 2 2" xfId="1517"/>
    <cellStyle name="20% - Accent3 22 2 2 2" xfId="1518"/>
    <cellStyle name="20% - Accent3 22 2 2 3" xfId="1519"/>
    <cellStyle name="20% - Accent3 22 2 3" xfId="1520"/>
    <cellStyle name="20% - Accent3 22 2 4" xfId="1521"/>
    <cellStyle name="20% - Accent3 22 3" xfId="1522"/>
    <cellStyle name="20% - Accent3 22 3 2" xfId="1523"/>
    <cellStyle name="20% - Accent3 22 3 3" xfId="1524"/>
    <cellStyle name="20% - Accent3 22 4" xfId="1525"/>
    <cellStyle name="20% - Accent3 22 4 2" xfId="1526"/>
    <cellStyle name="20% - Accent3 22 4 3" xfId="1527"/>
    <cellStyle name="20% - Accent3 22 5" xfId="1528"/>
    <cellStyle name="20% - Accent3 22 6" xfId="1529"/>
    <cellStyle name="20% - Accent3 23" xfId="1530"/>
    <cellStyle name="20% - Accent3 23 2" xfId="1531"/>
    <cellStyle name="20% - Accent3 23 2 2" xfId="1532"/>
    <cellStyle name="20% - Accent3 23 2 3" xfId="1533"/>
    <cellStyle name="20% - Accent3 23 3" xfId="1534"/>
    <cellStyle name="20% - Accent3 23 4" xfId="1535"/>
    <cellStyle name="20% - Accent3 24" xfId="1536"/>
    <cellStyle name="20% - Accent3 24 2" xfId="1537"/>
    <cellStyle name="20% - Accent3 24 3" xfId="1538"/>
    <cellStyle name="20% - Accent3 25" xfId="1539"/>
    <cellStyle name="20% - Accent3 25 2" xfId="1540"/>
    <cellStyle name="20% - Accent3 25 3" xfId="1541"/>
    <cellStyle name="20% - Accent3 26" xfId="1542"/>
    <cellStyle name="20% - Accent3 27" xfId="1543"/>
    <cellStyle name="20% - Accent3 28" xfId="1544"/>
    <cellStyle name="20% - Accent3 29" xfId="1545"/>
    <cellStyle name="20% - Accent3 3" xfId="181"/>
    <cellStyle name="20% - Accent3 3 2" xfId="557"/>
    <cellStyle name="20% - Accent3 3 3" xfId="1546"/>
    <cellStyle name="20% - Accent3 3 3 2" xfId="1547"/>
    <cellStyle name="20% - Accent3 3 3 2 2" xfId="1548"/>
    <cellStyle name="20% - Accent3 3 3 2 2 2" xfId="1549"/>
    <cellStyle name="20% - Accent3 3 3 2 2 3" xfId="1550"/>
    <cellStyle name="20% - Accent3 3 3 2 3" xfId="1551"/>
    <cellStyle name="20% - Accent3 3 3 2 4" xfId="1552"/>
    <cellStyle name="20% - Accent3 3 3 3" xfId="1553"/>
    <cellStyle name="20% - Accent3 3 3 3 2" xfId="1554"/>
    <cellStyle name="20% - Accent3 3 3 3 3" xfId="1555"/>
    <cellStyle name="20% - Accent3 3 3 4" xfId="1556"/>
    <cellStyle name="20% - Accent3 3 3 4 2" xfId="1557"/>
    <cellStyle name="20% - Accent3 3 3 4 3" xfId="1558"/>
    <cellStyle name="20% - Accent3 3 3 5" xfId="1559"/>
    <cellStyle name="20% - Accent3 3 3 6" xfId="1560"/>
    <cellStyle name="20% - Accent3 4" xfId="524"/>
    <cellStyle name="20% - Accent3 4 2" xfId="617"/>
    <cellStyle name="20% - Accent3 4 2 2" xfId="1561"/>
    <cellStyle name="20% - Accent3 4 2 2 2" xfId="1562"/>
    <cellStyle name="20% - Accent3 4 2 2 2 2" xfId="1563"/>
    <cellStyle name="20% - Accent3 4 2 2 2 3" xfId="1564"/>
    <cellStyle name="20% - Accent3 4 2 2 3" xfId="1565"/>
    <cellStyle name="20% - Accent3 4 2 2 4" xfId="1566"/>
    <cellStyle name="20% - Accent3 4 2 3" xfId="1567"/>
    <cellStyle name="20% - Accent3 4 2 3 2" xfId="1568"/>
    <cellStyle name="20% - Accent3 4 2 3 3" xfId="1569"/>
    <cellStyle name="20% - Accent3 4 2 4" xfId="1570"/>
    <cellStyle name="20% - Accent3 4 2 4 2" xfId="1571"/>
    <cellStyle name="20% - Accent3 4 2 4 3" xfId="1572"/>
    <cellStyle name="20% - Accent3 4 2 5" xfId="1573"/>
    <cellStyle name="20% - Accent3 4 2 6" xfId="1574"/>
    <cellStyle name="20% - Accent3 4 3" xfId="1575"/>
    <cellStyle name="20% - Accent3 4 3 2" xfId="1576"/>
    <cellStyle name="20% - Accent3 4 3 2 2" xfId="1577"/>
    <cellStyle name="20% - Accent3 4 3 2 3" xfId="1578"/>
    <cellStyle name="20% - Accent3 4 3 3" xfId="1579"/>
    <cellStyle name="20% - Accent3 4 3 4" xfId="1580"/>
    <cellStyle name="20% - Accent3 4 4" xfId="1581"/>
    <cellStyle name="20% - Accent3 4 4 2" xfId="1582"/>
    <cellStyle name="20% - Accent3 4 4 3" xfId="1583"/>
    <cellStyle name="20% - Accent3 4 5" xfId="1584"/>
    <cellStyle name="20% - Accent3 4 5 2" xfId="1585"/>
    <cellStyle name="20% - Accent3 4 5 3" xfId="1586"/>
    <cellStyle name="20% - Accent3 4 6" xfId="1587"/>
    <cellStyle name="20% - Accent3 4 7" xfId="1588"/>
    <cellStyle name="20% - Accent3 5" xfId="540"/>
    <cellStyle name="20% - Accent3 5 2" xfId="1589"/>
    <cellStyle name="20% - Accent3 5 2 2" xfId="1590"/>
    <cellStyle name="20% - Accent3 5 2 2 2" xfId="1591"/>
    <cellStyle name="20% - Accent3 5 2 2 3" xfId="1592"/>
    <cellStyle name="20% - Accent3 5 2 3" xfId="1593"/>
    <cellStyle name="20% - Accent3 5 2 4" xfId="1594"/>
    <cellStyle name="20% - Accent3 5 3" xfId="1595"/>
    <cellStyle name="20% - Accent3 5 3 2" xfId="1596"/>
    <cellStyle name="20% - Accent3 5 3 3" xfId="1597"/>
    <cellStyle name="20% - Accent3 5 4" xfId="1598"/>
    <cellStyle name="20% - Accent3 5 4 2" xfId="1599"/>
    <cellStyle name="20% - Accent3 5 4 3" xfId="1600"/>
    <cellStyle name="20% - Accent3 5 5" xfId="1601"/>
    <cellStyle name="20% - Accent3 5 6" xfId="1602"/>
    <cellStyle name="20% - Accent3 6" xfId="1603"/>
    <cellStyle name="20% - Accent3 6 2" xfId="1604"/>
    <cellStyle name="20% - Accent3 6 2 2" xfId="1605"/>
    <cellStyle name="20% - Accent3 6 2 2 2" xfId="1606"/>
    <cellStyle name="20% - Accent3 6 2 2 3" xfId="1607"/>
    <cellStyle name="20% - Accent3 6 2 3" xfId="1608"/>
    <cellStyle name="20% - Accent3 6 2 4" xfId="1609"/>
    <cellStyle name="20% - Accent3 6 3" xfId="1610"/>
    <cellStyle name="20% - Accent3 6 3 2" xfId="1611"/>
    <cellStyle name="20% - Accent3 6 3 3" xfId="1612"/>
    <cellStyle name="20% - Accent3 6 4" xfId="1613"/>
    <cellStyle name="20% - Accent3 6 4 2" xfId="1614"/>
    <cellStyle name="20% - Accent3 6 4 3" xfId="1615"/>
    <cellStyle name="20% - Accent3 6 5" xfId="1616"/>
    <cellStyle name="20% - Accent3 6 6" xfId="1617"/>
    <cellStyle name="20% - Accent3 7" xfId="1618"/>
    <cellStyle name="20% - Accent3 7 2" xfId="1619"/>
    <cellStyle name="20% - Accent3 7 2 2" xfId="1620"/>
    <cellStyle name="20% - Accent3 7 2 2 2" xfId="1621"/>
    <cellStyle name="20% - Accent3 7 2 2 3" xfId="1622"/>
    <cellStyle name="20% - Accent3 7 2 3" xfId="1623"/>
    <cellStyle name="20% - Accent3 7 2 4" xfId="1624"/>
    <cellStyle name="20% - Accent3 7 3" xfId="1625"/>
    <cellStyle name="20% - Accent3 7 3 2" xfId="1626"/>
    <cellStyle name="20% - Accent3 7 3 3" xfId="1627"/>
    <cellStyle name="20% - Accent3 7 4" xfId="1628"/>
    <cellStyle name="20% - Accent3 7 4 2" xfId="1629"/>
    <cellStyle name="20% - Accent3 7 4 3" xfId="1630"/>
    <cellStyle name="20% - Accent3 7 5" xfId="1631"/>
    <cellStyle name="20% - Accent3 7 6" xfId="1632"/>
    <cellStyle name="20% - Accent3 8" xfId="1633"/>
    <cellStyle name="20% - Accent3 8 2" xfId="1634"/>
    <cellStyle name="20% - Accent3 8 2 2" xfId="1635"/>
    <cellStyle name="20% - Accent3 8 2 2 2" xfId="1636"/>
    <cellStyle name="20% - Accent3 8 2 2 3" xfId="1637"/>
    <cellStyle name="20% - Accent3 8 2 3" xfId="1638"/>
    <cellStyle name="20% - Accent3 8 2 4" xfId="1639"/>
    <cellStyle name="20% - Accent3 8 3" xfId="1640"/>
    <cellStyle name="20% - Accent3 8 3 2" xfId="1641"/>
    <cellStyle name="20% - Accent3 8 3 3" xfId="1642"/>
    <cellStyle name="20% - Accent3 8 4" xfId="1643"/>
    <cellStyle name="20% - Accent3 8 4 2" xfId="1644"/>
    <cellStyle name="20% - Accent3 8 4 3" xfId="1645"/>
    <cellStyle name="20% - Accent3 8 5" xfId="1646"/>
    <cellStyle name="20% - Accent3 8 6" xfId="1647"/>
    <cellStyle name="20% - Accent3 9" xfId="1648"/>
    <cellStyle name="20% - Accent3 9 2" xfId="1649"/>
    <cellStyle name="20% - Accent3 9 2 2" xfId="1650"/>
    <cellStyle name="20% - Accent3 9 2 2 2" xfId="1651"/>
    <cellStyle name="20% - Accent3 9 2 2 3" xfId="1652"/>
    <cellStyle name="20% - Accent3 9 2 3" xfId="1653"/>
    <cellStyle name="20% - Accent3 9 2 4" xfId="1654"/>
    <cellStyle name="20% - Accent3 9 3" xfId="1655"/>
    <cellStyle name="20% - Accent3 9 3 2" xfId="1656"/>
    <cellStyle name="20% - Accent3 9 3 3" xfId="1657"/>
    <cellStyle name="20% - Accent3 9 4" xfId="1658"/>
    <cellStyle name="20% - Accent3 9 4 2" xfId="1659"/>
    <cellStyle name="20% - Accent3 9 4 3" xfId="1660"/>
    <cellStyle name="20% - Accent3 9 5" xfId="1661"/>
    <cellStyle name="20% - Accent3 9 6" xfId="1662"/>
    <cellStyle name="20% - Accent4" xfId="182" builtinId="42" customBuiltin="1"/>
    <cellStyle name="20% - Accent4 10" xfId="1663"/>
    <cellStyle name="20% - Accent4 10 2" xfId="1664"/>
    <cellStyle name="20% - Accent4 10 2 2" xfId="1665"/>
    <cellStyle name="20% - Accent4 10 2 2 2" xfId="1666"/>
    <cellStyle name="20% - Accent4 10 2 2 3" xfId="1667"/>
    <cellStyle name="20% - Accent4 10 2 3" xfId="1668"/>
    <cellStyle name="20% - Accent4 10 2 4" xfId="1669"/>
    <cellStyle name="20% - Accent4 10 3" xfId="1670"/>
    <cellStyle name="20% - Accent4 10 3 2" xfId="1671"/>
    <cellStyle name="20% - Accent4 10 3 3" xfId="1672"/>
    <cellStyle name="20% - Accent4 10 4" xfId="1673"/>
    <cellStyle name="20% - Accent4 10 4 2" xfId="1674"/>
    <cellStyle name="20% - Accent4 10 4 3" xfId="1675"/>
    <cellStyle name="20% - Accent4 10 5" xfId="1676"/>
    <cellStyle name="20% - Accent4 10 6" xfId="1677"/>
    <cellStyle name="20% - Accent4 11" xfId="1678"/>
    <cellStyle name="20% - Accent4 11 2" xfId="1679"/>
    <cellStyle name="20% - Accent4 11 2 2" xfId="1680"/>
    <cellStyle name="20% - Accent4 11 2 2 2" xfId="1681"/>
    <cellStyle name="20% - Accent4 11 2 2 3" xfId="1682"/>
    <cellStyle name="20% - Accent4 11 2 3" xfId="1683"/>
    <cellStyle name="20% - Accent4 11 2 4" xfId="1684"/>
    <cellStyle name="20% - Accent4 11 3" xfId="1685"/>
    <cellStyle name="20% - Accent4 11 3 2" xfId="1686"/>
    <cellStyle name="20% - Accent4 11 3 3" xfId="1687"/>
    <cellStyle name="20% - Accent4 11 4" xfId="1688"/>
    <cellStyle name="20% - Accent4 11 4 2" xfId="1689"/>
    <cellStyle name="20% - Accent4 11 4 3" xfId="1690"/>
    <cellStyle name="20% - Accent4 11 5" xfId="1691"/>
    <cellStyle name="20% - Accent4 11 6" xfId="1692"/>
    <cellStyle name="20% - Accent4 12" xfId="1693"/>
    <cellStyle name="20% - Accent4 12 2" xfId="1694"/>
    <cellStyle name="20% - Accent4 12 2 2" xfId="1695"/>
    <cellStyle name="20% - Accent4 12 2 2 2" xfId="1696"/>
    <cellStyle name="20% - Accent4 12 2 2 3" xfId="1697"/>
    <cellStyle name="20% - Accent4 12 2 3" xfId="1698"/>
    <cellStyle name="20% - Accent4 12 2 4" xfId="1699"/>
    <cellStyle name="20% - Accent4 12 3" xfId="1700"/>
    <cellStyle name="20% - Accent4 12 3 2" xfId="1701"/>
    <cellStyle name="20% - Accent4 12 3 3" xfId="1702"/>
    <cellStyle name="20% - Accent4 12 4" xfId="1703"/>
    <cellStyle name="20% - Accent4 12 4 2" xfId="1704"/>
    <cellStyle name="20% - Accent4 12 4 3" xfId="1705"/>
    <cellStyle name="20% - Accent4 12 5" xfId="1706"/>
    <cellStyle name="20% - Accent4 12 6" xfId="1707"/>
    <cellStyle name="20% - Accent4 13" xfId="1708"/>
    <cellStyle name="20% - Accent4 13 2" xfId="1709"/>
    <cellStyle name="20% - Accent4 13 2 2" xfId="1710"/>
    <cellStyle name="20% - Accent4 13 2 2 2" xfId="1711"/>
    <cellStyle name="20% - Accent4 13 2 2 3" xfId="1712"/>
    <cellStyle name="20% - Accent4 13 2 3" xfId="1713"/>
    <cellStyle name="20% - Accent4 13 2 4" xfId="1714"/>
    <cellStyle name="20% - Accent4 13 3" xfId="1715"/>
    <cellStyle name="20% - Accent4 13 3 2" xfId="1716"/>
    <cellStyle name="20% - Accent4 13 3 3" xfId="1717"/>
    <cellStyle name="20% - Accent4 13 4" xfId="1718"/>
    <cellStyle name="20% - Accent4 13 4 2" xfId="1719"/>
    <cellStyle name="20% - Accent4 13 4 3" xfId="1720"/>
    <cellStyle name="20% - Accent4 13 5" xfId="1721"/>
    <cellStyle name="20% - Accent4 13 6" xfId="1722"/>
    <cellStyle name="20% - Accent4 14" xfId="1723"/>
    <cellStyle name="20% - Accent4 14 2" xfId="1724"/>
    <cellStyle name="20% - Accent4 14 2 2" xfId="1725"/>
    <cellStyle name="20% - Accent4 14 2 2 2" xfId="1726"/>
    <cellStyle name="20% - Accent4 14 2 2 3" xfId="1727"/>
    <cellStyle name="20% - Accent4 14 2 3" xfId="1728"/>
    <cellStyle name="20% - Accent4 14 2 4" xfId="1729"/>
    <cellStyle name="20% - Accent4 14 3" xfId="1730"/>
    <cellStyle name="20% - Accent4 14 3 2" xfId="1731"/>
    <cellStyle name="20% - Accent4 14 3 3" xfId="1732"/>
    <cellStyle name="20% - Accent4 14 4" xfId="1733"/>
    <cellStyle name="20% - Accent4 14 4 2" xfId="1734"/>
    <cellStyle name="20% - Accent4 14 4 3" xfId="1735"/>
    <cellStyle name="20% - Accent4 14 5" xfId="1736"/>
    <cellStyle name="20% - Accent4 14 6" xfId="1737"/>
    <cellStyle name="20% - Accent4 15" xfId="1738"/>
    <cellStyle name="20% - Accent4 15 2" xfId="1739"/>
    <cellStyle name="20% - Accent4 15 2 2" xfId="1740"/>
    <cellStyle name="20% - Accent4 15 2 2 2" xfId="1741"/>
    <cellStyle name="20% - Accent4 15 2 2 3" xfId="1742"/>
    <cellStyle name="20% - Accent4 15 2 3" xfId="1743"/>
    <cellStyle name="20% - Accent4 15 2 4" xfId="1744"/>
    <cellStyle name="20% - Accent4 15 3" xfId="1745"/>
    <cellStyle name="20% - Accent4 15 3 2" xfId="1746"/>
    <cellStyle name="20% - Accent4 15 3 3" xfId="1747"/>
    <cellStyle name="20% - Accent4 15 4" xfId="1748"/>
    <cellStyle name="20% - Accent4 15 4 2" xfId="1749"/>
    <cellStyle name="20% - Accent4 15 4 3" xfId="1750"/>
    <cellStyle name="20% - Accent4 15 5" xfId="1751"/>
    <cellStyle name="20% - Accent4 15 6" xfId="1752"/>
    <cellStyle name="20% - Accent4 16" xfId="1753"/>
    <cellStyle name="20% - Accent4 16 2" xfId="1754"/>
    <cellStyle name="20% - Accent4 16 2 2" xfId="1755"/>
    <cellStyle name="20% - Accent4 16 2 2 2" xfId="1756"/>
    <cellStyle name="20% - Accent4 16 2 2 3" xfId="1757"/>
    <cellStyle name="20% - Accent4 16 2 3" xfId="1758"/>
    <cellStyle name="20% - Accent4 16 2 4" xfId="1759"/>
    <cellStyle name="20% - Accent4 16 3" xfId="1760"/>
    <cellStyle name="20% - Accent4 16 3 2" xfId="1761"/>
    <cellStyle name="20% - Accent4 16 3 3" xfId="1762"/>
    <cellStyle name="20% - Accent4 16 4" xfId="1763"/>
    <cellStyle name="20% - Accent4 16 4 2" xfId="1764"/>
    <cellStyle name="20% - Accent4 16 4 3" xfId="1765"/>
    <cellStyle name="20% - Accent4 16 5" xfId="1766"/>
    <cellStyle name="20% - Accent4 16 6" xfId="1767"/>
    <cellStyle name="20% - Accent4 17" xfId="1768"/>
    <cellStyle name="20% - Accent4 17 2" xfId="1769"/>
    <cellStyle name="20% - Accent4 17 2 2" xfId="1770"/>
    <cellStyle name="20% - Accent4 17 2 2 2" xfId="1771"/>
    <cellStyle name="20% - Accent4 17 2 2 3" xfId="1772"/>
    <cellStyle name="20% - Accent4 17 2 3" xfId="1773"/>
    <cellStyle name="20% - Accent4 17 2 4" xfId="1774"/>
    <cellStyle name="20% - Accent4 17 3" xfId="1775"/>
    <cellStyle name="20% - Accent4 17 3 2" xfId="1776"/>
    <cellStyle name="20% - Accent4 17 3 3" xfId="1777"/>
    <cellStyle name="20% - Accent4 17 4" xfId="1778"/>
    <cellStyle name="20% - Accent4 17 4 2" xfId="1779"/>
    <cellStyle name="20% - Accent4 17 4 3" xfId="1780"/>
    <cellStyle name="20% - Accent4 17 5" xfId="1781"/>
    <cellStyle name="20% - Accent4 17 6" xfId="1782"/>
    <cellStyle name="20% - Accent4 18" xfId="1783"/>
    <cellStyle name="20% - Accent4 18 2" xfId="1784"/>
    <cellStyle name="20% - Accent4 18 2 2" xfId="1785"/>
    <cellStyle name="20% - Accent4 18 2 2 2" xfId="1786"/>
    <cellStyle name="20% - Accent4 18 2 2 3" xfId="1787"/>
    <cellStyle name="20% - Accent4 18 2 3" xfId="1788"/>
    <cellStyle name="20% - Accent4 18 2 4" xfId="1789"/>
    <cellStyle name="20% - Accent4 18 3" xfId="1790"/>
    <cellStyle name="20% - Accent4 18 3 2" xfId="1791"/>
    <cellStyle name="20% - Accent4 18 3 3" xfId="1792"/>
    <cellStyle name="20% - Accent4 18 4" xfId="1793"/>
    <cellStyle name="20% - Accent4 18 4 2" xfId="1794"/>
    <cellStyle name="20% - Accent4 18 4 3" xfId="1795"/>
    <cellStyle name="20% - Accent4 18 5" xfId="1796"/>
    <cellStyle name="20% - Accent4 18 6" xfId="1797"/>
    <cellStyle name="20% - Accent4 19" xfId="1798"/>
    <cellStyle name="20% - Accent4 19 2" xfId="1799"/>
    <cellStyle name="20% - Accent4 19 2 2" xfId="1800"/>
    <cellStyle name="20% - Accent4 19 2 2 2" xfId="1801"/>
    <cellStyle name="20% - Accent4 19 2 2 3" xfId="1802"/>
    <cellStyle name="20% - Accent4 19 2 3" xfId="1803"/>
    <cellStyle name="20% - Accent4 19 2 4" xfId="1804"/>
    <cellStyle name="20% - Accent4 19 3" xfId="1805"/>
    <cellStyle name="20% - Accent4 19 3 2" xfId="1806"/>
    <cellStyle name="20% - Accent4 19 3 3" xfId="1807"/>
    <cellStyle name="20% - Accent4 19 4" xfId="1808"/>
    <cellStyle name="20% - Accent4 19 4 2" xfId="1809"/>
    <cellStyle name="20% - Accent4 19 4 3" xfId="1810"/>
    <cellStyle name="20% - Accent4 19 5" xfId="1811"/>
    <cellStyle name="20% - Accent4 19 6" xfId="1812"/>
    <cellStyle name="20% - Accent4 2" xfId="183"/>
    <cellStyle name="20% - Accent4 2 2" xfId="558"/>
    <cellStyle name="20% - Accent4 2 3" xfId="1813"/>
    <cellStyle name="20% - Accent4 2 3 2" xfId="1814"/>
    <cellStyle name="20% - Accent4 2 3 2 2" xfId="1815"/>
    <cellStyle name="20% - Accent4 2 3 2 2 2" xfId="1816"/>
    <cellStyle name="20% - Accent4 2 3 2 2 3" xfId="1817"/>
    <cellStyle name="20% - Accent4 2 3 2 3" xfId="1818"/>
    <cellStyle name="20% - Accent4 2 3 2 4" xfId="1819"/>
    <cellStyle name="20% - Accent4 2 3 3" xfId="1820"/>
    <cellStyle name="20% - Accent4 2 3 3 2" xfId="1821"/>
    <cellStyle name="20% - Accent4 2 3 3 3" xfId="1822"/>
    <cellStyle name="20% - Accent4 2 3 4" xfId="1823"/>
    <cellStyle name="20% - Accent4 2 3 4 2" xfId="1824"/>
    <cellStyle name="20% - Accent4 2 3 4 3" xfId="1825"/>
    <cellStyle name="20% - Accent4 2 3 5" xfId="1826"/>
    <cellStyle name="20% - Accent4 2 3 6" xfId="1827"/>
    <cellStyle name="20% - Accent4 20" xfId="1828"/>
    <cellStyle name="20% - Accent4 20 2" xfId="1829"/>
    <cellStyle name="20% - Accent4 20 2 2" xfId="1830"/>
    <cellStyle name="20% - Accent4 20 2 2 2" xfId="1831"/>
    <cellStyle name="20% - Accent4 20 2 2 3" xfId="1832"/>
    <cellStyle name="20% - Accent4 20 2 3" xfId="1833"/>
    <cellStyle name="20% - Accent4 20 2 4" xfId="1834"/>
    <cellStyle name="20% - Accent4 20 3" xfId="1835"/>
    <cellStyle name="20% - Accent4 20 3 2" xfId="1836"/>
    <cellStyle name="20% - Accent4 20 3 3" xfId="1837"/>
    <cellStyle name="20% - Accent4 20 4" xfId="1838"/>
    <cellStyle name="20% - Accent4 20 4 2" xfId="1839"/>
    <cellStyle name="20% - Accent4 20 4 3" xfId="1840"/>
    <cellStyle name="20% - Accent4 20 5" xfId="1841"/>
    <cellStyle name="20% - Accent4 20 6" xfId="1842"/>
    <cellStyle name="20% - Accent4 21" xfId="1843"/>
    <cellStyle name="20% - Accent4 22" xfId="1844"/>
    <cellStyle name="20% - Accent4 22 2" xfId="1845"/>
    <cellStyle name="20% - Accent4 22 2 2" xfId="1846"/>
    <cellStyle name="20% - Accent4 22 2 2 2" xfId="1847"/>
    <cellStyle name="20% - Accent4 22 2 2 3" xfId="1848"/>
    <cellStyle name="20% - Accent4 22 2 3" xfId="1849"/>
    <cellStyle name="20% - Accent4 22 2 4" xfId="1850"/>
    <cellStyle name="20% - Accent4 22 3" xfId="1851"/>
    <cellStyle name="20% - Accent4 22 3 2" xfId="1852"/>
    <cellStyle name="20% - Accent4 22 3 3" xfId="1853"/>
    <cellStyle name="20% - Accent4 22 4" xfId="1854"/>
    <cellStyle name="20% - Accent4 22 4 2" xfId="1855"/>
    <cellStyle name="20% - Accent4 22 4 3" xfId="1856"/>
    <cellStyle name="20% - Accent4 22 5" xfId="1857"/>
    <cellStyle name="20% - Accent4 22 6" xfId="1858"/>
    <cellStyle name="20% - Accent4 23" xfId="1859"/>
    <cellStyle name="20% - Accent4 23 2" xfId="1860"/>
    <cellStyle name="20% - Accent4 23 2 2" xfId="1861"/>
    <cellStyle name="20% - Accent4 23 2 3" xfId="1862"/>
    <cellStyle name="20% - Accent4 23 3" xfId="1863"/>
    <cellStyle name="20% - Accent4 23 4" xfId="1864"/>
    <cellStyle name="20% - Accent4 24" xfId="1865"/>
    <cellStyle name="20% - Accent4 24 2" xfId="1866"/>
    <cellStyle name="20% - Accent4 24 3" xfId="1867"/>
    <cellStyle name="20% - Accent4 25" xfId="1868"/>
    <cellStyle name="20% - Accent4 25 2" xfId="1869"/>
    <cellStyle name="20% - Accent4 25 3" xfId="1870"/>
    <cellStyle name="20% - Accent4 26" xfId="1871"/>
    <cellStyle name="20% - Accent4 27" xfId="1872"/>
    <cellStyle name="20% - Accent4 28" xfId="1873"/>
    <cellStyle name="20% - Accent4 29" xfId="1874"/>
    <cellStyle name="20% - Accent4 3" xfId="184"/>
    <cellStyle name="20% - Accent4 3 2" xfId="559"/>
    <cellStyle name="20% - Accent4 3 3" xfId="1875"/>
    <cellStyle name="20% - Accent4 3 3 2" xfId="1876"/>
    <cellStyle name="20% - Accent4 3 3 2 2" xfId="1877"/>
    <cellStyle name="20% - Accent4 3 3 2 2 2" xfId="1878"/>
    <cellStyle name="20% - Accent4 3 3 2 2 3" xfId="1879"/>
    <cellStyle name="20% - Accent4 3 3 2 3" xfId="1880"/>
    <cellStyle name="20% - Accent4 3 3 2 4" xfId="1881"/>
    <cellStyle name="20% - Accent4 3 3 3" xfId="1882"/>
    <cellStyle name="20% - Accent4 3 3 3 2" xfId="1883"/>
    <cellStyle name="20% - Accent4 3 3 3 3" xfId="1884"/>
    <cellStyle name="20% - Accent4 3 3 4" xfId="1885"/>
    <cellStyle name="20% - Accent4 3 3 4 2" xfId="1886"/>
    <cellStyle name="20% - Accent4 3 3 4 3" xfId="1887"/>
    <cellStyle name="20% - Accent4 3 3 5" xfId="1888"/>
    <cellStyle name="20% - Accent4 3 3 6" xfId="1889"/>
    <cellStyle name="20% - Accent4 4" xfId="526"/>
    <cellStyle name="20% - Accent4 4 2" xfId="619"/>
    <cellStyle name="20% - Accent4 4 2 2" xfId="1890"/>
    <cellStyle name="20% - Accent4 4 2 2 2" xfId="1891"/>
    <cellStyle name="20% - Accent4 4 2 2 2 2" xfId="1892"/>
    <cellStyle name="20% - Accent4 4 2 2 2 3" xfId="1893"/>
    <cellStyle name="20% - Accent4 4 2 2 3" xfId="1894"/>
    <cellStyle name="20% - Accent4 4 2 2 4" xfId="1895"/>
    <cellStyle name="20% - Accent4 4 2 3" xfId="1896"/>
    <cellStyle name="20% - Accent4 4 2 3 2" xfId="1897"/>
    <cellStyle name="20% - Accent4 4 2 3 3" xfId="1898"/>
    <cellStyle name="20% - Accent4 4 2 4" xfId="1899"/>
    <cellStyle name="20% - Accent4 4 2 4 2" xfId="1900"/>
    <cellStyle name="20% - Accent4 4 2 4 3" xfId="1901"/>
    <cellStyle name="20% - Accent4 4 2 5" xfId="1902"/>
    <cellStyle name="20% - Accent4 4 2 6" xfId="1903"/>
    <cellStyle name="20% - Accent4 4 3" xfId="1904"/>
    <cellStyle name="20% - Accent4 4 3 2" xfId="1905"/>
    <cellStyle name="20% - Accent4 4 3 2 2" xfId="1906"/>
    <cellStyle name="20% - Accent4 4 3 2 3" xfId="1907"/>
    <cellStyle name="20% - Accent4 4 3 3" xfId="1908"/>
    <cellStyle name="20% - Accent4 4 3 4" xfId="1909"/>
    <cellStyle name="20% - Accent4 4 4" xfId="1910"/>
    <cellStyle name="20% - Accent4 4 4 2" xfId="1911"/>
    <cellStyle name="20% - Accent4 4 4 3" xfId="1912"/>
    <cellStyle name="20% - Accent4 4 5" xfId="1913"/>
    <cellStyle name="20% - Accent4 4 5 2" xfId="1914"/>
    <cellStyle name="20% - Accent4 4 5 3" xfId="1915"/>
    <cellStyle name="20% - Accent4 4 6" xfId="1916"/>
    <cellStyle name="20% - Accent4 4 7" xfId="1917"/>
    <cellStyle name="20% - Accent4 5" xfId="542"/>
    <cellStyle name="20% - Accent4 5 2" xfId="1918"/>
    <cellStyle name="20% - Accent4 5 2 2" xfId="1919"/>
    <cellStyle name="20% - Accent4 5 2 2 2" xfId="1920"/>
    <cellStyle name="20% - Accent4 5 2 2 3" xfId="1921"/>
    <cellStyle name="20% - Accent4 5 2 3" xfId="1922"/>
    <cellStyle name="20% - Accent4 5 2 4" xfId="1923"/>
    <cellStyle name="20% - Accent4 5 3" xfId="1924"/>
    <cellStyle name="20% - Accent4 5 3 2" xfId="1925"/>
    <cellStyle name="20% - Accent4 5 3 3" xfId="1926"/>
    <cellStyle name="20% - Accent4 5 4" xfId="1927"/>
    <cellStyle name="20% - Accent4 5 4 2" xfId="1928"/>
    <cellStyle name="20% - Accent4 5 4 3" xfId="1929"/>
    <cellStyle name="20% - Accent4 5 5" xfId="1930"/>
    <cellStyle name="20% - Accent4 5 6" xfId="1931"/>
    <cellStyle name="20% - Accent4 6" xfId="1932"/>
    <cellStyle name="20% - Accent4 6 2" xfId="1933"/>
    <cellStyle name="20% - Accent4 6 2 2" xfId="1934"/>
    <cellStyle name="20% - Accent4 6 2 2 2" xfId="1935"/>
    <cellStyle name="20% - Accent4 6 2 2 3" xfId="1936"/>
    <cellStyle name="20% - Accent4 6 2 3" xfId="1937"/>
    <cellStyle name="20% - Accent4 6 2 4" xfId="1938"/>
    <cellStyle name="20% - Accent4 6 3" xfId="1939"/>
    <cellStyle name="20% - Accent4 6 3 2" xfId="1940"/>
    <cellStyle name="20% - Accent4 6 3 3" xfId="1941"/>
    <cellStyle name="20% - Accent4 6 4" xfId="1942"/>
    <cellStyle name="20% - Accent4 6 4 2" xfId="1943"/>
    <cellStyle name="20% - Accent4 6 4 3" xfId="1944"/>
    <cellStyle name="20% - Accent4 6 5" xfId="1945"/>
    <cellStyle name="20% - Accent4 6 6" xfId="1946"/>
    <cellStyle name="20% - Accent4 7" xfId="1947"/>
    <cellStyle name="20% - Accent4 7 2" xfId="1948"/>
    <cellStyle name="20% - Accent4 7 2 2" xfId="1949"/>
    <cellStyle name="20% - Accent4 7 2 2 2" xfId="1950"/>
    <cellStyle name="20% - Accent4 7 2 2 3" xfId="1951"/>
    <cellStyle name="20% - Accent4 7 2 3" xfId="1952"/>
    <cellStyle name="20% - Accent4 7 2 4" xfId="1953"/>
    <cellStyle name="20% - Accent4 7 3" xfId="1954"/>
    <cellStyle name="20% - Accent4 7 3 2" xfId="1955"/>
    <cellStyle name="20% - Accent4 7 3 3" xfId="1956"/>
    <cellStyle name="20% - Accent4 7 4" xfId="1957"/>
    <cellStyle name="20% - Accent4 7 4 2" xfId="1958"/>
    <cellStyle name="20% - Accent4 7 4 3" xfId="1959"/>
    <cellStyle name="20% - Accent4 7 5" xfId="1960"/>
    <cellStyle name="20% - Accent4 7 6" xfId="1961"/>
    <cellStyle name="20% - Accent4 8" xfId="1962"/>
    <cellStyle name="20% - Accent4 8 2" xfId="1963"/>
    <cellStyle name="20% - Accent4 8 2 2" xfId="1964"/>
    <cellStyle name="20% - Accent4 8 2 2 2" xfId="1965"/>
    <cellStyle name="20% - Accent4 8 2 2 3" xfId="1966"/>
    <cellStyle name="20% - Accent4 8 2 3" xfId="1967"/>
    <cellStyle name="20% - Accent4 8 2 4" xfId="1968"/>
    <cellStyle name="20% - Accent4 8 3" xfId="1969"/>
    <cellStyle name="20% - Accent4 8 3 2" xfId="1970"/>
    <cellStyle name="20% - Accent4 8 3 3" xfId="1971"/>
    <cellStyle name="20% - Accent4 8 4" xfId="1972"/>
    <cellStyle name="20% - Accent4 8 4 2" xfId="1973"/>
    <cellStyle name="20% - Accent4 8 4 3" xfId="1974"/>
    <cellStyle name="20% - Accent4 8 5" xfId="1975"/>
    <cellStyle name="20% - Accent4 8 6" xfId="1976"/>
    <cellStyle name="20% - Accent4 9" xfId="1977"/>
    <cellStyle name="20% - Accent4 9 2" xfId="1978"/>
    <cellStyle name="20% - Accent4 9 2 2" xfId="1979"/>
    <cellStyle name="20% - Accent4 9 2 2 2" xfId="1980"/>
    <cellStyle name="20% - Accent4 9 2 2 3" xfId="1981"/>
    <cellStyle name="20% - Accent4 9 2 3" xfId="1982"/>
    <cellStyle name="20% - Accent4 9 2 4" xfId="1983"/>
    <cellStyle name="20% - Accent4 9 3" xfId="1984"/>
    <cellStyle name="20% - Accent4 9 3 2" xfId="1985"/>
    <cellStyle name="20% - Accent4 9 3 3" xfId="1986"/>
    <cellStyle name="20% - Accent4 9 4" xfId="1987"/>
    <cellStyle name="20% - Accent4 9 4 2" xfId="1988"/>
    <cellStyle name="20% - Accent4 9 4 3" xfId="1989"/>
    <cellStyle name="20% - Accent4 9 5" xfId="1990"/>
    <cellStyle name="20% - Accent4 9 6" xfId="1991"/>
    <cellStyle name="20% - Accent5" xfId="185" builtinId="46" customBuiltin="1"/>
    <cellStyle name="20% - Accent5 10" xfId="1992"/>
    <cellStyle name="20% - Accent5 10 2" xfId="1993"/>
    <cellStyle name="20% - Accent5 10 2 2" xfId="1994"/>
    <cellStyle name="20% - Accent5 10 2 2 2" xfId="1995"/>
    <cellStyle name="20% - Accent5 10 2 2 3" xfId="1996"/>
    <cellStyle name="20% - Accent5 10 2 3" xfId="1997"/>
    <cellStyle name="20% - Accent5 10 2 4" xfId="1998"/>
    <cellStyle name="20% - Accent5 10 3" xfId="1999"/>
    <cellStyle name="20% - Accent5 10 3 2" xfId="2000"/>
    <cellStyle name="20% - Accent5 10 3 3" xfId="2001"/>
    <cellStyle name="20% - Accent5 10 4" xfId="2002"/>
    <cellStyle name="20% - Accent5 10 4 2" xfId="2003"/>
    <cellStyle name="20% - Accent5 10 4 3" xfId="2004"/>
    <cellStyle name="20% - Accent5 10 5" xfId="2005"/>
    <cellStyle name="20% - Accent5 10 6" xfId="2006"/>
    <cellStyle name="20% - Accent5 11" xfId="2007"/>
    <cellStyle name="20% - Accent5 11 2" xfId="2008"/>
    <cellStyle name="20% - Accent5 11 2 2" xfId="2009"/>
    <cellStyle name="20% - Accent5 11 2 2 2" xfId="2010"/>
    <cellStyle name="20% - Accent5 11 2 2 3" xfId="2011"/>
    <cellStyle name="20% - Accent5 11 2 3" xfId="2012"/>
    <cellStyle name="20% - Accent5 11 2 4" xfId="2013"/>
    <cellStyle name="20% - Accent5 11 3" xfId="2014"/>
    <cellStyle name="20% - Accent5 11 3 2" xfId="2015"/>
    <cellStyle name="20% - Accent5 11 3 3" xfId="2016"/>
    <cellStyle name="20% - Accent5 11 4" xfId="2017"/>
    <cellStyle name="20% - Accent5 11 4 2" xfId="2018"/>
    <cellStyle name="20% - Accent5 11 4 3" xfId="2019"/>
    <cellStyle name="20% - Accent5 11 5" xfId="2020"/>
    <cellStyle name="20% - Accent5 11 6" xfId="2021"/>
    <cellStyle name="20% - Accent5 12" xfId="2022"/>
    <cellStyle name="20% - Accent5 12 2" xfId="2023"/>
    <cellStyle name="20% - Accent5 12 2 2" xfId="2024"/>
    <cellStyle name="20% - Accent5 12 2 2 2" xfId="2025"/>
    <cellStyle name="20% - Accent5 12 2 2 3" xfId="2026"/>
    <cellStyle name="20% - Accent5 12 2 3" xfId="2027"/>
    <cellStyle name="20% - Accent5 12 2 4" xfId="2028"/>
    <cellStyle name="20% - Accent5 12 3" xfId="2029"/>
    <cellStyle name="20% - Accent5 12 3 2" xfId="2030"/>
    <cellStyle name="20% - Accent5 12 3 3" xfId="2031"/>
    <cellStyle name="20% - Accent5 12 4" xfId="2032"/>
    <cellStyle name="20% - Accent5 12 4 2" xfId="2033"/>
    <cellStyle name="20% - Accent5 12 4 3" xfId="2034"/>
    <cellStyle name="20% - Accent5 12 5" xfId="2035"/>
    <cellStyle name="20% - Accent5 12 6" xfId="2036"/>
    <cellStyle name="20% - Accent5 13" xfId="2037"/>
    <cellStyle name="20% - Accent5 13 2" xfId="2038"/>
    <cellStyle name="20% - Accent5 13 2 2" xfId="2039"/>
    <cellStyle name="20% - Accent5 13 2 2 2" xfId="2040"/>
    <cellStyle name="20% - Accent5 13 2 2 3" xfId="2041"/>
    <cellStyle name="20% - Accent5 13 2 3" xfId="2042"/>
    <cellStyle name="20% - Accent5 13 2 4" xfId="2043"/>
    <cellStyle name="20% - Accent5 13 3" xfId="2044"/>
    <cellStyle name="20% - Accent5 13 3 2" xfId="2045"/>
    <cellStyle name="20% - Accent5 13 3 3" xfId="2046"/>
    <cellStyle name="20% - Accent5 13 4" xfId="2047"/>
    <cellStyle name="20% - Accent5 13 4 2" xfId="2048"/>
    <cellStyle name="20% - Accent5 13 4 3" xfId="2049"/>
    <cellStyle name="20% - Accent5 13 5" xfId="2050"/>
    <cellStyle name="20% - Accent5 13 6" xfId="2051"/>
    <cellStyle name="20% - Accent5 14" xfId="2052"/>
    <cellStyle name="20% - Accent5 14 2" xfId="2053"/>
    <cellStyle name="20% - Accent5 14 2 2" xfId="2054"/>
    <cellStyle name="20% - Accent5 14 2 2 2" xfId="2055"/>
    <cellStyle name="20% - Accent5 14 2 2 3" xfId="2056"/>
    <cellStyle name="20% - Accent5 14 2 3" xfId="2057"/>
    <cellStyle name="20% - Accent5 14 2 4" xfId="2058"/>
    <cellStyle name="20% - Accent5 14 3" xfId="2059"/>
    <cellStyle name="20% - Accent5 14 3 2" xfId="2060"/>
    <cellStyle name="20% - Accent5 14 3 3" xfId="2061"/>
    <cellStyle name="20% - Accent5 14 4" xfId="2062"/>
    <cellStyle name="20% - Accent5 14 4 2" xfId="2063"/>
    <cellStyle name="20% - Accent5 14 4 3" xfId="2064"/>
    <cellStyle name="20% - Accent5 14 5" xfId="2065"/>
    <cellStyle name="20% - Accent5 14 6" xfId="2066"/>
    <cellStyle name="20% - Accent5 15" xfId="2067"/>
    <cellStyle name="20% - Accent5 15 2" xfId="2068"/>
    <cellStyle name="20% - Accent5 15 2 2" xfId="2069"/>
    <cellStyle name="20% - Accent5 15 2 2 2" xfId="2070"/>
    <cellStyle name="20% - Accent5 15 2 2 3" xfId="2071"/>
    <cellStyle name="20% - Accent5 15 2 3" xfId="2072"/>
    <cellStyle name="20% - Accent5 15 2 4" xfId="2073"/>
    <cellStyle name="20% - Accent5 15 3" xfId="2074"/>
    <cellStyle name="20% - Accent5 15 3 2" xfId="2075"/>
    <cellStyle name="20% - Accent5 15 3 3" xfId="2076"/>
    <cellStyle name="20% - Accent5 15 4" xfId="2077"/>
    <cellStyle name="20% - Accent5 15 4 2" xfId="2078"/>
    <cellStyle name="20% - Accent5 15 4 3" xfId="2079"/>
    <cellStyle name="20% - Accent5 15 5" xfId="2080"/>
    <cellStyle name="20% - Accent5 15 6" xfId="2081"/>
    <cellStyle name="20% - Accent5 16" xfId="2082"/>
    <cellStyle name="20% - Accent5 16 2" xfId="2083"/>
    <cellStyle name="20% - Accent5 16 2 2" xfId="2084"/>
    <cellStyle name="20% - Accent5 16 2 2 2" xfId="2085"/>
    <cellStyle name="20% - Accent5 16 2 2 3" xfId="2086"/>
    <cellStyle name="20% - Accent5 16 2 3" xfId="2087"/>
    <cellStyle name="20% - Accent5 16 2 4" xfId="2088"/>
    <cellStyle name="20% - Accent5 16 3" xfId="2089"/>
    <cellStyle name="20% - Accent5 16 3 2" xfId="2090"/>
    <cellStyle name="20% - Accent5 16 3 3" xfId="2091"/>
    <cellStyle name="20% - Accent5 16 4" xfId="2092"/>
    <cellStyle name="20% - Accent5 16 4 2" xfId="2093"/>
    <cellStyle name="20% - Accent5 16 4 3" xfId="2094"/>
    <cellStyle name="20% - Accent5 16 5" xfId="2095"/>
    <cellStyle name="20% - Accent5 16 6" xfId="2096"/>
    <cellStyle name="20% - Accent5 17" xfId="2097"/>
    <cellStyle name="20% - Accent5 17 2" xfId="2098"/>
    <cellStyle name="20% - Accent5 17 2 2" xfId="2099"/>
    <cellStyle name="20% - Accent5 17 2 2 2" xfId="2100"/>
    <cellStyle name="20% - Accent5 17 2 2 3" xfId="2101"/>
    <cellStyle name="20% - Accent5 17 2 3" xfId="2102"/>
    <cellStyle name="20% - Accent5 17 2 4" xfId="2103"/>
    <cellStyle name="20% - Accent5 17 3" xfId="2104"/>
    <cellStyle name="20% - Accent5 17 3 2" xfId="2105"/>
    <cellStyle name="20% - Accent5 17 3 3" xfId="2106"/>
    <cellStyle name="20% - Accent5 17 4" xfId="2107"/>
    <cellStyle name="20% - Accent5 17 4 2" xfId="2108"/>
    <cellStyle name="20% - Accent5 17 4 3" xfId="2109"/>
    <cellStyle name="20% - Accent5 17 5" xfId="2110"/>
    <cellStyle name="20% - Accent5 17 6" xfId="2111"/>
    <cellStyle name="20% - Accent5 18" xfId="2112"/>
    <cellStyle name="20% - Accent5 18 2" xfId="2113"/>
    <cellStyle name="20% - Accent5 18 2 2" xfId="2114"/>
    <cellStyle name="20% - Accent5 18 2 2 2" xfId="2115"/>
    <cellStyle name="20% - Accent5 18 2 2 3" xfId="2116"/>
    <cellStyle name="20% - Accent5 18 2 3" xfId="2117"/>
    <cellStyle name="20% - Accent5 18 2 4" xfId="2118"/>
    <cellStyle name="20% - Accent5 18 3" xfId="2119"/>
    <cellStyle name="20% - Accent5 18 3 2" xfId="2120"/>
    <cellStyle name="20% - Accent5 18 3 3" xfId="2121"/>
    <cellStyle name="20% - Accent5 18 4" xfId="2122"/>
    <cellStyle name="20% - Accent5 18 4 2" xfId="2123"/>
    <cellStyle name="20% - Accent5 18 4 3" xfId="2124"/>
    <cellStyle name="20% - Accent5 18 5" xfId="2125"/>
    <cellStyle name="20% - Accent5 18 6" xfId="2126"/>
    <cellStyle name="20% - Accent5 19" xfId="2127"/>
    <cellStyle name="20% - Accent5 19 2" xfId="2128"/>
    <cellStyle name="20% - Accent5 19 2 2" xfId="2129"/>
    <cellStyle name="20% - Accent5 19 2 2 2" xfId="2130"/>
    <cellStyle name="20% - Accent5 19 2 2 3" xfId="2131"/>
    <cellStyle name="20% - Accent5 19 2 3" xfId="2132"/>
    <cellStyle name="20% - Accent5 19 2 4" xfId="2133"/>
    <cellStyle name="20% - Accent5 19 3" xfId="2134"/>
    <cellStyle name="20% - Accent5 19 3 2" xfId="2135"/>
    <cellStyle name="20% - Accent5 19 3 3" xfId="2136"/>
    <cellStyle name="20% - Accent5 19 4" xfId="2137"/>
    <cellStyle name="20% - Accent5 19 4 2" xfId="2138"/>
    <cellStyle name="20% - Accent5 19 4 3" xfId="2139"/>
    <cellStyle name="20% - Accent5 19 5" xfId="2140"/>
    <cellStyle name="20% - Accent5 19 6" xfId="2141"/>
    <cellStyle name="20% - Accent5 2" xfId="186"/>
    <cellStyle name="20% - Accent5 2 2" xfId="560"/>
    <cellStyle name="20% - Accent5 2 3" xfId="2142"/>
    <cellStyle name="20% - Accent5 2 3 2" xfId="2143"/>
    <cellStyle name="20% - Accent5 2 3 2 2" xfId="2144"/>
    <cellStyle name="20% - Accent5 2 3 2 2 2" xfId="2145"/>
    <cellStyle name="20% - Accent5 2 3 2 2 3" xfId="2146"/>
    <cellStyle name="20% - Accent5 2 3 2 3" xfId="2147"/>
    <cellStyle name="20% - Accent5 2 3 2 4" xfId="2148"/>
    <cellStyle name="20% - Accent5 2 3 3" xfId="2149"/>
    <cellStyle name="20% - Accent5 2 3 3 2" xfId="2150"/>
    <cellStyle name="20% - Accent5 2 3 3 3" xfId="2151"/>
    <cellStyle name="20% - Accent5 2 3 4" xfId="2152"/>
    <cellStyle name="20% - Accent5 2 3 4 2" xfId="2153"/>
    <cellStyle name="20% - Accent5 2 3 4 3" xfId="2154"/>
    <cellStyle name="20% - Accent5 2 3 5" xfId="2155"/>
    <cellStyle name="20% - Accent5 2 3 6" xfId="2156"/>
    <cellStyle name="20% - Accent5 20" xfId="2157"/>
    <cellStyle name="20% - Accent5 20 2" xfId="2158"/>
    <cellStyle name="20% - Accent5 20 2 2" xfId="2159"/>
    <cellStyle name="20% - Accent5 20 2 2 2" xfId="2160"/>
    <cellStyle name="20% - Accent5 20 2 2 3" xfId="2161"/>
    <cellStyle name="20% - Accent5 20 2 3" xfId="2162"/>
    <cellStyle name="20% - Accent5 20 2 4" xfId="2163"/>
    <cellStyle name="20% - Accent5 20 3" xfId="2164"/>
    <cellStyle name="20% - Accent5 20 3 2" xfId="2165"/>
    <cellStyle name="20% - Accent5 20 3 3" xfId="2166"/>
    <cellStyle name="20% - Accent5 20 4" xfId="2167"/>
    <cellStyle name="20% - Accent5 20 4 2" xfId="2168"/>
    <cellStyle name="20% - Accent5 20 4 3" xfId="2169"/>
    <cellStyle name="20% - Accent5 20 5" xfId="2170"/>
    <cellStyle name="20% - Accent5 20 6" xfId="2171"/>
    <cellStyle name="20% - Accent5 21" xfId="2172"/>
    <cellStyle name="20% - Accent5 22" xfId="2173"/>
    <cellStyle name="20% - Accent5 22 2" xfId="2174"/>
    <cellStyle name="20% - Accent5 22 2 2" xfId="2175"/>
    <cellStyle name="20% - Accent5 22 2 2 2" xfId="2176"/>
    <cellStyle name="20% - Accent5 22 2 2 3" xfId="2177"/>
    <cellStyle name="20% - Accent5 22 2 3" xfId="2178"/>
    <cellStyle name="20% - Accent5 22 2 4" xfId="2179"/>
    <cellStyle name="20% - Accent5 22 3" xfId="2180"/>
    <cellStyle name="20% - Accent5 22 3 2" xfId="2181"/>
    <cellStyle name="20% - Accent5 22 3 3" xfId="2182"/>
    <cellStyle name="20% - Accent5 22 4" xfId="2183"/>
    <cellStyle name="20% - Accent5 22 4 2" xfId="2184"/>
    <cellStyle name="20% - Accent5 22 4 3" xfId="2185"/>
    <cellStyle name="20% - Accent5 22 5" xfId="2186"/>
    <cellStyle name="20% - Accent5 22 6" xfId="2187"/>
    <cellStyle name="20% - Accent5 23" xfId="2188"/>
    <cellStyle name="20% - Accent5 23 2" xfId="2189"/>
    <cellStyle name="20% - Accent5 23 2 2" xfId="2190"/>
    <cellStyle name="20% - Accent5 23 2 3" xfId="2191"/>
    <cellStyle name="20% - Accent5 23 3" xfId="2192"/>
    <cellStyle name="20% - Accent5 23 4" xfId="2193"/>
    <cellStyle name="20% - Accent5 24" xfId="2194"/>
    <cellStyle name="20% - Accent5 24 2" xfId="2195"/>
    <cellStyle name="20% - Accent5 24 3" xfId="2196"/>
    <cellStyle name="20% - Accent5 25" xfId="2197"/>
    <cellStyle name="20% - Accent5 25 2" xfId="2198"/>
    <cellStyle name="20% - Accent5 25 3" xfId="2199"/>
    <cellStyle name="20% - Accent5 26" xfId="2200"/>
    <cellStyle name="20% - Accent5 27" xfId="2201"/>
    <cellStyle name="20% - Accent5 28" xfId="2202"/>
    <cellStyle name="20% - Accent5 3" xfId="187"/>
    <cellStyle name="20% - Accent5 3 2" xfId="561"/>
    <cellStyle name="20% - Accent5 3 3" xfId="2203"/>
    <cellStyle name="20% - Accent5 3 3 2" xfId="2204"/>
    <cellStyle name="20% - Accent5 3 3 2 2" xfId="2205"/>
    <cellStyle name="20% - Accent5 3 3 2 2 2" xfId="2206"/>
    <cellStyle name="20% - Accent5 3 3 2 2 3" xfId="2207"/>
    <cellStyle name="20% - Accent5 3 3 2 3" xfId="2208"/>
    <cellStyle name="20% - Accent5 3 3 2 4" xfId="2209"/>
    <cellStyle name="20% - Accent5 3 3 3" xfId="2210"/>
    <cellStyle name="20% - Accent5 3 3 3 2" xfId="2211"/>
    <cellStyle name="20% - Accent5 3 3 3 3" xfId="2212"/>
    <cellStyle name="20% - Accent5 3 3 4" xfId="2213"/>
    <cellStyle name="20% - Accent5 3 3 4 2" xfId="2214"/>
    <cellStyle name="20% - Accent5 3 3 4 3" xfId="2215"/>
    <cellStyle name="20% - Accent5 3 3 5" xfId="2216"/>
    <cellStyle name="20% - Accent5 3 3 6" xfId="2217"/>
    <cellStyle name="20% - Accent5 4" xfId="528"/>
    <cellStyle name="20% - Accent5 4 2" xfId="621"/>
    <cellStyle name="20% - Accent5 4 2 2" xfId="2218"/>
    <cellStyle name="20% - Accent5 4 2 2 2" xfId="2219"/>
    <cellStyle name="20% - Accent5 4 2 2 2 2" xfId="2220"/>
    <cellStyle name="20% - Accent5 4 2 2 2 3" xfId="2221"/>
    <cellStyle name="20% - Accent5 4 2 2 3" xfId="2222"/>
    <cellStyle name="20% - Accent5 4 2 2 4" xfId="2223"/>
    <cellStyle name="20% - Accent5 4 2 3" xfId="2224"/>
    <cellStyle name="20% - Accent5 4 2 3 2" xfId="2225"/>
    <cellStyle name="20% - Accent5 4 2 3 3" xfId="2226"/>
    <cellStyle name="20% - Accent5 4 2 4" xfId="2227"/>
    <cellStyle name="20% - Accent5 4 2 4 2" xfId="2228"/>
    <cellStyle name="20% - Accent5 4 2 4 3" xfId="2229"/>
    <cellStyle name="20% - Accent5 4 2 5" xfId="2230"/>
    <cellStyle name="20% - Accent5 4 2 6" xfId="2231"/>
    <cellStyle name="20% - Accent5 4 3" xfId="2232"/>
    <cellStyle name="20% - Accent5 4 3 2" xfId="2233"/>
    <cellStyle name="20% - Accent5 4 3 2 2" xfId="2234"/>
    <cellStyle name="20% - Accent5 4 3 2 3" xfId="2235"/>
    <cellStyle name="20% - Accent5 4 3 3" xfId="2236"/>
    <cellStyle name="20% - Accent5 4 3 4" xfId="2237"/>
    <cellStyle name="20% - Accent5 4 4" xfId="2238"/>
    <cellStyle name="20% - Accent5 4 4 2" xfId="2239"/>
    <cellStyle name="20% - Accent5 4 4 3" xfId="2240"/>
    <cellStyle name="20% - Accent5 4 5" xfId="2241"/>
    <cellStyle name="20% - Accent5 4 5 2" xfId="2242"/>
    <cellStyle name="20% - Accent5 4 5 3" xfId="2243"/>
    <cellStyle name="20% - Accent5 4 6" xfId="2244"/>
    <cellStyle name="20% - Accent5 4 7" xfId="2245"/>
    <cellStyle name="20% - Accent5 5" xfId="544"/>
    <cellStyle name="20% - Accent5 5 2" xfId="2246"/>
    <cellStyle name="20% - Accent5 5 2 2" xfId="2247"/>
    <cellStyle name="20% - Accent5 5 2 2 2" xfId="2248"/>
    <cellStyle name="20% - Accent5 5 2 2 3" xfId="2249"/>
    <cellStyle name="20% - Accent5 5 2 3" xfId="2250"/>
    <cellStyle name="20% - Accent5 5 2 4" xfId="2251"/>
    <cellStyle name="20% - Accent5 5 3" xfId="2252"/>
    <cellStyle name="20% - Accent5 5 3 2" xfId="2253"/>
    <cellStyle name="20% - Accent5 5 3 3" xfId="2254"/>
    <cellStyle name="20% - Accent5 5 4" xfId="2255"/>
    <cellStyle name="20% - Accent5 5 4 2" xfId="2256"/>
    <cellStyle name="20% - Accent5 5 4 3" xfId="2257"/>
    <cellStyle name="20% - Accent5 5 5" xfId="2258"/>
    <cellStyle name="20% - Accent5 5 6" xfId="2259"/>
    <cellStyle name="20% - Accent5 6" xfId="2260"/>
    <cellStyle name="20% - Accent5 6 2" xfId="2261"/>
    <cellStyle name="20% - Accent5 6 2 2" xfId="2262"/>
    <cellStyle name="20% - Accent5 6 2 2 2" xfId="2263"/>
    <cellStyle name="20% - Accent5 6 2 2 3" xfId="2264"/>
    <cellStyle name="20% - Accent5 6 2 3" xfId="2265"/>
    <cellStyle name="20% - Accent5 6 2 4" xfId="2266"/>
    <cellStyle name="20% - Accent5 6 3" xfId="2267"/>
    <cellStyle name="20% - Accent5 6 3 2" xfId="2268"/>
    <cellStyle name="20% - Accent5 6 3 3" xfId="2269"/>
    <cellStyle name="20% - Accent5 6 4" xfId="2270"/>
    <cellStyle name="20% - Accent5 6 4 2" xfId="2271"/>
    <cellStyle name="20% - Accent5 6 4 3" xfId="2272"/>
    <cellStyle name="20% - Accent5 6 5" xfId="2273"/>
    <cellStyle name="20% - Accent5 6 6" xfId="2274"/>
    <cellStyle name="20% - Accent5 7" xfId="2275"/>
    <cellStyle name="20% - Accent5 7 2" xfId="2276"/>
    <cellStyle name="20% - Accent5 7 2 2" xfId="2277"/>
    <cellStyle name="20% - Accent5 7 2 2 2" xfId="2278"/>
    <cellStyle name="20% - Accent5 7 2 2 3" xfId="2279"/>
    <cellStyle name="20% - Accent5 7 2 3" xfId="2280"/>
    <cellStyle name="20% - Accent5 7 2 4" xfId="2281"/>
    <cellStyle name="20% - Accent5 7 3" xfId="2282"/>
    <cellStyle name="20% - Accent5 7 3 2" xfId="2283"/>
    <cellStyle name="20% - Accent5 7 3 3" xfId="2284"/>
    <cellStyle name="20% - Accent5 7 4" xfId="2285"/>
    <cellStyle name="20% - Accent5 7 4 2" xfId="2286"/>
    <cellStyle name="20% - Accent5 7 4 3" xfId="2287"/>
    <cellStyle name="20% - Accent5 7 5" xfId="2288"/>
    <cellStyle name="20% - Accent5 7 6" xfId="2289"/>
    <cellStyle name="20% - Accent5 8" xfId="2290"/>
    <cellStyle name="20% - Accent5 8 2" xfId="2291"/>
    <cellStyle name="20% - Accent5 8 2 2" xfId="2292"/>
    <cellStyle name="20% - Accent5 8 2 2 2" xfId="2293"/>
    <cellStyle name="20% - Accent5 8 2 2 3" xfId="2294"/>
    <cellStyle name="20% - Accent5 8 2 3" xfId="2295"/>
    <cellStyle name="20% - Accent5 8 2 4" xfId="2296"/>
    <cellStyle name="20% - Accent5 8 3" xfId="2297"/>
    <cellStyle name="20% - Accent5 8 3 2" xfId="2298"/>
    <cellStyle name="20% - Accent5 8 3 3" xfId="2299"/>
    <cellStyle name="20% - Accent5 8 4" xfId="2300"/>
    <cellStyle name="20% - Accent5 8 4 2" xfId="2301"/>
    <cellStyle name="20% - Accent5 8 4 3" xfId="2302"/>
    <cellStyle name="20% - Accent5 8 5" xfId="2303"/>
    <cellStyle name="20% - Accent5 8 6" xfId="2304"/>
    <cellStyle name="20% - Accent5 9" xfId="2305"/>
    <cellStyle name="20% - Accent5 9 2" xfId="2306"/>
    <cellStyle name="20% - Accent5 9 2 2" xfId="2307"/>
    <cellStyle name="20% - Accent5 9 2 2 2" xfId="2308"/>
    <cellStyle name="20% - Accent5 9 2 2 3" xfId="2309"/>
    <cellStyle name="20% - Accent5 9 2 3" xfId="2310"/>
    <cellStyle name="20% - Accent5 9 2 4" xfId="2311"/>
    <cellStyle name="20% - Accent5 9 3" xfId="2312"/>
    <cellStyle name="20% - Accent5 9 3 2" xfId="2313"/>
    <cellStyle name="20% - Accent5 9 3 3" xfId="2314"/>
    <cellStyle name="20% - Accent5 9 4" xfId="2315"/>
    <cellStyle name="20% - Accent5 9 4 2" xfId="2316"/>
    <cellStyle name="20% - Accent5 9 4 3" xfId="2317"/>
    <cellStyle name="20% - Accent5 9 5" xfId="2318"/>
    <cellStyle name="20% - Accent5 9 6" xfId="2319"/>
    <cellStyle name="20% - Accent6" xfId="188" builtinId="50" customBuiltin="1"/>
    <cellStyle name="20% - Accent6 10" xfId="2320"/>
    <cellStyle name="20% - Accent6 10 2" xfId="2321"/>
    <cellStyle name="20% - Accent6 10 2 2" xfId="2322"/>
    <cellStyle name="20% - Accent6 10 2 2 2" xfId="2323"/>
    <cellStyle name="20% - Accent6 10 2 2 3" xfId="2324"/>
    <cellStyle name="20% - Accent6 10 2 3" xfId="2325"/>
    <cellStyle name="20% - Accent6 10 2 4" xfId="2326"/>
    <cellStyle name="20% - Accent6 10 3" xfId="2327"/>
    <cellStyle name="20% - Accent6 10 3 2" xfId="2328"/>
    <cellStyle name="20% - Accent6 10 3 3" xfId="2329"/>
    <cellStyle name="20% - Accent6 10 4" xfId="2330"/>
    <cellStyle name="20% - Accent6 10 4 2" xfId="2331"/>
    <cellStyle name="20% - Accent6 10 4 3" xfId="2332"/>
    <cellStyle name="20% - Accent6 10 5" xfId="2333"/>
    <cellStyle name="20% - Accent6 10 6" xfId="2334"/>
    <cellStyle name="20% - Accent6 11" xfId="2335"/>
    <cellStyle name="20% - Accent6 11 2" xfId="2336"/>
    <cellStyle name="20% - Accent6 11 2 2" xfId="2337"/>
    <cellStyle name="20% - Accent6 11 2 2 2" xfId="2338"/>
    <cellStyle name="20% - Accent6 11 2 2 3" xfId="2339"/>
    <cellStyle name="20% - Accent6 11 2 3" xfId="2340"/>
    <cellStyle name="20% - Accent6 11 2 4" xfId="2341"/>
    <cellStyle name="20% - Accent6 11 3" xfId="2342"/>
    <cellStyle name="20% - Accent6 11 3 2" xfId="2343"/>
    <cellStyle name="20% - Accent6 11 3 3" xfId="2344"/>
    <cellStyle name="20% - Accent6 11 4" xfId="2345"/>
    <cellStyle name="20% - Accent6 11 4 2" xfId="2346"/>
    <cellStyle name="20% - Accent6 11 4 3" xfId="2347"/>
    <cellStyle name="20% - Accent6 11 5" xfId="2348"/>
    <cellStyle name="20% - Accent6 11 6" xfId="2349"/>
    <cellStyle name="20% - Accent6 12" xfId="2350"/>
    <cellStyle name="20% - Accent6 12 2" xfId="2351"/>
    <cellStyle name="20% - Accent6 12 2 2" xfId="2352"/>
    <cellStyle name="20% - Accent6 12 2 2 2" xfId="2353"/>
    <cellStyle name="20% - Accent6 12 2 2 3" xfId="2354"/>
    <cellStyle name="20% - Accent6 12 2 3" xfId="2355"/>
    <cellStyle name="20% - Accent6 12 2 4" xfId="2356"/>
    <cellStyle name="20% - Accent6 12 3" xfId="2357"/>
    <cellStyle name="20% - Accent6 12 3 2" xfId="2358"/>
    <cellStyle name="20% - Accent6 12 3 3" xfId="2359"/>
    <cellStyle name="20% - Accent6 12 4" xfId="2360"/>
    <cellStyle name="20% - Accent6 12 4 2" xfId="2361"/>
    <cellStyle name="20% - Accent6 12 4 3" xfId="2362"/>
    <cellStyle name="20% - Accent6 12 5" xfId="2363"/>
    <cellStyle name="20% - Accent6 12 6" xfId="2364"/>
    <cellStyle name="20% - Accent6 13" xfId="2365"/>
    <cellStyle name="20% - Accent6 13 2" xfId="2366"/>
    <cellStyle name="20% - Accent6 13 2 2" xfId="2367"/>
    <cellStyle name="20% - Accent6 13 2 2 2" xfId="2368"/>
    <cellStyle name="20% - Accent6 13 2 2 3" xfId="2369"/>
    <cellStyle name="20% - Accent6 13 2 3" xfId="2370"/>
    <cellStyle name="20% - Accent6 13 2 4" xfId="2371"/>
    <cellStyle name="20% - Accent6 13 3" xfId="2372"/>
    <cellStyle name="20% - Accent6 13 3 2" xfId="2373"/>
    <cellStyle name="20% - Accent6 13 3 3" xfId="2374"/>
    <cellStyle name="20% - Accent6 13 4" xfId="2375"/>
    <cellStyle name="20% - Accent6 13 4 2" xfId="2376"/>
    <cellStyle name="20% - Accent6 13 4 3" xfId="2377"/>
    <cellStyle name="20% - Accent6 13 5" xfId="2378"/>
    <cellStyle name="20% - Accent6 13 6" xfId="2379"/>
    <cellStyle name="20% - Accent6 14" xfId="2380"/>
    <cellStyle name="20% - Accent6 14 2" xfId="2381"/>
    <cellStyle name="20% - Accent6 14 2 2" xfId="2382"/>
    <cellStyle name="20% - Accent6 14 2 2 2" xfId="2383"/>
    <cellStyle name="20% - Accent6 14 2 2 3" xfId="2384"/>
    <cellStyle name="20% - Accent6 14 2 3" xfId="2385"/>
    <cellStyle name="20% - Accent6 14 2 4" xfId="2386"/>
    <cellStyle name="20% - Accent6 14 3" xfId="2387"/>
    <cellStyle name="20% - Accent6 14 3 2" xfId="2388"/>
    <cellStyle name="20% - Accent6 14 3 3" xfId="2389"/>
    <cellStyle name="20% - Accent6 14 4" xfId="2390"/>
    <cellStyle name="20% - Accent6 14 4 2" xfId="2391"/>
    <cellStyle name="20% - Accent6 14 4 3" xfId="2392"/>
    <cellStyle name="20% - Accent6 14 5" xfId="2393"/>
    <cellStyle name="20% - Accent6 14 6" xfId="2394"/>
    <cellStyle name="20% - Accent6 15" xfId="2395"/>
    <cellStyle name="20% - Accent6 15 2" xfId="2396"/>
    <cellStyle name="20% - Accent6 15 2 2" xfId="2397"/>
    <cellStyle name="20% - Accent6 15 2 2 2" xfId="2398"/>
    <cellStyle name="20% - Accent6 15 2 2 3" xfId="2399"/>
    <cellStyle name="20% - Accent6 15 2 3" xfId="2400"/>
    <cellStyle name="20% - Accent6 15 2 4" xfId="2401"/>
    <cellStyle name="20% - Accent6 15 3" xfId="2402"/>
    <cellStyle name="20% - Accent6 15 3 2" xfId="2403"/>
    <cellStyle name="20% - Accent6 15 3 3" xfId="2404"/>
    <cellStyle name="20% - Accent6 15 4" xfId="2405"/>
    <cellStyle name="20% - Accent6 15 4 2" xfId="2406"/>
    <cellStyle name="20% - Accent6 15 4 3" xfId="2407"/>
    <cellStyle name="20% - Accent6 15 5" xfId="2408"/>
    <cellStyle name="20% - Accent6 15 6" xfId="2409"/>
    <cellStyle name="20% - Accent6 16" xfId="2410"/>
    <cellStyle name="20% - Accent6 16 2" xfId="2411"/>
    <cellStyle name="20% - Accent6 16 2 2" xfId="2412"/>
    <cellStyle name="20% - Accent6 16 2 2 2" xfId="2413"/>
    <cellStyle name="20% - Accent6 16 2 2 3" xfId="2414"/>
    <cellStyle name="20% - Accent6 16 2 3" xfId="2415"/>
    <cellStyle name="20% - Accent6 16 2 4" xfId="2416"/>
    <cellStyle name="20% - Accent6 16 3" xfId="2417"/>
    <cellStyle name="20% - Accent6 16 3 2" xfId="2418"/>
    <cellStyle name="20% - Accent6 16 3 3" xfId="2419"/>
    <cellStyle name="20% - Accent6 16 4" xfId="2420"/>
    <cellStyle name="20% - Accent6 16 4 2" xfId="2421"/>
    <cellStyle name="20% - Accent6 16 4 3" xfId="2422"/>
    <cellStyle name="20% - Accent6 16 5" xfId="2423"/>
    <cellStyle name="20% - Accent6 16 6" xfId="2424"/>
    <cellStyle name="20% - Accent6 17" xfId="2425"/>
    <cellStyle name="20% - Accent6 17 2" xfId="2426"/>
    <cellStyle name="20% - Accent6 17 2 2" xfId="2427"/>
    <cellStyle name="20% - Accent6 17 2 2 2" xfId="2428"/>
    <cellStyle name="20% - Accent6 17 2 2 3" xfId="2429"/>
    <cellStyle name="20% - Accent6 17 2 3" xfId="2430"/>
    <cellStyle name="20% - Accent6 17 2 4" xfId="2431"/>
    <cellStyle name="20% - Accent6 17 3" xfId="2432"/>
    <cellStyle name="20% - Accent6 17 3 2" xfId="2433"/>
    <cellStyle name="20% - Accent6 17 3 3" xfId="2434"/>
    <cellStyle name="20% - Accent6 17 4" xfId="2435"/>
    <cellStyle name="20% - Accent6 17 4 2" xfId="2436"/>
    <cellStyle name="20% - Accent6 17 4 3" xfId="2437"/>
    <cellStyle name="20% - Accent6 17 5" xfId="2438"/>
    <cellStyle name="20% - Accent6 17 6" xfId="2439"/>
    <cellStyle name="20% - Accent6 18" xfId="2440"/>
    <cellStyle name="20% - Accent6 18 2" xfId="2441"/>
    <cellStyle name="20% - Accent6 18 2 2" xfId="2442"/>
    <cellStyle name="20% - Accent6 18 2 2 2" xfId="2443"/>
    <cellStyle name="20% - Accent6 18 2 2 3" xfId="2444"/>
    <cellStyle name="20% - Accent6 18 2 3" xfId="2445"/>
    <cellStyle name="20% - Accent6 18 2 4" xfId="2446"/>
    <cellStyle name="20% - Accent6 18 3" xfId="2447"/>
    <cellStyle name="20% - Accent6 18 3 2" xfId="2448"/>
    <cellStyle name="20% - Accent6 18 3 3" xfId="2449"/>
    <cellStyle name="20% - Accent6 18 4" xfId="2450"/>
    <cellStyle name="20% - Accent6 18 4 2" xfId="2451"/>
    <cellStyle name="20% - Accent6 18 4 3" xfId="2452"/>
    <cellStyle name="20% - Accent6 18 5" xfId="2453"/>
    <cellStyle name="20% - Accent6 18 6" xfId="2454"/>
    <cellStyle name="20% - Accent6 19" xfId="2455"/>
    <cellStyle name="20% - Accent6 19 2" xfId="2456"/>
    <cellStyle name="20% - Accent6 19 2 2" xfId="2457"/>
    <cellStyle name="20% - Accent6 19 2 2 2" xfId="2458"/>
    <cellStyle name="20% - Accent6 19 2 2 3" xfId="2459"/>
    <cellStyle name="20% - Accent6 19 2 3" xfId="2460"/>
    <cellStyle name="20% - Accent6 19 2 4" xfId="2461"/>
    <cellStyle name="20% - Accent6 19 3" xfId="2462"/>
    <cellStyle name="20% - Accent6 19 3 2" xfId="2463"/>
    <cellStyle name="20% - Accent6 19 3 3" xfId="2464"/>
    <cellStyle name="20% - Accent6 19 4" xfId="2465"/>
    <cellStyle name="20% - Accent6 19 4 2" xfId="2466"/>
    <cellStyle name="20% - Accent6 19 4 3" xfId="2467"/>
    <cellStyle name="20% - Accent6 19 5" xfId="2468"/>
    <cellStyle name="20% - Accent6 19 6" xfId="2469"/>
    <cellStyle name="20% - Accent6 2" xfId="189"/>
    <cellStyle name="20% - Accent6 2 2" xfId="562"/>
    <cellStyle name="20% - Accent6 2 3" xfId="2470"/>
    <cellStyle name="20% - Accent6 2 3 2" xfId="2471"/>
    <cellStyle name="20% - Accent6 2 3 2 2" xfId="2472"/>
    <cellStyle name="20% - Accent6 2 3 2 2 2" xfId="2473"/>
    <cellStyle name="20% - Accent6 2 3 2 2 3" xfId="2474"/>
    <cellStyle name="20% - Accent6 2 3 2 3" xfId="2475"/>
    <cellStyle name="20% - Accent6 2 3 2 4" xfId="2476"/>
    <cellStyle name="20% - Accent6 2 3 3" xfId="2477"/>
    <cellStyle name="20% - Accent6 2 3 3 2" xfId="2478"/>
    <cellStyle name="20% - Accent6 2 3 3 3" xfId="2479"/>
    <cellStyle name="20% - Accent6 2 3 4" xfId="2480"/>
    <cellStyle name="20% - Accent6 2 3 4 2" xfId="2481"/>
    <cellStyle name="20% - Accent6 2 3 4 3" xfId="2482"/>
    <cellStyle name="20% - Accent6 2 3 5" xfId="2483"/>
    <cellStyle name="20% - Accent6 2 3 6" xfId="2484"/>
    <cellStyle name="20% - Accent6 20" xfId="2485"/>
    <cellStyle name="20% - Accent6 20 2" xfId="2486"/>
    <cellStyle name="20% - Accent6 20 2 2" xfId="2487"/>
    <cellStyle name="20% - Accent6 20 2 2 2" xfId="2488"/>
    <cellStyle name="20% - Accent6 20 2 2 3" xfId="2489"/>
    <cellStyle name="20% - Accent6 20 2 3" xfId="2490"/>
    <cellStyle name="20% - Accent6 20 2 4" xfId="2491"/>
    <cellStyle name="20% - Accent6 20 3" xfId="2492"/>
    <cellStyle name="20% - Accent6 20 3 2" xfId="2493"/>
    <cellStyle name="20% - Accent6 20 3 3" xfId="2494"/>
    <cellStyle name="20% - Accent6 20 4" xfId="2495"/>
    <cellStyle name="20% - Accent6 20 4 2" xfId="2496"/>
    <cellStyle name="20% - Accent6 20 4 3" xfId="2497"/>
    <cellStyle name="20% - Accent6 20 5" xfId="2498"/>
    <cellStyle name="20% - Accent6 20 6" xfId="2499"/>
    <cellStyle name="20% - Accent6 21" xfId="2500"/>
    <cellStyle name="20% - Accent6 22" xfId="2501"/>
    <cellStyle name="20% - Accent6 22 2" xfId="2502"/>
    <cellStyle name="20% - Accent6 22 2 2" xfId="2503"/>
    <cellStyle name="20% - Accent6 22 2 2 2" xfId="2504"/>
    <cellStyle name="20% - Accent6 22 2 2 3" xfId="2505"/>
    <cellStyle name="20% - Accent6 22 2 3" xfId="2506"/>
    <cellStyle name="20% - Accent6 22 2 4" xfId="2507"/>
    <cellStyle name="20% - Accent6 22 3" xfId="2508"/>
    <cellStyle name="20% - Accent6 22 3 2" xfId="2509"/>
    <cellStyle name="20% - Accent6 22 3 3" xfId="2510"/>
    <cellStyle name="20% - Accent6 22 4" xfId="2511"/>
    <cellStyle name="20% - Accent6 22 4 2" xfId="2512"/>
    <cellStyle name="20% - Accent6 22 4 3" xfId="2513"/>
    <cellStyle name="20% - Accent6 22 5" xfId="2514"/>
    <cellStyle name="20% - Accent6 22 6" xfId="2515"/>
    <cellStyle name="20% - Accent6 23" xfId="2516"/>
    <cellStyle name="20% - Accent6 23 2" xfId="2517"/>
    <cellStyle name="20% - Accent6 23 2 2" xfId="2518"/>
    <cellStyle name="20% - Accent6 23 2 3" xfId="2519"/>
    <cellStyle name="20% - Accent6 23 3" xfId="2520"/>
    <cellStyle name="20% - Accent6 23 4" xfId="2521"/>
    <cellStyle name="20% - Accent6 24" xfId="2522"/>
    <cellStyle name="20% - Accent6 24 2" xfId="2523"/>
    <cellStyle name="20% - Accent6 24 3" xfId="2524"/>
    <cellStyle name="20% - Accent6 25" xfId="2525"/>
    <cellStyle name="20% - Accent6 25 2" xfId="2526"/>
    <cellStyle name="20% - Accent6 25 3" xfId="2527"/>
    <cellStyle name="20% - Accent6 26" xfId="2528"/>
    <cellStyle name="20% - Accent6 27" xfId="2529"/>
    <cellStyle name="20% - Accent6 28" xfId="2530"/>
    <cellStyle name="20% - Accent6 29" xfId="2531"/>
    <cellStyle name="20% - Accent6 3" xfId="190"/>
    <cellStyle name="20% - Accent6 3 2" xfId="563"/>
    <cellStyle name="20% - Accent6 3 3" xfId="2532"/>
    <cellStyle name="20% - Accent6 3 3 2" xfId="2533"/>
    <cellStyle name="20% - Accent6 3 3 2 2" xfId="2534"/>
    <cellStyle name="20% - Accent6 3 3 2 2 2" xfId="2535"/>
    <cellStyle name="20% - Accent6 3 3 2 2 3" xfId="2536"/>
    <cellStyle name="20% - Accent6 3 3 2 3" xfId="2537"/>
    <cellStyle name="20% - Accent6 3 3 2 4" xfId="2538"/>
    <cellStyle name="20% - Accent6 3 3 3" xfId="2539"/>
    <cellStyle name="20% - Accent6 3 3 3 2" xfId="2540"/>
    <cellStyle name="20% - Accent6 3 3 3 3" xfId="2541"/>
    <cellStyle name="20% - Accent6 3 3 4" xfId="2542"/>
    <cellStyle name="20% - Accent6 3 3 4 2" xfId="2543"/>
    <cellStyle name="20% - Accent6 3 3 4 3" xfId="2544"/>
    <cellStyle name="20% - Accent6 3 3 5" xfId="2545"/>
    <cellStyle name="20% - Accent6 3 3 6" xfId="2546"/>
    <cellStyle name="20% - Accent6 4" xfId="530"/>
    <cellStyle name="20% - Accent6 4 2" xfId="623"/>
    <cellStyle name="20% - Accent6 4 2 2" xfId="2547"/>
    <cellStyle name="20% - Accent6 4 2 2 2" xfId="2548"/>
    <cellStyle name="20% - Accent6 4 2 2 2 2" xfId="2549"/>
    <cellStyle name="20% - Accent6 4 2 2 2 3" xfId="2550"/>
    <cellStyle name="20% - Accent6 4 2 2 3" xfId="2551"/>
    <cellStyle name="20% - Accent6 4 2 2 4" xfId="2552"/>
    <cellStyle name="20% - Accent6 4 2 3" xfId="2553"/>
    <cellStyle name="20% - Accent6 4 2 3 2" xfId="2554"/>
    <cellStyle name="20% - Accent6 4 2 3 3" xfId="2555"/>
    <cellStyle name="20% - Accent6 4 2 4" xfId="2556"/>
    <cellStyle name="20% - Accent6 4 2 4 2" xfId="2557"/>
    <cellStyle name="20% - Accent6 4 2 4 3" xfId="2558"/>
    <cellStyle name="20% - Accent6 4 2 5" xfId="2559"/>
    <cellStyle name="20% - Accent6 4 2 6" xfId="2560"/>
    <cellStyle name="20% - Accent6 4 3" xfId="2561"/>
    <cellStyle name="20% - Accent6 4 3 2" xfId="2562"/>
    <cellStyle name="20% - Accent6 4 3 2 2" xfId="2563"/>
    <cellStyle name="20% - Accent6 4 3 2 3" xfId="2564"/>
    <cellStyle name="20% - Accent6 4 3 3" xfId="2565"/>
    <cellStyle name="20% - Accent6 4 3 4" xfId="2566"/>
    <cellStyle name="20% - Accent6 4 4" xfId="2567"/>
    <cellStyle name="20% - Accent6 4 4 2" xfId="2568"/>
    <cellStyle name="20% - Accent6 4 4 3" xfId="2569"/>
    <cellStyle name="20% - Accent6 4 5" xfId="2570"/>
    <cellStyle name="20% - Accent6 4 5 2" xfId="2571"/>
    <cellStyle name="20% - Accent6 4 5 3" xfId="2572"/>
    <cellStyle name="20% - Accent6 4 6" xfId="2573"/>
    <cellStyle name="20% - Accent6 4 7" xfId="2574"/>
    <cellStyle name="20% - Accent6 5" xfId="546"/>
    <cellStyle name="20% - Accent6 5 2" xfId="2575"/>
    <cellStyle name="20% - Accent6 5 2 2" xfId="2576"/>
    <cellStyle name="20% - Accent6 5 2 2 2" xfId="2577"/>
    <cellStyle name="20% - Accent6 5 2 2 3" xfId="2578"/>
    <cellStyle name="20% - Accent6 5 2 3" xfId="2579"/>
    <cellStyle name="20% - Accent6 5 2 4" xfId="2580"/>
    <cellStyle name="20% - Accent6 5 3" xfId="2581"/>
    <cellStyle name="20% - Accent6 5 3 2" xfId="2582"/>
    <cellStyle name="20% - Accent6 5 3 3" xfId="2583"/>
    <cellStyle name="20% - Accent6 5 4" xfId="2584"/>
    <cellStyle name="20% - Accent6 5 4 2" xfId="2585"/>
    <cellStyle name="20% - Accent6 5 4 3" xfId="2586"/>
    <cellStyle name="20% - Accent6 5 5" xfId="2587"/>
    <cellStyle name="20% - Accent6 5 6" xfId="2588"/>
    <cellStyle name="20% - Accent6 6" xfId="2589"/>
    <cellStyle name="20% - Accent6 6 2" xfId="2590"/>
    <cellStyle name="20% - Accent6 6 2 2" xfId="2591"/>
    <cellStyle name="20% - Accent6 6 2 2 2" xfId="2592"/>
    <cellStyle name="20% - Accent6 6 2 2 3" xfId="2593"/>
    <cellStyle name="20% - Accent6 6 2 3" xfId="2594"/>
    <cellStyle name="20% - Accent6 6 2 4" xfId="2595"/>
    <cellStyle name="20% - Accent6 6 3" xfId="2596"/>
    <cellStyle name="20% - Accent6 6 3 2" xfId="2597"/>
    <cellStyle name="20% - Accent6 6 3 3" xfId="2598"/>
    <cellStyle name="20% - Accent6 6 4" xfId="2599"/>
    <cellStyle name="20% - Accent6 6 4 2" xfId="2600"/>
    <cellStyle name="20% - Accent6 6 4 3" xfId="2601"/>
    <cellStyle name="20% - Accent6 6 5" xfId="2602"/>
    <cellStyle name="20% - Accent6 6 6" xfId="2603"/>
    <cellStyle name="20% - Accent6 7" xfId="2604"/>
    <cellStyle name="20% - Accent6 7 2" xfId="2605"/>
    <cellStyle name="20% - Accent6 7 2 2" xfId="2606"/>
    <cellStyle name="20% - Accent6 7 2 2 2" xfId="2607"/>
    <cellStyle name="20% - Accent6 7 2 2 3" xfId="2608"/>
    <cellStyle name="20% - Accent6 7 2 3" xfId="2609"/>
    <cellStyle name="20% - Accent6 7 2 4" xfId="2610"/>
    <cellStyle name="20% - Accent6 7 3" xfId="2611"/>
    <cellStyle name="20% - Accent6 7 3 2" xfId="2612"/>
    <cellStyle name="20% - Accent6 7 3 3" xfId="2613"/>
    <cellStyle name="20% - Accent6 7 4" xfId="2614"/>
    <cellStyle name="20% - Accent6 7 4 2" xfId="2615"/>
    <cellStyle name="20% - Accent6 7 4 3" xfId="2616"/>
    <cellStyle name="20% - Accent6 7 5" xfId="2617"/>
    <cellStyle name="20% - Accent6 7 6" xfId="2618"/>
    <cellStyle name="20% - Accent6 8" xfId="2619"/>
    <cellStyle name="20% - Accent6 8 2" xfId="2620"/>
    <cellStyle name="20% - Accent6 8 2 2" xfId="2621"/>
    <cellStyle name="20% - Accent6 8 2 2 2" xfId="2622"/>
    <cellStyle name="20% - Accent6 8 2 2 3" xfId="2623"/>
    <cellStyle name="20% - Accent6 8 2 3" xfId="2624"/>
    <cellStyle name="20% - Accent6 8 2 4" xfId="2625"/>
    <cellStyle name="20% - Accent6 8 3" xfId="2626"/>
    <cellStyle name="20% - Accent6 8 3 2" xfId="2627"/>
    <cellStyle name="20% - Accent6 8 3 3" xfId="2628"/>
    <cellStyle name="20% - Accent6 8 4" xfId="2629"/>
    <cellStyle name="20% - Accent6 8 4 2" xfId="2630"/>
    <cellStyle name="20% - Accent6 8 4 3" xfId="2631"/>
    <cellStyle name="20% - Accent6 8 5" xfId="2632"/>
    <cellStyle name="20% - Accent6 8 6" xfId="2633"/>
    <cellStyle name="20% - Accent6 9" xfId="2634"/>
    <cellStyle name="20% - Accent6 9 2" xfId="2635"/>
    <cellStyle name="20% - Accent6 9 2 2" xfId="2636"/>
    <cellStyle name="20% - Accent6 9 2 2 2" xfId="2637"/>
    <cellStyle name="20% - Accent6 9 2 2 3" xfId="2638"/>
    <cellStyle name="20% - Accent6 9 2 3" xfId="2639"/>
    <cellStyle name="20% - Accent6 9 2 4" xfId="2640"/>
    <cellStyle name="20% - Accent6 9 3" xfId="2641"/>
    <cellStyle name="20% - Accent6 9 3 2" xfId="2642"/>
    <cellStyle name="20% - Accent6 9 3 3" xfId="2643"/>
    <cellStyle name="20% - Accent6 9 4" xfId="2644"/>
    <cellStyle name="20% - Accent6 9 4 2" xfId="2645"/>
    <cellStyle name="20% - Accent6 9 4 3" xfId="2646"/>
    <cellStyle name="20% - Accent6 9 5" xfId="2647"/>
    <cellStyle name="20% - Accent6 9 6" xfId="2648"/>
    <cellStyle name="40% - Accent1" xfId="191" builtinId="31" customBuiltin="1"/>
    <cellStyle name="40% - Accent1 10" xfId="2649"/>
    <cellStyle name="40% - Accent1 10 2" xfId="2650"/>
    <cellStyle name="40% - Accent1 10 2 2" xfId="2651"/>
    <cellStyle name="40% - Accent1 10 2 2 2" xfId="2652"/>
    <cellStyle name="40% - Accent1 10 2 2 3" xfId="2653"/>
    <cellStyle name="40% - Accent1 10 2 3" xfId="2654"/>
    <cellStyle name="40% - Accent1 10 2 4" xfId="2655"/>
    <cellStyle name="40% - Accent1 10 3" xfId="2656"/>
    <cellStyle name="40% - Accent1 10 3 2" xfId="2657"/>
    <cellStyle name="40% - Accent1 10 3 3" xfId="2658"/>
    <cellStyle name="40% - Accent1 10 4" xfId="2659"/>
    <cellStyle name="40% - Accent1 10 4 2" xfId="2660"/>
    <cellStyle name="40% - Accent1 10 4 3" xfId="2661"/>
    <cellStyle name="40% - Accent1 10 5" xfId="2662"/>
    <cellStyle name="40% - Accent1 10 6" xfId="2663"/>
    <cellStyle name="40% - Accent1 11" xfId="2664"/>
    <cellStyle name="40% - Accent1 11 2" xfId="2665"/>
    <cellStyle name="40% - Accent1 11 2 2" xfId="2666"/>
    <cellStyle name="40% - Accent1 11 2 2 2" xfId="2667"/>
    <cellStyle name="40% - Accent1 11 2 2 3" xfId="2668"/>
    <cellStyle name="40% - Accent1 11 2 3" xfId="2669"/>
    <cellStyle name="40% - Accent1 11 2 4" xfId="2670"/>
    <cellStyle name="40% - Accent1 11 3" xfId="2671"/>
    <cellStyle name="40% - Accent1 11 3 2" xfId="2672"/>
    <cellStyle name="40% - Accent1 11 3 3" xfId="2673"/>
    <cellStyle name="40% - Accent1 11 4" xfId="2674"/>
    <cellStyle name="40% - Accent1 11 4 2" xfId="2675"/>
    <cellStyle name="40% - Accent1 11 4 3" xfId="2676"/>
    <cellStyle name="40% - Accent1 11 5" xfId="2677"/>
    <cellStyle name="40% - Accent1 11 6" xfId="2678"/>
    <cellStyle name="40% - Accent1 12" xfId="2679"/>
    <cellStyle name="40% - Accent1 12 2" xfId="2680"/>
    <cellStyle name="40% - Accent1 12 2 2" xfId="2681"/>
    <cellStyle name="40% - Accent1 12 2 2 2" xfId="2682"/>
    <cellStyle name="40% - Accent1 12 2 2 3" xfId="2683"/>
    <cellStyle name="40% - Accent1 12 2 3" xfId="2684"/>
    <cellStyle name="40% - Accent1 12 2 4" xfId="2685"/>
    <cellStyle name="40% - Accent1 12 3" xfId="2686"/>
    <cellStyle name="40% - Accent1 12 3 2" xfId="2687"/>
    <cellStyle name="40% - Accent1 12 3 3" xfId="2688"/>
    <cellStyle name="40% - Accent1 12 4" xfId="2689"/>
    <cellStyle name="40% - Accent1 12 4 2" xfId="2690"/>
    <cellStyle name="40% - Accent1 12 4 3" xfId="2691"/>
    <cellStyle name="40% - Accent1 12 5" xfId="2692"/>
    <cellStyle name="40% - Accent1 12 6" xfId="2693"/>
    <cellStyle name="40% - Accent1 13" xfId="2694"/>
    <cellStyle name="40% - Accent1 13 2" xfId="2695"/>
    <cellStyle name="40% - Accent1 13 2 2" xfId="2696"/>
    <cellStyle name="40% - Accent1 13 2 2 2" xfId="2697"/>
    <cellStyle name="40% - Accent1 13 2 2 3" xfId="2698"/>
    <cellStyle name="40% - Accent1 13 2 3" xfId="2699"/>
    <cellStyle name="40% - Accent1 13 2 4" xfId="2700"/>
    <cellStyle name="40% - Accent1 13 3" xfId="2701"/>
    <cellStyle name="40% - Accent1 13 3 2" xfId="2702"/>
    <cellStyle name="40% - Accent1 13 3 3" xfId="2703"/>
    <cellStyle name="40% - Accent1 13 4" xfId="2704"/>
    <cellStyle name="40% - Accent1 13 4 2" xfId="2705"/>
    <cellStyle name="40% - Accent1 13 4 3" xfId="2706"/>
    <cellStyle name="40% - Accent1 13 5" xfId="2707"/>
    <cellStyle name="40% - Accent1 13 6" xfId="2708"/>
    <cellStyle name="40% - Accent1 14" xfId="2709"/>
    <cellStyle name="40% - Accent1 14 2" xfId="2710"/>
    <cellStyle name="40% - Accent1 14 2 2" xfId="2711"/>
    <cellStyle name="40% - Accent1 14 2 2 2" xfId="2712"/>
    <cellStyle name="40% - Accent1 14 2 2 3" xfId="2713"/>
    <cellStyle name="40% - Accent1 14 2 3" xfId="2714"/>
    <cellStyle name="40% - Accent1 14 2 4" xfId="2715"/>
    <cellStyle name="40% - Accent1 14 3" xfId="2716"/>
    <cellStyle name="40% - Accent1 14 3 2" xfId="2717"/>
    <cellStyle name="40% - Accent1 14 3 3" xfId="2718"/>
    <cellStyle name="40% - Accent1 14 4" xfId="2719"/>
    <cellStyle name="40% - Accent1 14 4 2" xfId="2720"/>
    <cellStyle name="40% - Accent1 14 4 3" xfId="2721"/>
    <cellStyle name="40% - Accent1 14 5" xfId="2722"/>
    <cellStyle name="40% - Accent1 14 6" xfId="2723"/>
    <cellStyle name="40% - Accent1 15" xfId="2724"/>
    <cellStyle name="40% - Accent1 15 2" xfId="2725"/>
    <cellStyle name="40% - Accent1 15 2 2" xfId="2726"/>
    <cellStyle name="40% - Accent1 15 2 2 2" xfId="2727"/>
    <cellStyle name="40% - Accent1 15 2 2 3" xfId="2728"/>
    <cellStyle name="40% - Accent1 15 2 3" xfId="2729"/>
    <cellStyle name="40% - Accent1 15 2 4" xfId="2730"/>
    <cellStyle name="40% - Accent1 15 3" xfId="2731"/>
    <cellStyle name="40% - Accent1 15 3 2" xfId="2732"/>
    <cellStyle name="40% - Accent1 15 3 3" xfId="2733"/>
    <cellStyle name="40% - Accent1 15 4" xfId="2734"/>
    <cellStyle name="40% - Accent1 15 4 2" xfId="2735"/>
    <cellStyle name="40% - Accent1 15 4 3" xfId="2736"/>
    <cellStyle name="40% - Accent1 15 5" xfId="2737"/>
    <cellStyle name="40% - Accent1 15 6" xfId="2738"/>
    <cellStyle name="40% - Accent1 16" xfId="2739"/>
    <cellStyle name="40% - Accent1 16 2" xfId="2740"/>
    <cellStyle name="40% - Accent1 16 2 2" xfId="2741"/>
    <cellStyle name="40% - Accent1 16 2 2 2" xfId="2742"/>
    <cellStyle name="40% - Accent1 16 2 2 3" xfId="2743"/>
    <cellStyle name="40% - Accent1 16 2 3" xfId="2744"/>
    <cellStyle name="40% - Accent1 16 2 4" xfId="2745"/>
    <cellStyle name="40% - Accent1 16 3" xfId="2746"/>
    <cellStyle name="40% - Accent1 16 3 2" xfId="2747"/>
    <cellStyle name="40% - Accent1 16 3 3" xfId="2748"/>
    <cellStyle name="40% - Accent1 16 4" xfId="2749"/>
    <cellStyle name="40% - Accent1 16 4 2" xfId="2750"/>
    <cellStyle name="40% - Accent1 16 4 3" xfId="2751"/>
    <cellStyle name="40% - Accent1 16 5" xfId="2752"/>
    <cellStyle name="40% - Accent1 16 6" xfId="2753"/>
    <cellStyle name="40% - Accent1 17" xfId="2754"/>
    <cellStyle name="40% - Accent1 17 2" xfId="2755"/>
    <cellStyle name="40% - Accent1 17 2 2" xfId="2756"/>
    <cellStyle name="40% - Accent1 17 2 2 2" xfId="2757"/>
    <cellStyle name="40% - Accent1 17 2 2 3" xfId="2758"/>
    <cellStyle name="40% - Accent1 17 2 3" xfId="2759"/>
    <cellStyle name="40% - Accent1 17 2 4" xfId="2760"/>
    <cellStyle name="40% - Accent1 17 3" xfId="2761"/>
    <cellStyle name="40% - Accent1 17 3 2" xfId="2762"/>
    <cellStyle name="40% - Accent1 17 3 3" xfId="2763"/>
    <cellStyle name="40% - Accent1 17 4" xfId="2764"/>
    <cellStyle name="40% - Accent1 17 4 2" xfId="2765"/>
    <cellStyle name="40% - Accent1 17 4 3" xfId="2766"/>
    <cellStyle name="40% - Accent1 17 5" xfId="2767"/>
    <cellStyle name="40% - Accent1 17 6" xfId="2768"/>
    <cellStyle name="40% - Accent1 18" xfId="2769"/>
    <cellStyle name="40% - Accent1 18 2" xfId="2770"/>
    <cellStyle name="40% - Accent1 18 2 2" xfId="2771"/>
    <cellStyle name="40% - Accent1 18 2 2 2" xfId="2772"/>
    <cellStyle name="40% - Accent1 18 2 2 3" xfId="2773"/>
    <cellStyle name="40% - Accent1 18 2 3" xfId="2774"/>
    <cellStyle name="40% - Accent1 18 2 4" xfId="2775"/>
    <cellStyle name="40% - Accent1 18 3" xfId="2776"/>
    <cellStyle name="40% - Accent1 18 3 2" xfId="2777"/>
    <cellStyle name="40% - Accent1 18 3 3" xfId="2778"/>
    <cellStyle name="40% - Accent1 18 4" xfId="2779"/>
    <cellStyle name="40% - Accent1 18 4 2" xfId="2780"/>
    <cellStyle name="40% - Accent1 18 4 3" xfId="2781"/>
    <cellStyle name="40% - Accent1 18 5" xfId="2782"/>
    <cellStyle name="40% - Accent1 18 6" xfId="2783"/>
    <cellStyle name="40% - Accent1 19" xfId="2784"/>
    <cellStyle name="40% - Accent1 19 2" xfId="2785"/>
    <cellStyle name="40% - Accent1 19 2 2" xfId="2786"/>
    <cellStyle name="40% - Accent1 19 2 2 2" xfId="2787"/>
    <cellStyle name="40% - Accent1 19 2 2 3" xfId="2788"/>
    <cellStyle name="40% - Accent1 19 2 3" xfId="2789"/>
    <cellStyle name="40% - Accent1 19 2 4" xfId="2790"/>
    <cellStyle name="40% - Accent1 19 3" xfId="2791"/>
    <cellStyle name="40% - Accent1 19 3 2" xfId="2792"/>
    <cellStyle name="40% - Accent1 19 3 3" xfId="2793"/>
    <cellStyle name="40% - Accent1 19 4" xfId="2794"/>
    <cellStyle name="40% - Accent1 19 4 2" xfId="2795"/>
    <cellStyle name="40% - Accent1 19 4 3" xfId="2796"/>
    <cellStyle name="40% - Accent1 19 5" xfId="2797"/>
    <cellStyle name="40% - Accent1 19 6" xfId="2798"/>
    <cellStyle name="40% - Accent1 2" xfId="192"/>
    <cellStyle name="40% - Accent1 2 2" xfId="564"/>
    <cellStyle name="40% - Accent1 2 3" xfId="2799"/>
    <cellStyle name="40% - Accent1 2 3 2" xfId="2800"/>
    <cellStyle name="40% - Accent1 2 3 2 2" xfId="2801"/>
    <cellStyle name="40% - Accent1 2 3 2 2 2" xfId="2802"/>
    <cellStyle name="40% - Accent1 2 3 2 2 3" xfId="2803"/>
    <cellStyle name="40% - Accent1 2 3 2 3" xfId="2804"/>
    <cellStyle name="40% - Accent1 2 3 2 4" xfId="2805"/>
    <cellStyle name="40% - Accent1 2 3 3" xfId="2806"/>
    <cellStyle name="40% - Accent1 2 3 3 2" xfId="2807"/>
    <cellStyle name="40% - Accent1 2 3 3 3" xfId="2808"/>
    <cellStyle name="40% - Accent1 2 3 4" xfId="2809"/>
    <cellStyle name="40% - Accent1 2 3 4 2" xfId="2810"/>
    <cellStyle name="40% - Accent1 2 3 4 3" xfId="2811"/>
    <cellStyle name="40% - Accent1 2 3 5" xfId="2812"/>
    <cellStyle name="40% - Accent1 2 3 6" xfId="2813"/>
    <cellStyle name="40% - Accent1 20" xfId="2814"/>
    <cellStyle name="40% - Accent1 20 2" xfId="2815"/>
    <cellStyle name="40% - Accent1 20 2 2" xfId="2816"/>
    <cellStyle name="40% - Accent1 20 2 2 2" xfId="2817"/>
    <cellStyle name="40% - Accent1 20 2 2 3" xfId="2818"/>
    <cellStyle name="40% - Accent1 20 2 3" xfId="2819"/>
    <cellStyle name="40% - Accent1 20 2 4" xfId="2820"/>
    <cellStyle name="40% - Accent1 20 3" xfId="2821"/>
    <cellStyle name="40% - Accent1 20 3 2" xfId="2822"/>
    <cellStyle name="40% - Accent1 20 3 3" xfId="2823"/>
    <cellStyle name="40% - Accent1 20 4" xfId="2824"/>
    <cellStyle name="40% - Accent1 20 4 2" xfId="2825"/>
    <cellStyle name="40% - Accent1 20 4 3" xfId="2826"/>
    <cellStyle name="40% - Accent1 20 5" xfId="2827"/>
    <cellStyle name="40% - Accent1 20 6" xfId="2828"/>
    <cellStyle name="40% - Accent1 21" xfId="2829"/>
    <cellStyle name="40% - Accent1 22" xfId="2830"/>
    <cellStyle name="40% - Accent1 22 2" xfId="2831"/>
    <cellStyle name="40% - Accent1 22 2 2" xfId="2832"/>
    <cellStyle name="40% - Accent1 22 2 2 2" xfId="2833"/>
    <cellStyle name="40% - Accent1 22 2 2 3" xfId="2834"/>
    <cellStyle name="40% - Accent1 22 2 3" xfId="2835"/>
    <cellStyle name="40% - Accent1 22 2 4" xfId="2836"/>
    <cellStyle name="40% - Accent1 22 3" xfId="2837"/>
    <cellStyle name="40% - Accent1 22 3 2" xfId="2838"/>
    <cellStyle name="40% - Accent1 22 3 3" xfId="2839"/>
    <cellStyle name="40% - Accent1 22 4" xfId="2840"/>
    <cellStyle name="40% - Accent1 22 4 2" xfId="2841"/>
    <cellStyle name="40% - Accent1 22 4 3" xfId="2842"/>
    <cellStyle name="40% - Accent1 22 5" xfId="2843"/>
    <cellStyle name="40% - Accent1 22 6" xfId="2844"/>
    <cellStyle name="40% - Accent1 23" xfId="2845"/>
    <cellStyle name="40% - Accent1 23 2" xfId="2846"/>
    <cellStyle name="40% - Accent1 23 2 2" xfId="2847"/>
    <cellStyle name="40% - Accent1 23 2 3" xfId="2848"/>
    <cellStyle name="40% - Accent1 23 3" xfId="2849"/>
    <cellStyle name="40% - Accent1 23 4" xfId="2850"/>
    <cellStyle name="40% - Accent1 24" xfId="2851"/>
    <cellStyle name="40% - Accent1 24 2" xfId="2852"/>
    <cellStyle name="40% - Accent1 24 3" xfId="2853"/>
    <cellStyle name="40% - Accent1 25" xfId="2854"/>
    <cellStyle name="40% - Accent1 25 2" xfId="2855"/>
    <cellStyle name="40% - Accent1 25 3" xfId="2856"/>
    <cellStyle name="40% - Accent1 26" xfId="2857"/>
    <cellStyle name="40% - Accent1 27" xfId="2858"/>
    <cellStyle name="40% - Accent1 28" xfId="2859"/>
    <cellStyle name="40% - Accent1 29" xfId="2860"/>
    <cellStyle name="40% - Accent1 3" xfId="193"/>
    <cellStyle name="40% - Accent1 3 2" xfId="565"/>
    <cellStyle name="40% - Accent1 3 3" xfId="2861"/>
    <cellStyle name="40% - Accent1 3 3 2" xfId="2862"/>
    <cellStyle name="40% - Accent1 3 3 2 2" xfId="2863"/>
    <cellStyle name="40% - Accent1 3 3 2 2 2" xfId="2864"/>
    <cellStyle name="40% - Accent1 3 3 2 2 3" xfId="2865"/>
    <cellStyle name="40% - Accent1 3 3 2 3" xfId="2866"/>
    <cellStyle name="40% - Accent1 3 3 2 4" xfId="2867"/>
    <cellStyle name="40% - Accent1 3 3 3" xfId="2868"/>
    <cellStyle name="40% - Accent1 3 3 3 2" xfId="2869"/>
    <cellStyle name="40% - Accent1 3 3 3 3" xfId="2870"/>
    <cellStyle name="40% - Accent1 3 3 4" xfId="2871"/>
    <cellStyle name="40% - Accent1 3 3 4 2" xfId="2872"/>
    <cellStyle name="40% - Accent1 3 3 4 3" xfId="2873"/>
    <cellStyle name="40% - Accent1 3 3 5" xfId="2874"/>
    <cellStyle name="40% - Accent1 3 3 6" xfId="2875"/>
    <cellStyle name="40% - Accent1 4" xfId="521"/>
    <cellStyle name="40% - Accent1 4 2" xfId="614"/>
    <cellStyle name="40% - Accent1 4 2 2" xfId="2876"/>
    <cellStyle name="40% - Accent1 4 2 2 2" xfId="2877"/>
    <cellStyle name="40% - Accent1 4 2 2 2 2" xfId="2878"/>
    <cellStyle name="40% - Accent1 4 2 2 2 3" xfId="2879"/>
    <cellStyle name="40% - Accent1 4 2 2 3" xfId="2880"/>
    <cellStyle name="40% - Accent1 4 2 2 4" xfId="2881"/>
    <cellStyle name="40% - Accent1 4 2 3" xfId="2882"/>
    <cellStyle name="40% - Accent1 4 2 3 2" xfId="2883"/>
    <cellStyle name="40% - Accent1 4 2 3 3" xfId="2884"/>
    <cellStyle name="40% - Accent1 4 2 4" xfId="2885"/>
    <cellStyle name="40% - Accent1 4 2 4 2" xfId="2886"/>
    <cellStyle name="40% - Accent1 4 2 4 3" xfId="2887"/>
    <cellStyle name="40% - Accent1 4 2 5" xfId="2888"/>
    <cellStyle name="40% - Accent1 4 2 6" xfId="2889"/>
    <cellStyle name="40% - Accent1 4 3" xfId="2890"/>
    <cellStyle name="40% - Accent1 4 3 2" xfId="2891"/>
    <cellStyle name="40% - Accent1 4 3 2 2" xfId="2892"/>
    <cellStyle name="40% - Accent1 4 3 2 3" xfId="2893"/>
    <cellStyle name="40% - Accent1 4 3 3" xfId="2894"/>
    <cellStyle name="40% - Accent1 4 3 4" xfId="2895"/>
    <cellStyle name="40% - Accent1 4 4" xfId="2896"/>
    <cellStyle name="40% - Accent1 4 4 2" xfId="2897"/>
    <cellStyle name="40% - Accent1 4 4 3" xfId="2898"/>
    <cellStyle name="40% - Accent1 4 5" xfId="2899"/>
    <cellStyle name="40% - Accent1 4 5 2" xfId="2900"/>
    <cellStyle name="40% - Accent1 4 5 3" xfId="2901"/>
    <cellStyle name="40% - Accent1 4 6" xfId="2902"/>
    <cellStyle name="40% - Accent1 4 7" xfId="2903"/>
    <cellStyle name="40% - Accent1 5" xfId="537"/>
    <cellStyle name="40% - Accent1 5 2" xfId="2904"/>
    <cellStyle name="40% - Accent1 5 2 2" xfId="2905"/>
    <cellStyle name="40% - Accent1 5 2 2 2" xfId="2906"/>
    <cellStyle name="40% - Accent1 5 2 2 3" xfId="2907"/>
    <cellStyle name="40% - Accent1 5 2 3" xfId="2908"/>
    <cellStyle name="40% - Accent1 5 2 4" xfId="2909"/>
    <cellStyle name="40% - Accent1 5 3" xfId="2910"/>
    <cellStyle name="40% - Accent1 5 3 2" xfId="2911"/>
    <cellStyle name="40% - Accent1 5 3 3" xfId="2912"/>
    <cellStyle name="40% - Accent1 5 4" xfId="2913"/>
    <cellStyle name="40% - Accent1 5 4 2" xfId="2914"/>
    <cellStyle name="40% - Accent1 5 4 3" xfId="2915"/>
    <cellStyle name="40% - Accent1 5 5" xfId="2916"/>
    <cellStyle name="40% - Accent1 5 6" xfId="2917"/>
    <cellStyle name="40% - Accent1 6" xfId="2918"/>
    <cellStyle name="40% - Accent1 6 2" xfId="2919"/>
    <cellStyle name="40% - Accent1 6 2 2" xfId="2920"/>
    <cellStyle name="40% - Accent1 6 2 2 2" xfId="2921"/>
    <cellStyle name="40% - Accent1 6 2 2 3" xfId="2922"/>
    <cellStyle name="40% - Accent1 6 2 3" xfId="2923"/>
    <cellStyle name="40% - Accent1 6 2 4" xfId="2924"/>
    <cellStyle name="40% - Accent1 6 3" xfId="2925"/>
    <cellStyle name="40% - Accent1 6 3 2" xfId="2926"/>
    <cellStyle name="40% - Accent1 6 3 3" xfId="2927"/>
    <cellStyle name="40% - Accent1 6 4" xfId="2928"/>
    <cellStyle name="40% - Accent1 6 4 2" xfId="2929"/>
    <cellStyle name="40% - Accent1 6 4 3" xfId="2930"/>
    <cellStyle name="40% - Accent1 6 5" xfId="2931"/>
    <cellStyle name="40% - Accent1 6 6" xfId="2932"/>
    <cellStyle name="40% - Accent1 7" xfId="2933"/>
    <cellStyle name="40% - Accent1 7 2" xfId="2934"/>
    <cellStyle name="40% - Accent1 7 2 2" xfId="2935"/>
    <cellStyle name="40% - Accent1 7 2 2 2" xfId="2936"/>
    <cellStyle name="40% - Accent1 7 2 2 3" xfId="2937"/>
    <cellStyle name="40% - Accent1 7 2 3" xfId="2938"/>
    <cellStyle name="40% - Accent1 7 2 4" xfId="2939"/>
    <cellStyle name="40% - Accent1 7 3" xfId="2940"/>
    <cellStyle name="40% - Accent1 7 3 2" xfId="2941"/>
    <cellStyle name="40% - Accent1 7 3 3" xfId="2942"/>
    <cellStyle name="40% - Accent1 7 4" xfId="2943"/>
    <cellStyle name="40% - Accent1 7 4 2" xfId="2944"/>
    <cellStyle name="40% - Accent1 7 4 3" xfId="2945"/>
    <cellStyle name="40% - Accent1 7 5" xfId="2946"/>
    <cellStyle name="40% - Accent1 7 6" xfId="2947"/>
    <cellStyle name="40% - Accent1 8" xfId="2948"/>
    <cellStyle name="40% - Accent1 8 2" xfId="2949"/>
    <cellStyle name="40% - Accent1 8 2 2" xfId="2950"/>
    <cellStyle name="40% - Accent1 8 2 2 2" xfId="2951"/>
    <cellStyle name="40% - Accent1 8 2 2 3" xfId="2952"/>
    <cellStyle name="40% - Accent1 8 2 3" xfId="2953"/>
    <cellStyle name="40% - Accent1 8 2 4" xfId="2954"/>
    <cellStyle name="40% - Accent1 8 3" xfId="2955"/>
    <cellStyle name="40% - Accent1 8 3 2" xfId="2956"/>
    <cellStyle name="40% - Accent1 8 3 3" xfId="2957"/>
    <cellStyle name="40% - Accent1 8 4" xfId="2958"/>
    <cellStyle name="40% - Accent1 8 4 2" xfId="2959"/>
    <cellStyle name="40% - Accent1 8 4 3" xfId="2960"/>
    <cellStyle name="40% - Accent1 8 5" xfId="2961"/>
    <cellStyle name="40% - Accent1 8 6" xfId="2962"/>
    <cellStyle name="40% - Accent1 9" xfId="2963"/>
    <cellStyle name="40% - Accent1 9 2" xfId="2964"/>
    <cellStyle name="40% - Accent1 9 2 2" xfId="2965"/>
    <cellStyle name="40% - Accent1 9 2 2 2" xfId="2966"/>
    <cellStyle name="40% - Accent1 9 2 2 3" xfId="2967"/>
    <cellStyle name="40% - Accent1 9 2 3" xfId="2968"/>
    <cellStyle name="40% - Accent1 9 2 4" xfId="2969"/>
    <cellStyle name="40% - Accent1 9 3" xfId="2970"/>
    <cellStyle name="40% - Accent1 9 3 2" xfId="2971"/>
    <cellStyle name="40% - Accent1 9 3 3" xfId="2972"/>
    <cellStyle name="40% - Accent1 9 4" xfId="2973"/>
    <cellStyle name="40% - Accent1 9 4 2" xfId="2974"/>
    <cellStyle name="40% - Accent1 9 4 3" xfId="2975"/>
    <cellStyle name="40% - Accent1 9 5" xfId="2976"/>
    <cellStyle name="40% - Accent1 9 6" xfId="2977"/>
    <cellStyle name="40% - Accent2" xfId="194" builtinId="35" customBuiltin="1"/>
    <cellStyle name="40% - Accent2 10" xfId="2978"/>
    <cellStyle name="40% - Accent2 10 2" xfId="2979"/>
    <cellStyle name="40% - Accent2 10 2 2" xfId="2980"/>
    <cellStyle name="40% - Accent2 10 2 2 2" xfId="2981"/>
    <cellStyle name="40% - Accent2 10 2 2 3" xfId="2982"/>
    <cellStyle name="40% - Accent2 10 2 3" xfId="2983"/>
    <cellStyle name="40% - Accent2 10 2 4" xfId="2984"/>
    <cellStyle name="40% - Accent2 10 3" xfId="2985"/>
    <cellStyle name="40% - Accent2 10 3 2" xfId="2986"/>
    <cellStyle name="40% - Accent2 10 3 3" xfId="2987"/>
    <cellStyle name="40% - Accent2 10 4" xfId="2988"/>
    <cellStyle name="40% - Accent2 10 4 2" xfId="2989"/>
    <cellStyle name="40% - Accent2 10 4 3" xfId="2990"/>
    <cellStyle name="40% - Accent2 10 5" xfId="2991"/>
    <cellStyle name="40% - Accent2 10 6" xfId="2992"/>
    <cellStyle name="40% - Accent2 11" xfId="2993"/>
    <cellStyle name="40% - Accent2 11 2" xfId="2994"/>
    <cellStyle name="40% - Accent2 11 2 2" xfId="2995"/>
    <cellStyle name="40% - Accent2 11 2 2 2" xfId="2996"/>
    <cellStyle name="40% - Accent2 11 2 2 3" xfId="2997"/>
    <cellStyle name="40% - Accent2 11 2 3" xfId="2998"/>
    <cellStyle name="40% - Accent2 11 2 4" xfId="2999"/>
    <cellStyle name="40% - Accent2 11 3" xfId="3000"/>
    <cellStyle name="40% - Accent2 11 3 2" xfId="3001"/>
    <cellStyle name="40% - Accent2 11 3 3" xfId="3002"/>
    <cellStyle name="40% - Accent2 11 4" xfId="3003"/>
    <cellStyle name="40% - Accent2 11 4 2" xfId="3004"/>
    <cellStyle name="40% - Accent2 11 4 3" xfId="3005"/>
    <cellStyle name="40% - Accent2 11 5" xfId="3006"/>
    <cellStyle name="40% - Accent2 11 6" xfId="3007"/>
    <cellStyle name="40% - Accent2 12" xfId="3008"/>
    <cellStyle name="40% - Accent2 12 2" xfId="3009"/>
    <cellStyle name="40% - Accent2 12 2 2" xfId="3010"/>
    <cellStyle name="40% - Accent2 12 2 2 2" xfId="3011"/>
    <cellStyle name="40% - Accent2 12 2 2 3" xfId="3012"/>
    <cellStyle name="40% - Accent2 12 2 3" xfId="3013"/>
    <cellStyle name="40% - Accent2 12 2 4" xfId="3014"/>
    <cellStyle name="40% - Accent2 12 3" xfId="3015"/>
    <cellStyle name="40% - Accent2 12 3 2" xfId="3016"/>
    <cellStyle name="40% - Accent2 12 3 3" xfId="3017"/>
    <cellStyle name="40% - Accent2 12 4" xfId="3018"/>
    <cellStyle name="40% - Accent2 12 4 2" xfId="3019"/>
    <cellStyle name="40% - Accent2 12 4 3" xfId="3020"/>
    <cellStyle name="40% - Accent2 12 5" xfId="3021"/>
    <cellStyle name="40% - Accent2 12 6" xfId="3022"/>
    <cellStyle name="40% - Accent2 13" xfId="3023"/>
    <cellStyle name="40% - Accent2 13 2" xfId="3024"/>
    <cellStyle name="40% - Accent2 13 2 2" xfId="3025"/>
    <cellStyle name="40% - Accent2 13 2 2 2" xfId="3026"/>
    <cellStyle name="40% - Accent2 13 2 2 3" xfId="3027"/>
    <cellStyle name="40% - Accent2 13 2 3" xfId="3028"/>
    <cellStyle name="40% - Accent2 13 2 4" xfId="3029"/>
    <cellStyle name="40% - Accent2 13 3" xfId="3030"/>
    <cellStyle name="40% - Accent2 13 3 2" xfId="3031"/>
    <cellStyle name="40% - Accent2 13 3 3" xfId="3032"/>
    <cellStyle name="40% - Accent2 13 4" xfId="3033"/>
    <cellStyle name="40% - Accent2 13 4 2" xfId="3034"/>
    <cellStyle name="40% - Accent2 13 4 3" xfId="3035"/>
    <cellStyle name="40% - Accent2 13 5" xfId="3036"/>
    <cellStyle name="40% - Accent2 13 6" xfId="3037"/>
    <cellStyle name="40% - Accent2 14" xfId="3038"/>
    <cellStyle name="40% - Accent2 14 2" xfId="3039"/>
    <cellStyle name="40% - Accent2 14 2 2" xfId="3040"/>
    <cellStyle name="40% - Accent2 14 2 2 2" xfId="3041"/>
    <cellStyle name="40% - Accent2 14 2 2 3" xfId="3042"/>
    <cellStyle name="40% - Accent2 14 2 3" xfId="3043"/>
    <cellStyle name="40% - Accent2 14 2 4" xfId="3044"/>
    <cellStyle name="40% - Accent2 14 3" xfId="3045"/>
    <cellStyle name="40% - Accent2 14 3 2" xfId="3046"/>
    <cellStyle name="40% - Accent2 14 3 3" xfId="3047"/>
    <cellStyle name="40% - Accent2 14 4" xfId="3048"/>
    <cellStyle name="40% - Accent2 14 4 2" xfId="3049"/>
    <cellStyle name="40% - Accent2 14 4 3" xfId="3050"/>
    <cellStyle name="40% - Accent2 14 5" xfId="3051"/>
    <cellStyle name="40% - Accent2 14 6" xfId="3052"/>
    <cellStyle name="40% - Accent2 15" xfId="3053"/>
    <cellStyle name="40% - Accent2 15 2" xfId="3054"/>
    <cellStyle name="40% - Accent2 15 2 2" xfId="3055"/>
    <cellStyle name="40% - Accent2 15 2 2 2" xfId="3056"/>
    <cellStyle name="40% - Accent2 15 2 2 3" xfId="3057"/>
    <cellStyle name="40% - Accent2 15 2 3" xfId="3058"/>
    <cellStyle name="40% - Accent2 15 2 4" xfId="3059"/>
    <cellStyle name="40% - Accent2 15 3" xfId="3060"/>
    <cellStyle name="40% - Accent2 15 3 2" xfId="3061"/>
    <cellStyle name="40% - Accent2 15 3 3" xfId="3062"/>
    <cellStyle name="40% - Accent2 15 4" xfId="3063"/>
    <cellStyle name="40% - Accent2 15 4 2" xfId="3064"/>
    <cellStyle name="40% - Accent2 15 4 3" xfId="3065"/>
    <cellStyle name="40% - Accent2 15 5" xfId="3066"/>
    <cellStyle name="40% - Accent2 15 6" xfId="3067"/>
    <cellStyle name="40% - Accent2 16" xfId="3068"/>
    <cellStyle name="40% - Accent2 16 2" xfId="3069"/>
    <cellStyle name="40% - Accent2 16 2 2" xfId="3070"/>
    <cellStyle name="40% - Accent2 16 2 2 2" xfId="3071"/>
    <cellStyle name="40% - Accent2 16 2 2 3" xfId="3072"/>
    <cellStyle name="40% - Accent2 16 2 3" xfId="3073"/>
    <cellStyle name="40% - Accent2 16 2 4" xfId="3074"/>
    <cellStyle name="40% - Accent2 16 3" xfId="3075"/>
    <cellStyle name="40% - Accent2 16 3 2" xfId="3076"/>
    <cellStyle name="40% - Accent2 16 3 3" xfId="3077"/>
    <cellStyle name="40% - Accent2 16 4" xfId="3078"/>
    <cellStyle name="40% - Accent2 16 4 2" xfId="3079"/>
    <cellStyle name="40% - Accent2 16 4 3" xfId="3080"/>
    <cellStyle name="40% - Accent2 16 5" xfId="3081"/>
    <cellStyle name="40% - Accent2 16 6" xfId="3082"/>
    <cellStyle name="40% - Accent2 17" xfId="3083"/>
    <cellStyle name="40% - Accent2 17 2" xfId="3084"/>
    <cellStyle name="40% - Accent2 17 2 2" xfId="3085"/>
    <cellStyle name="40% - Accent2 17 2 2 2" xfId="3086"/>
    <cellStyle name="40% - Accent2 17 2 2 3" xfId="3087"/>
    <cellStyle name="40% - Accent2 17 2 3" xfId="3088"/>
    <cellStyle name="40% - Accent2 17 2 4" xfId="3089"/>
    <cellStyle name="40% - Accent2 17 3" xfId="3090"/>
    <cellStyle name="40% - Accent2 17 3 2" xfId="3091"/>
    <cellStyle name="40% - Accent2 17 3 3" xfId="3092"/>
    <cellStyle name="40% - Accent2 17 4" xfId="3093"/>
    <cellStyle name="40% - Accent2 17 4 2" xfId="3094"/>
    <cellStyle name="40% - Accent2 17 4 3" xfId="3095"/>
    <cellStyle name="40% - Accent2 17 5" xfId="3096"/>
    <cellStyle name="40% - Accent2 17 6" xfId="3097"/>
    <cellStyle name="40% - Accent2 18" xfId="3098"/>
    <cellStyle name="40% - Accent2 18 2" xfId="3099"/>
    <cellStyle name="40% - Accent2 18 2 2" xfId="3100"/>
    <cellStyle name="40% - Accent2 18 2 2 2" xfId="3101"/>
    <cellStyle name="40% - Accent2 18 2 2 3" xfId="3102"/>
    <cellStyle name="40% - Accent2 18 2 3" xfId="3103"/>
    <cellStyle name="40% - Accent2 18 2 4" xfId="3104"/>
    <cellStyle name="40% - Accent2 18 3" xfId="3105"/>
    <cellStyle name="40% - Accent2 18 3 2" xfId="3106"/>
    <cellStyle name="40% - Accent2 18 3 3" xfId="3107"/>
    <cellStyle name="40% - Accent2 18 4" xfId="3108"/>
    <cellStyle name="40% - Accent2 18 4 2" xfId="3109"/>
    <cellStyle name="40% - Accent2 18 4 3" xfId="3110"/>
    <cellStyle name="40% - Accent2 18 5" xfId="3111"/>
    <cellStyle name="40% - Accent2 18 6" xfId="3112"/>
    <cellStyle name="40% - Accent2 19" xfId="3113"/>
    <cellStyle name="40% - Accent2 19 2" xfId="3114"/>
    <cellStyle name="40% - Accent2 19 2 2" xfId="3115"/>
    <cellStyle name="40% - Accent2 19 2 2 2" xfId="3116"/>
    <cellStyle name="40% - Accent2 19 2 2 3" xfId="3117"/>
    <cellStyle name="40% - Accent2 19 2 3" xfId="3118"/>
    <cellStyle name="40% - Accent2 19 2 4" xfId="3119"/>
    <cellStyle name="40% - Accent2 19 3" xfId="3120"/>
    <cellStyle name="40% - Accent2 19 3 2" xfId="3121"/>
    <cellStyle name="40% - Accent2 19 3 3" xfId="3122"/>
    <cellStyle name="40% - Accent2 19 4" xfId="3123"/>
    <cellStyle name="40% - Accent2 19 4 2" xfId="3124"/>
    <cellStyle name="40% - Accent2 19 4 3" xfId="3125"/>
    <cellStyle name="40% - Accent2 19 5" xfId="3126"/>
    <cellStyle name="40% - Accent2 19 6" xfId="3127"/>
    <cellStyle name="40% - Accent2 2" xfId="195"/>
    <cellStyle name="40% - Accent2 2 2" xfId="566"/>
    <cellStyle name="40% - Accent2 2 3" xfId="3128"/>
    <cellStyle name="40% - Accent2 2 3 2" xfId="3129"/>
    <cellStyle name="40% - Accent2 2 3 2 2" xfId="3130"/>
    <cellStyle name="40% - Accent2 2 3 2 2 2" xfId="3131"/>
    <cellStyle name="40% - Accent2 2 3 2 2 3" xfId="3132"/>
    <cellStyle name="40% - Accent2 2 3 2 3" xfId="3133"/>
    <cellStyle name="40% - Accent2 2 3 2 4" xfId="3134"/>
    <cellStyle name="40% - Accent2 2 3 3" xfId="3135"/>
    <cellStyle name="40% - Accent2 2 3 3 2" xfId="3136"/>
    <cellStyle name="40% - Accent2 2 3 3 3" xfId="3137"/>
    <cellStyle name="40% - Accent2 2 3 4" xfId="3138"/>
    <cellStyle name="40% - Accent2 2 3 4 2" xfId="3139"/>
    <cellStyle name="40% - Accent2 2 3 4 3" xfId="3140"/>
    <cellStyle name="40% - Accent2 2 3 5" xfId="3141"/>
    <cellStyle name="40% - Accent2 2 3 6" xfId="3142"/>
    <cellStyle name="40% - Accent2 20" xfId="3143"/>
    <cellStyle name="40% - Accent2 20 2" xfId="3144"/>
    <cellStyle name="40% - Accent2 20 2 2" xfId="3145"/>
    <cellStyle name="40% - Accent2 20 2 2 2" xfId="3146"/>
    <cellStyle name="40% - Accent2 20 2 2 3" xfId="3147"/>
    <cellStyle name="40% - Accent2 20 2 3" xfId="3148"/>
    <cellStyle name="40% - Accent2 20 2 4" xfId="3149"/>
    <cellStyle name="40% - Accent2 20 3" xfId="3150"/>
    <cellStyle name="40% - Accent2 20 3 2" xfId="3151"/>
    <cellStyle name="40% - Accent2 20 3 3" xfId="3152"/>
    <cellStyle name="40% - Accent2 20 4" xfId="3153"/>
    <cellStyle name="40% - Accent2 20 4 2" xfId="3154"/>
    <cellStyle name="40% - Accent2 20 4 3" xfId="3155"/>
    <cellStyle name="40% - Accent2 20 5" xfId="3156"/>
    <cellStyle name="40% - Accent2 20 6" xfId="3157"/>
    <cellStyle name="40% - Accent2 21" xfId="3158"/>
    <cellStyle name="40% - Accent2 22" xfId="3159"/>
    <cellStyle name="40% - Accent2 22 2" xfId="3160"/>
    <cellStyle name="40% - Accent2 22 2 2" xfId="3161"/>
    <cellStyle name="40% - Accent2 22 2 2 2" xfId="3162"/>
    <cellStyle name="40% - Accent2 22 2 2 3" xfId="3163"/>
    <cellStyle name="40% - Accent2 22 2 3" xfId="3164"/>
    <cellStyle name="40% - Accent2 22 2 4" xfId="3165"/>
    <cellStyle name="40% - Accent2 22 3" xfId="3166"/>
    <cellStyle name="40% - Accent2 22 3 2" xfId="3167"/>
    <cellStyle name="40% - Accent2 22 3 3" xfId="3168"/>
    <cellStyle name="40% - Accent2 22 4" xfId="3169"/>
    <cellStyle name="40% - Accent2 22 4 2" xfId="3170"/>
    <cellStyle name="40% - Accent2 22 4 3" xfId="3171"/>
    <cellStyle name="40% - Accent2 22 5" xfId="3172"/>
    <cellStyle name="40% - Accent2 22 6" xfId="3173"/>
    <cellStyle name="40% - Accent2 23" xfId="3174"/>
    <cellStyle name="40% - Accent2 23 2" xfId="3175"/>
    <cellStyle name="40% - Accent2 23 2 2" xfId="3176"/>
    <cellStyle name="40% - Accent2 23 2 3" xfId="3177"/>
    <cellStyle name="40% - Accent2 23 3" xfId="3178"/>
    <cellStyle name="40% - Accent2 23 4" xfId="3179"/>
    <cellStyle name="40% - Accent2 24" xfId="3180"/>
    <cellStyle name="40% - Accent2 24 2" xfId="3181"/>
    <cellStyle name="40% - Accent2 24 3" xfId="3182"/>
    <cellStyle name="40% - Accent2 25" xfId="3183"/>
    <cellStyle name="40% - Accent2 25 2" xfId="3184"/>
    <cellStyle name="40% - Accent2 25 3" xfId="3185"/>
    <cellStyle name="40% - Accent2 26" xfId="3186"/>
    <cellStyle name="40% - Accent2 27" xfId="3187"/>
    <cellStyle name="40% - Accent2 28" xfId="3188"/>
    <cellStyle name="40% - Accent2 3" xfId="196"/>
    <cellStyle name="40% - Accent2 3 2" xfId="567"/>
    <cellStyle name="40% - Accent2 3 3" xfId="3189"/>
    <cellStyle name="40% - Accent2 3 3 2" xfId="3190"/>
    <cellStyle name="40% - Accent2 3 3 2 2" xfId="3191"/>
    <cellStyle name="40% - Accent2 3 3 2 2 2" xfId="3192"/>
    <cellStyle name="40% - Accent2 3 3 2 2 3" xfId="3193"/>
    <cellStyle name="40% - Accent2 3 3 2 3" xfId="3194"/>
    <cellStyle name="40% - Accent2 3 3 2 4" xfId="3195"/>
    <cellStyle name="40% - Accent2 3 3 3" xfId="3196"/>
    <cellStyle name="40% - Accent2 3 3 3 2" xfId="3197"/>
    <cellStyle name="40% - Accent2 3 3 3 3" xfId="3198"/>
    <cellStyle name="40% - Accent2 3 3 4" xfId="3199"/>
    <cellStyle name="40% - Accent2 3 3 4 2" xfId="3200"/>
    <cellStyle name="40% - Accent2 3 3 4 3" xfId="3201"/>
    <cellStyle name="40% - Accent2 3 3 5" xfId="3202"/>
    <cellStyle name="40% - Accent2 3 3 6" xfId="3203"/>
    <cellStyle name="40% - Accent2 4" xfId="523"/>
    <cellStyle name="40% - Accent2 4 2" xfId="616"/>
    <cellStyle name="40% - Accent2 4 2 2" xfId="3204"/>
    <cellStyle name="40% - Accent2 4 2 2 2" xfId="3205"/>
    <cellStyle name="40% - Accent2 4 2 2 2 2" xfId="3206"/>
    <cellStyle name="40% - Accent2 4 2 2 2 3" xfId="3207"/>
    <cellStyle name="40% - Accent2 4 2 2 3" xfId="3208"/>
    <cellStyle name="40% - Accent2 4 2 2 4" xfId="3209"/>
    <cellStyle name="40% - Accent2 4 2 3" xfId="3210"/>
    <cellStyle name="40% - Accent2 4 2 3 2" xfId="3211"/>
    <cellStyle name="40% - Accent2 4 2 3 3" xfId="3212"/>
    <cellStyle name="40% - Accent2 4 2 4" xfId="3213"/>
    <cellStyle name="40% - Accent2 4 2 4 2" xfId="3214"/>
    <cellStyle name="40% - Accent2 4 2 4 3" xfId="3215"/>
    <cellStyle name="40% - Accent2 4 2 5" xfId="3216"/>
    <cellStyle name="40% - Accent2 4 2 6" xfId="3217"/>
    <cellStyle name="40% - Accent2 4 3" xfId="3218"/>
    <cellStyle name="40% - Accent2 4 3 2" xfId="3219"/>
    <cellStyle name="40% - Accent2 4 3 2 2" xfId="3220"/>
    <cellStyle name="40% - Accent2 4 3 2 3" xfId="3221"/>
    <cellStyle name="40% - Accent2 4 3 3" xfId="3222"/>
    <cellStyle name="40% - Accent2 4 3 4" xfId="3223"/>
    <cellStyle name="40% - Accent2 4 4" xfId="3224"/>
    <cellStyle name="40% - Accent2 4 4 2" xfId="3225"/>
    <cellStyle name="40% - Accent2 4 4 3" xfId="3226"/>
    <cellStyle name="40% - Accent2 4 5" xfId="3227"/>
    <cellStyle name="40% - Accent2 4 5 2" xfId="3228"/>
    <cellStyle name="40% - Accent2 4 5 3" xfId="3229"/>
    <cellStyle name="40% - Accent2 4 6" xfId="3230"/>
    <cellStyle name="40% - Accent2 4 7" xfId="3231"/>
    <cellStyle name="40% - Accent2 5" xfId="539"/>
    <cellStyle name="40% - Accent2 5 2" xfId="3232"/>
    <cellStyle name="40% - Accent2 5 2 2" xfId="3233"/>
    <cellStyle name="40% - Accent2 5 2 2 2" xfId="3234"/>
    <cellStyle name="40% - Accent2 5 2 2 3" xfId="3235"/>
    <cellStyle name="40% - Accent2 5 2 3" xfId="3236"/>
    <cellStyle name="40% - Accent2 5 2 4" xfId="3237"/>
    <cellStyle name="40% - Accent2 5 3" xfId="3238"/>
    <cellStyle name="40% - Accent2 5 3 2" xfId="3239"/>
    <cellStyle name="40% - Accent2 5 3 3" xfId="3240"/>
    <cellStyle name="40% - Accent2 5 4" xfId="3241"/>
    <cellStyle name="40% - Accent2 5 4 2" xfId="3242"/>
    <cellStyle name="40% - Accent2 5 4 3" xfId="3243"/>
    <cellStyle name="40% - Accent2 5 5" xfId="3244"/>
    <cellStyle name="40% - Accent2 5 6" xfId="3245"/>
    <cellStyle name="40% - Accent2 6" xfId="3246"/>
    <cellStyle name="40% - Accent2 6 2" xfId="3247"/>
    <cellStyle name="40% - Accent2 6 2 2" xfId="3248"/>
    <cellStyle name="40% - Accent2 6 2 2 2" xfId="3249"/>
    <cellStyle name="40% - Accent2 6 2 2 3" xfId="3250"/>
    <cellStyle name="40% - Accent2 6 2 3" xfId="3251"/>
    <cellStyle name="40% - Accent2 6 2 4" xfId="3252"/>
    <cellStyle name="40% - Accent2 6 3" xfId="3253"/>
    <cellStyle name="40% - Accent2 6 3 2" xfId="3254"/>
    <cellStyle name="40% - Accent2 6 3 3" xfId="3255"/>
    <cellStyle name="40% - Accent2 6 4" xfId="3256"/>
    <cellStyle name="40% - Accent2 6 4 2" xfId="3257"/>
    <cellStyle name="40% - Accent2 6 4 3" xfId="3258"/>
    <cellStyle name="40% - Accent2 6 5" xfId="3259"/>
    <cellStyle name="40% - Accent2 6 6" xfId="3260"/>
    <cellStyle name="40% - Accent2 7" xfId="3261"/>
    <cellStyle name="40% - Accent2 7 2" xfId="3262"/>
    <cellStyle name="40% - Accent2 7 2 2" xfId="3263"/>
    <cellStyle name="40% - Accent2 7 2 2 2" xfId="3264"/>
    <cellStyle name="40% - Accent2 7 2 2 3" xfId="3265"/>
    <cellStyle name="40% - Accent2 7 2 3" xfId="3266"/>
    <cellStyle name="40% - Accent2 7 2 4" xfId="3267"/>
    <cellStyle name="40% - Accent2 7 3" xfId="3268"/>
    <cellStyle name="40% - Accent2 7 3 2" xfId="3269"/>
    <cellStyle name="40% - Accent2 7 3 3" xfId="3270"/>
    <cellStyle name="40% - Accent2 7 4" xfId="3271"/>
    <cellStyle name="40% - Accent2 7 4 2" xfId="3272"/>
    <cellStyle name="40% - Accent2 7 4 3" xfId="3273"/>
    <cellStyle name="40% - Accent2 7 5" xfId="3274"/>
    <cellStyle name="40% - Accent2 7 6" xfId="3275"/>
    <cellStyle name="40% - Accent2 8" xfId="3276"/>
    <cellStyle name="40% - Accent2 8 2" xfId="3277"/>
    <cellStyle name="40% - Accent2 8 2 2" xfId="3278"/>
    <cellStyle name="40% - Accent2 8 2 2 2" xfId="3279"/>
    <cellStyle name="40% - Accent2 8 2 2 3" xfId="3280"/>
    <cellStyle name="40% - Accent2 8 2 3" xfId="3281"/>
    <cellStyle name="40% - Accent2 8 2 4" xfId="3282"/>
    <cellStyle name="40% - Accent2 8 3" xfId="3283"/>
    <cellStyle name="40% - Accent2 8 3 2" xfId="3284"/>
    <cellStyle name="40% - Accent2 8 3 3" xfId="3285"/>
    <cellStyle name="40% - Accent2 8 4" xfId="3286"/>
    <cellStyle name="40% - Accent2 8 4 2" xfId="3287"/>
    <cellStyle name="40% - Accent2 8 4 3" xfId="3288"/>
    <cellStyle name="40% - Accent2 8 5" xfId="3289"/>
    <cellStyle name="40% - Accent2 8 6" xfId="3290"/>
    <cellStyle name="40% - Accent2 9" xfId="3291"/>
    <cellStyle name="40% - Accent2 9 2" xfId="3292"/>
    <cellStyle name="40% - Accent2 9 2 2" xfId="3293"/>
    <cellStyle name="40% - Accent2 9 2 2 2" xfId="3294"/>
    <cellStyle name="40% - Accent2 9 2 2 3" xfId="3295"/>
    <cellStyle name="40% - Accent2 9 2 3" xfId="3296"/>
    <cellStyle name="40% - Accent2 9 2 4" xfId="3297"/>
    <cellStyle name="40% - Accent2 9 3" xfId="3298"/>
    <cellStyle name="40% - Accent2 9 3 2" xfId="3299"/>
    <cellStyle name="40% - Accent2 9 3 3" xfId="3300"/>
    <cellStyle name="40% - Accent2 9 4" xfId="3301"/>
    <cellStyle name="40% - Accent2 9 4 2" xfId="3302"/>
    <cellStyle name="40% - Accent2 9 4 3" xfId="3303"/>
    <cellStyle name="40% - Accent2 9 5" xfId="3304"/>
    <cellStyle name="40% - Accent2 9 6" xfId="3305"/>
    <cellStyle name="40% - Accent3" xfId="197" builtinId="39" customBuiltin="1"/>
    <cellStyle name="40% - Accent3 10" xfId="3306"/>
    <cellStyle name="40% - Accent3 10 2" xfId="3307"/>
    <cellStyle name="40% - Accent3 10 2 2" xfId="3308"/>
    <cellStyle name="40% - Accent3 10 2 2 2" xfId="3309"/>
    <cellStyle name="40% - Accent3 10 2 2 3" xfId="3310"/>
    <cellStyle name="40% - Accent3 10 2 3" xfId="3311"/>
    <cellStyle name="40% - Accent3 10 2 4" xfId="3312"/>
    <cellStyle name="40% - Accent3 10 3" xfId="3313"/>
    <cellStyle name="40% - Accent3 10 3 2" xfId="3314"/>
    <cellStyle name="40% - Accent3 10 3 3" xfId="3315"/>
    <cellStyle name="40% - Accent3 10 4" xfId="3316"/>
    <cellStyle name="40% - Accent3 10 4 2" xfId="3317"/>
    <cellStyle name="40% - Accent3 10 4 3" xfId="3318"/>
    <cellStyle name="40% - Accent3 10 5" xfId="3319"/>
    <cellStyle name="40% - Accent3 10 6" xfId="3320"/>
    <cellStyle name="40% - Accent3 11" xfId="3321"/>
    <cellStyle name="40% - Accent3 11 2" xfId="3322"/>
    <cellStyle name="40% - Accent3 11 2 2" xfId="3323"/>
    <cellStyle name="40% - Accent3 11 2 2 2" xfId="3324"/>
    <cellStyle name="40% - Accent3 11 2 2 3" xfId="3325"/>
    <cellStyle name="40% - Accent3 11 2 3" xfId="3326"/>
    <cellStyle name="40% - Accent3 11 2 4" xfId="3327"/>
    <cellStyle name="40% - Accent3 11 3" xfId="3328"/>
    <cellStyle name="40% - Accent3 11 3 2" xfId="3329"/>
    <cellStyle name="40% - Accent3 11 3 3" xfId="3330"/>
    <cellStyle name="40% - Accent3 11 4" xfId="3331"/>
    <cellStyle name="40% - Accent3 11 4 2" xfId="3332"/>
    <cellStyle name="40% - Accent3 11 4 3" xfId="3333"/>
    <cellStyle name="40% - Accent3 11 5" xfId="3334"/>
    <cellStyle name="40% - Accent3 11 6" xfId="3335"/>
    <cellStyle name="40% - Accent3 12" xfId="3336"/>
    <cellStyle name="40% - Accent3 12 2" xfId="3337"/>
    <cellStyle name="40% - Accent3 12 2 2" xfId="3338"/>
    <cellStyle name="40% - Accent3 12 2 2 2" xfId="3339"/>
    <cellStyle name="40% - Accent3 12 2 2 3" xfId="3340"/>
    <cellStyle name="40% - Accent3 12 2 3" xfId="3341"/>
    <cellStyle name="40% - Accent3 12 2 4" xfId="3342"/>
    <cellStyle name="40% - Accent3 12 3" xfId="3343"/>
    <cellStyle name="40% - Accent3 12 3 2" xfId="3344"/>
    <cellStyle name="40% - Accent3 12 3 3" xfId="3345"/>
    <cellStyle name="40% - Accent3 12 4" xfId="3346"/>
    <cellStyle name="40% - Accent3 12 4 2" xfId="3347"/>
    <cellStyle name="40% - Accent3 12 4 3" xfId="3348"/>
    <cellStyle name="40% - Accent3 12 5" xfId="3349"/>
    <cellStyle name="40% - Accent3 12 6" xfId="3350"/>
    <cellStyle name="40% - Accent3 13" xfId="3351"/>
    <cellStyle name="40% - Accent3 13 2" xfId="3352"/>
    <cellStyle name="40% - Accent3 13 2 2" xfId="3353"/>
    <cellStyle name="40% - Accent3 13 2 2 2" xfId="3354"/>
    <cellStyle name="40% - Accent3 13 2 2 3" xfId="3355"/>
    <cellStyle name="40% - Accent3 13 2 3" xfId="3356"/>
    <cellStyle name="40% - Accent3 13 2 4" xfId="3357"/>
    <cellStyle name="40% - Accent3 13 3" xfId="3358"/>
    <cellStyle name="40% - Accent3 13 3 2" xfId="3359"/>
    <cellStyle name="40% - Accent3 13 3 3" xfId="3360"/>
    <cellStyle name="40% - Accent3 13 4" xfId="3361"/>
    <cellStyle name="40% - Accent3 13 4 2" xfId="3362"/>
    <cellStyle name="40% - Accent3 13 4 3" xfId="3363"/>
    <cellStyle name="40% - Accent3 13 5" xfId="3364"/>
    <cellStyle name="40% - Accent3 13 6" xfId="3365"/>
    <cellStyle name="40% - Accent3 14" xfId="3366"/>
    <cellStyle name="40% - Accent3 14 2" xfId="3367"/>
    <cellStyle name="40% - Accent3 14 2 2" xfId="3368"/>
    <cellStyle name="40% - Accent3 14 2 2 2" xfId="3369"/>
    <cellStyle name="40% - Accent3 14 2 2 3" xfId="3370"/>
    <cellStyle name="40% - Accent3 14 2 3" xfId="3371"/>
    <cellStyle name="40% - Accent3 14 2 4" xfId="3372"/>
    <cellStyle name="40% - Accent3 14 3" xfId="3373"/>
    <cellStyle name="40% - Accent3 14 3 2" xfId="3374"/>
    <cellStyle name="40% - Accent3 14 3 3" xfId="3375"/>
    <cellStyle name="40% - Accent3 14 4" xfId="3376"/>
    <cellStyle name="40% - Accent3 14 4 2" xfId="3377"/>
    <cellStyle name="40% - Accent3 14 4 3" xfId="3378"/>
    <cellStyle name="40% - Accent3 14 5" xfId="3379"/>
    <cellStyle name="40% - Accent3 14 6" xfId="3380"/>
    <cellStyle name="40% - Accent3 15" xfId="3381"/>
    <cellStyle name="40% - Accent3 15 2" xfId="3382"/>
    <cellStyle name="40% - Accent3 15 2 2" xfId="3383"/>
    <cellStyle name="40% - Accent3 15 2 2 2" xfId="3384"/>
    <cellStyle name="40% - Accent3 15 2 2 3" xfId="3385"/>
    <cellStyle name="40% - Accent3 15 2 3" xfId="3386"/>
    <cellStyle name="40% - Accent3 15 2 4" xfId="3387"/>
    <cellStyle name="40% - Accent3 15 3" xfId="3388"/>
    <cellStyle name="40% - Accent3 15 3 2" xfId="3389"/>
    <cellStyle name="40% - Accent3 15 3 3" xfId="3390"/>
    <cellStyle name="40% - Accent3 15 4" xfId="3391"/>
    <cellStyle name="40% - Accent3 15 4 2" xfId="3392"/>
    <cellStyle name="40% - Accent3 15 4 3" xfId="3393"/>
    <cellStyle name="40% - Accent3 15 5" xfId="3394"/>
    <cellStyle name="40% - Accent3 15 6" xfId="3395"/>
    <cellStyle name="40% - Accent3 16" xfId="3396"/>
    <cellStyle name="40% - Accent3 16 2" xfId="3397"/>
    <cellStyle name="40% - Accent3 16 2 2" xfId="3398"/>
    <cellStyle name="40% - Accent3 16 2 2 2" xfId="3399"/>
    <cellStyle name="40% - Accent3 16 2 2 3" xfId="3400"/>
    <cellStyle name="40% - Accent3 16 2 3" xfId="3401"/>
    <cellStyle name="40% - Accent3 16 2 4" xfId="3402"/>
    <cellStyle name="40% - Accent3 16 3" xfId="3403"/>
    <cellStyle name="40% - Accent3 16 3 2" xfId="3404"/>
    <cellStyle name="40% - Accent3 16 3 3" xfId="3405"/>
    <cellStyle name="40% - Accent3 16 4" xfId="3406"/>
    <cellStyle name="40% - Accent3 16 4 2" xfId="3407"/>
    <cellStyle name="40% - Accent3 16 4 3" xfId="3408"/>
    <cellStyle name="40% - Accent3 16 5" xfId="3409"/>
    <cellStyle name="40% - Accent3 16 6" xfId="3410"/>
    <cellStyle name="40% - Accent3 17" xfId="3411"/>
    <cellStyle name="40% - Accent3 17 2" xfId="3412"/>
    <cellStyle name="40% - Accent3 17 2 2" xfId="3413"/>
    <cellStyle name="40% - Accent3 17 2 2 2" xfId="3414"/>
    <cellStyle name="40% - Accent3 17 2 2 3" xfId="3415"/>
    <cellStyle name="40% - Accent3 17 2 3" xfId="3416"/>
    <cellStyle name="40% - Accent3 17 2 4" xfId="3417"/>
    <cellStyle name="40% - Accent3 17 3" xfId="3418"/>
    <cellStyle name="40% - Accent3 17 3 2" xfId="3419"/>
    <cellStyle name="40% - Accent3 17 3 3" xfId="3420"/>
    <cellStyle name="40% - Accent3 17 4" xfId="3421"/>
    <cellStyle name="40% - Accent3 17 4 2" xfId="3422"/>
    <cellStyle name="40% - Accent3 17 4 3" xfId="3423"/>
    <cellStyle name="40% - Accent3 17 5" xfId="3424"/>
    <cellStyle name="40% - Accent3 17 6" xfId="3425"/>
    <cellStyle name="40% - Accent3 18" xfId="3426"/>
    <cellStyle name="40% - Accent3 18 2" xfId="3427"/>
    <cellStyle name="40% - Accent3 18 2 2" xfId="3428"/>
    <cellStyle name="40% - Accent3 18 2 2 2" xfId="3429"/>
    <cellStyle name="40% - Accent3 18 2 2 3" xfId="3430"/>
    <cellStyle name="40% - Accent3 18 2 3" xfId="3431"/>
    <cellStyle name="40% - Accent3 18 2 4" xfId="3432"/>
    <cellStyle name="40% - Accent3 18 3" xfId="3433"/>
    <cellStyle name="40% - Accent3 18 3 2" xfId="3434"/>
    <cellStyle name="40% - Accent3 18 3 3" xfId="3435"/>
    <cellStyle name="40% - Accent3 18 4" xfId="3436"/>
    <cellStyle name="40% - Accent3 18 4 2" xfId="3437"/>
    <cellStyle name="40% - Accent3 18 4 3" xfId="3438"/>
    <cellStyle name="40% - Accent3 18 5" xfId="3439"/>
    <cellStyle name="40% - Accent3 18 6" xfId="3440"/>
    <cellStyle name="40% - Accent3 19" xfId="3441"/>
    <cellStyle name="40% - Accent3 19 2" xfId="3442"/>
    <cellStyle name="40% - Accent3 19 2 2" xfId="3443"/>
    <cellStyle name="40% - Accent3 19 2 2 2" xfId="3444"/>
    <cellStyle name="40% - Accent3 19 2 2 3" xfId="3445"/>
    <cellStyle name="40% - Accent3 19 2 3" xfId="3446"/>
    <cellStyle name="40% - Accent3 19 2 4" xfId="3447"/>
    <cellStyle name="40% - Accent3 19 3" xfId="3448"/>
    <cellStyle name="40% - Accent3 19 3 2" xfId="3449"/>
    <cellStyle name="40% - Accent3 19 3 3" xfId="3450"/>
    <cellStyle name="40% - Accent3 19 4" xfId="3451"/>
    <cellStyle name="40% - Accent3 19 4 2" xfId="3452"/>
    <cellStyle name="40% - Accent3 19 4 3" xfId="3453"/>
    <cellStyle name="40% - Accent3 19 5" xfId="3454"/>
    <cellStyle name="40% - Accent3 19 6" xfId="3455"/>
    <cellStyle name="40% - Accent3 2" xfId="198"/>
    <cellStyle name="40% - Accent3 2 2" xfId="568"/>
    <cellStyle name="40% - Accent3 2 3" xfId="3456"/>
    <cellStyle name="40% - Accent3 2 3 2" xfId="3457"/>
    <cellStyle name="40% - Accent3 2 3 2 2" xfId="3458"/>
    <cellStyle name="40% - Accent3 2 3 2 2 2" xfId="3459"/>
    <cellStyle name="40% - Accent3 2 3 2 2 3" xfId="3460"/>
    <cellStyle name="40% - Accent3 2 3 2 3" xfId="3461"/>
    <cellStyle name="40% - Accent3 2 3 2 4" xfId="3462"/>
    <cellStyle name="40% - Accent3 2 3 3" xfId="3463"/>
    <cellStyle name="40% - Accent3 2 3 3 2" xfId="3464"/>
    <cellStyle name="40% - Accent3 2 3 3 3" xfId="3465"/>
    <cellStyle name="40% - Accent3 2 3 4" xfId="3466"/>
    <cellStyle name="40% - Accent3 2 3 4 2" xfId="3467"/>
    <cellStyle name="40% - Accent3 2 3 4 3" xfId="3468"/>
    <cellStyle name="40% - Accent3 2 3 5" xfId="3469"/>
    <cellStyle name="40% - Accent3 2 3 6" xfId="3470"/>
    <cellStyle name="40% - Accent3 20" xfId="3471"/>
    <cellStyle name="40% - Accent3 20 2" xfId="3472"/>
    <cellStyle name="40% - Accent3 20 2 2" xfId="3473"/>
    <cellStyle name="40% - Accent3 20 2 2 2" xfId="3474"/>
    <cellStyle name="40% - Accent3 20 2 2 3" xfId="3475"/>
    <cellStyle name="40% - Accent3 20 2 3" xfId="3476"/>
    <cellStyle name="40% - Accent3 20 2 4" xfId="3477"/>
    <cellStyle name="40% - Accent3 20 3" xfId="3478"/>
    <cellStyle name="40% - Accent3 20 3 2" xfId="3479"/>
    <cellStyle name="40% - Accent3 20 3 3" xfId="3480"/>
    <cellStyle name="40% - Accent3 20 4" xfId="3481"/>
    <cellStyle name="40% - Accent3 20 4 2" xfId="3482"/>
    <cellStyle name="40% - Accent3 20 4 3" xfId="3483"/>
    <cellStyle name="40% - Accent3 20 5" xfId="3484"/>
    <cellStyle name="40% - Accent3 20 6" xfId="3485"/>
    <cellStyle name="40% - Accent3 21" xfId="3486"/>
    <cellStyle name="40% - Accent3 22" xfId="3487"/>
    <cellStyle name="40% - Accent3 22 2" xfId="3488"/>
    <cellStyle name="40% - Accent3 22 2 2" xfId="3489"/>
    <cellStyle name="40% - Accent3 22 2 2 2" xfId="3490"/>
    <cellStyle name="40% - Accent3 22 2 2 3" xfId="3491"/>
    <cellStyle name="40% - Accent3 22 2 3" xfId="3492"/>
    <cellStyle name="40% - Accent3 22 2 4" xfId="3493"/>
    <cellStyle name="40% - Accent3 22 3" xfId="3494"/>
    <cellStyle name="40% - Accent3 22 3 2" xfId="3495"/>
    <cellStyle name="40% - Accent3 22 3 3" xfId="3496"/>
    <cellStyle name="40% - Accent3 22 4" xfId="3497"/>
    <cellStyle name="40% - Accent3 22 4 2" xfId="3498"/>
    <cellStyle name="40% - Accent3 22 4 3" xfId="3499"/>
    <cellStyle name="40% - Accent3 22 5" xfId="3500"/>
    <cellStyle name="40% - Accent3 22 6" xfId="3501"/>
    <cellStyle name="40% - Accent3 23" xfId="3502"/>
    <cellStyle name="40% - Accent3 23 2" xfId="3503"/>
    <cellStyle name="40% - Accent3 23 2 2" xfId="3504"/>
    <cellStyle name="40% - Accent3 23 2 3" xfId="3505"/>
    <cellStyle name="40% - Accent3 23 3" xfId="3506"/>
    <cellStyle name="40% - Accent3 23 4" xfId="3507"/>
    <cellStyle name="40% - Accent3 24" xfId="3508"/>
    <cellStyle name="40% - Accent3 24 2" xfId="3509"/>
    <cellStyle name="40% - Accent3 24 3" xfId="3510"/>
    <cellStyle name="40% - Accent3 25" xfId="3511"/>
    <cellStyle name="40% - Accent3 25 2" xfId="3512"/>
    <cellStyle name="40% - Accent3 25 3" xfId="3513"/>
    <cellStyle name="40% - Accent3 26" xfId="3514"/>
    <cellStyle name="40% - Accent3 27" xfId="3515"/>
    <cellStyle name="40% - Accent3 28" xfId="3516"/>
    <cellStyle name="40% - Accent3 29" xfId="3517"/>
    <cellStyle name="40% - Accent3 3" xfId="199"/>
    <cellStyle name="40% - Accent3 3 2" xfId="569"/>
    <cellStyle name="40% - Accent3 3 3" xfId="3518"/>
    <cellStyle name="40% - Accent3 3 3 2" xfId="3519"/>
    <cellStyle name="40% - Accent3 3 3 2 2" xfId="3520"/>
    <cellStyle name="40% - Accent3 3 3 2 2 2" xfId="3521"/>
    <cellStyle name="40% - Accent3 3 3 2 2 3" xfId="3522"/>
    <cellStyle name="40% - Accent3 3 3 2 3" xfId="3523"/>
    <cellStyle name="40% - Accent3 3 3 2 4" xfId="3524"/>
    <cellStyle name="40% - Accent3 3 3 3" xfId="3525"/>
    <cellStyle name="40% - Accent3 3 3 3 2" xfId="3526"/>
    <cellStyle name="40% - Accent3 3 3 3 3" xfId="3527"/>
    <cellStyle name="40% - Accent3 3 3 4" xfId="3528"/>
    <cellStyle name="40% - Accent3 3 3 4 2" xfId="3529"/>
    <cellStyle name="40% - Accent3 3 3 4 3" xfId="3530"/>
    <cellStyle name="40% - Accent3 3 3 5" xfId="3531"/>
    <cellStyle name="40% - Accent3 3 3 6" xfId="3532"/>
    <cellStyle name="40% - Accent3 4" xfId="525"/>
    <cellStyle name="40% - Accent3 4 2" xfId="618"/>
    <cellStyle name="40% - Accent3 4 2 2" xfId="3533"/>
    <cellStyle name="40% - Accent3 4 2 2 2" xfId="3534"/>
    <cellStyle name="40% - Accent3 4 2 2 2 2" xfId="3535"/>
    <cellStyle name="40% - Accent3 4 2 2 2 3" xfId="3536"/>
    <cellStyle name="40% - Accent3 4 2 2 3" xfId="3537"/>
    <cellStyle name="40% - Accent3 4 2 2 4" xfId="3538"/>
    <cellStyle name="40% - Accent3 4 2 3" xfId="3539"/>
    <cellStyle name="40% - Accent3 4 2 3 2" xfId="3540"/>
    <cellStyle name="40% - Accent3 4 2 3 3" xfId="3541"/>
    <cellStyle name="40% - Accent3 4 2 4" xfId="3542"/>
    <cellStyle name="40% - Accent3 4 2 4 2" xfId="3543"/>
    <cellStyle name="40% - Accent3 4 2 4 3" xfId="3544"/>
    <cellStyle name="40% - Accent3 4 2 5" xfId="3545"/>
    <cellStyle name="40% - Accent3 4 2 6" xfId="3546"/>
    <cellStyle name="40% - Accent3 4 3" xfId="3547"/>
    <cellStyle name="40% - Accent3 4 3 2" xfId="3548"/>
    <cellStyle name="40% - Accent3 4 3 2 2" xfId="3549"/>
    <cellStyle name="40% - Accent3 4 3 2 3" xfId="3550"/>
    <cellStyle name="40% - Accent3 4 3 3" xfId="3551"/>
    <cellStyle name="40% - Accent3 4 3 4" xfId="3552"/>
    <cellStyle name="40% - Accent3 4 4" xfId="3553"/>
    <cellStyle name="40% - Accent3 4 4 2" xfId="3554"/>
    <cellStyle name="40% - Accent3 4 4 3" xfId="3555"/>
    <cellStyle name="40% - Accent3 4 5" xfId="3556"/>
    <cellStyle name="40% - Accent3 4 5 2" xfId="3557"/>
    <cellStyle name="40% - Accent3 4 5 3" xfId="3558"/>
    <cellStyle name="40% - Accent3 4 6" xfId="3559"/>
    <cellStyle name="40% - Accent3 4 7" xfId="3560"/>
    <cellStyle name="40% - Accent3 5" xfId="541"/>
    <cellStyle name="40% - Accent3 5 2" xfId="3561"/>
    <cellStyle name="40% - Accent3 5 2 2" xfId="3562"/>
    <cellStyle name="40% - Accent3 5 2 2 2" xfId="3563"/>
    <cellStyle name="40% - Accent3 5 2 2 3" xfId="3564"/>
    <cellStyle name="40% - Accent3 5 2 3" xfId="3565"/>
    <cellStyle name="40% - Accent3 5 2 4" xfId="3566"/>
    <cellStyle name="40% - Accent3 5 3" xfId="3567"/>
    <cellStyle name="40% - Accent3 5 3 2" xfId="3568"/>
    <cellStyle name="40% - Accent3 5 3 3" xfId="3569"/>
    <cellStyle name="40% - Accent3 5 4" xfId="3570"/>
    <cellStyle name="40% - Accent3 5 4 2" xfId="3571"/>
    <cellStyle name="40% - Accent3 5 4 3" xfId="3572"/>
    <cellStyle name="40% - Accent3 5 5" xfId="3573"/>
    <cellStyle name="40% - Accent3 5 6" xfId="3574"/>
    <cellStyle name="40% - Accent3 6" xfId="3575"/>
    <cellStyle name="40% - Accent3 6 2" xfId="3576"/>
    <cellStyle name="40% - Accent3 6 2 2" xfId="3577"/>
    <cellStyle name="40% - Accent3 6 2 2 2" xfId="3578"/>
    <cellStyle name="40% - Accent3 6 2 2 3" xfId="3579"/>
    <cellStyle name="40% - Accent3 6 2 3" xfId="3580"/>
    <cellStyle name="40% - Accent3 6 2 4" xfId="3581"/>
    <cellStyle name="40% - Accent3 6 3" xfId="3582"/>
    <cellStyle name="40% - Accent3 6 3 2" xfId="3583"/>
    <cellStyle name="40% - Accent3 6 3 3" xfId="3584"/>
    <cellStyle name="40% - Accent3 6 4" xfId="3585"/>
    <cellStyle name="40% - Accent3 6 4 2" xfId="3586"/>
    <cellStyle name="40% - Accent3 6 4 3" xfId="3587"/>
    <cellStyle name="40% - Accent3 6 5" xfId="3588"/>
    <cellStyle name="40% - Accent3 6 6" xfId="3589"/>
    <cellStyle name="40% - Accent3 7" xfId="3590"/>
    <cellStyle name="40% - Accent3 7 2" xfId="3591"/>
    <cellStyle name="40% - Accent3 7 2 2" xfId="3592"/>
    <cellStyle name="40% - Accent3 7 2 2 2" xfId="3593"/>
    <cellStyle name="40% - Accent3 7 2 2 3" xfId="3594"/>
    <cellStyle name="40% - Accent3 7 2 3" xfId="3595"/>
    <cellStyle name="40% - Accent3 7 2 4" xfId="3596"/>
    <cellStyle name="40% - Accent3 7 3" xfId="3597"/>
    <cellStyle name="40% - Accent3 7 3 2" xfId="3598"/>
    <cellStyle name="40% - Accent3 7 3 3" xfId="3599"/>
    <cellStyle name="40% - Accent3 7 4" xfId="3600"/>
    <cellStyle name="40% - Accent3 7 4 2" xfId="3601"/>
    <cellStyle name="40% - Accent3 7 4 3" xfId="3602"/>
    <cellStyle name="40% - Accent3 7 5" xfId="3603"/>
    <cellStyle name="40% - Accent3 7 6" xfId="3604"/>
    <cellStyle name="40% - Accent3 8" xfId="3605"/>
    <cellStyle name="40% - Accent3 8 2" xfId="3606"/>
    <cellStyle name="40% - Accent3 8 2 2" xfId="3607"/>
    <cellStyle name="40% - Accent3 8 2 2 2" xfId="3608"/>
    <cellStyle name="40% - Accent3 8 2 2 3" xfId="3609"/>
    <cellStyle name="40% - Accent3 8 2 3" xfId="3610"/>
    <cellStyle name="40% - Accent3 8 2 4" xfId="3611"/>
    <cellStyle name="40% - Accent3 8 3" xfId="3612"/>
    <cellStyle name="40% - Accent3 8 3 2" xfId="3613"/>
    <cellStyle name="40% - Accent3 8 3 3" xfId="3614"/>
    <cellStyle name="40% - Accent3 8 4" xfId="3615"/>
    <cellStyle name="40% - Accent3 8 4 2" xfId="3616"/>
    <cellStyle name="40% - Accent3 8 4 3" xfId="3617"/>
    <cellStyle name="40% - Accent3 8 5" xfId="3618"/>
    <cellStyle name="40% - Accent3 8 6" xfId="3619"/>
    <cellStyle name="40% - Accent3 9" xfId="3620"/>
    <cellStyle name="40% - Accent3 9 2" xfId="3621"/>
    <cellStyle name="40% - Accent3 9 2 2" xfId="3622"/>
    <cellStyle name="40% - Accent3 9 2 2 2" xfId="3623"/>
    <cellStyle name="40% - Accent3 9 2 2 3" xfId="3624"/>
    <cellStyle name="40% - Accent3 9 2 3" xfId="3625"/>
    <cellStyle name="40% - Accent3 9 2 4" xfId="3626"/>
    <cellStyle name="40% - Accent3 9 3" xfId="3627"/>
    <cellStyle name="40% - Accent3 9 3 2" xfId="3628"/>
    <cellStyle name="40% - Accent3 9 3 3" xfId="3629"/>
    <cellStyle name="40% - Accent3 9 4" xfId="3630"/>
    <cellStyle name="40% - Accent3 9 4 2" xfId="3631"/>
    <cellStyle name="40% - Accent3 9 4 3" xfId="3632"/>
    <cellStyle name="40% - Accent3 9 5" xfId="3633"/>
    <cellStyle name="40% - Accent3 9 6" xfId="3634"/>
    <cellStyle name="40% - Accent4" xfId="200" builtinId="43" customBuiltin="1"/>
    <cellStyle name="40% - Accent4 10" xfId="3635"/>
    <cellStyle name="40% - Accent4 10 2" xfId="3636"/>
    <cellStyle name="40% - Accent4 10 2 2" xfId="3637"/>
    <cellStyle name="40% - Accent4 10 2 2 2" xfId="3638"/>
    <cellStyle name="40% - Accent4 10 2 2 3" xfId="3639"/>
    <cellStyle name="40% - Accent4 10 2 3" xfId="3640"/>
    <cellStyle name="40% - Accent4 10 2 4" xfId="3641"/>
    <cellStyle name="40% - Accent4 10 3" xfId="3642"/>
    <cellStyle name="40% - Accent4 10 3 2" xfId="3643"/>
    <cellStyle name="40% - Accent4 10 3 3" xfId="3644"/>
    <cellStyle name="40% - Accent4 10 4" xfId="3645"/>
    <cellStyle name="40% - Accent4 10 4 2" xfId="3646"/>
    <cellStyle name="40% - Accent4 10 4 3" xfId="3647"/>
    <cellStyle name="40% - Accent4 10 5" xfId="3648"/>
    <cellStyle name="40% - Accent4 10 6" xfId="3649"/>
    <cellStyle name="40% - Accent4 11" xfId="3650"/>
    <cellStyle name="40% - Accent4 11 2" xfId="3651"/>
    <cellStyle name="40% - Accent4 11 2 2" xfId="3652"/>
    <cellStyle name="40% - Accent4 11 2 2 2" xfId="3653"/>
    <cellStyle name="40% - Accent4 11 2 2 3" xfId="3654"/>
    <cellStyle name="40% - Accent4 11 2 3" xfId="3655"/>
    <cellStyle name="40% - Accent4 11 2 4" xfId="3656"/>
    <cellStyle name="40% - Accent4 11 3" xfId="3657"/>
    <cellStyle name="40% - Accent4 11 3 2" xfId="3658"/>
    <cellStyle name="40% - Accent4 11 3 3" xfId="3659"/>
    <cellStyle name="40% - Accent4 11 4" xfId="3660"/>
    <cellStyle name="40% - Accent4 11 4 2" xfId="3661"/>
    <cellStyle name="40% - Accent4 11 4 3" xfId="3662"/>
    <cellStyle name="40% - Accent4 11 5" xfId="3663"/>
    <cellStyle name="40% - Accent4 11 6" xfId="3664"/>
    <cellStyle name="40% - Accent4 12" xfId="3665"/>
    <cellStyle name="40% - Accent4 12 2" xfId="3666"/>
    <cellStyle name="40% - Accent4 12 2 2" xfId="3667"/>
    <cellStyle name="40% - Accent4 12 2 2 2" xfId="3668"/>
    <cellStyle name="40% - Accent4 12 2 2 3" xfId="3669"/>
    <cellStyle name="40% - Accent4 12 2 3" xfId="3670"/>
    <cellStyle name="40% - Accent4 12 2 4" xfId="3671"/>
    <cellStyle name="40% - Accent4 12 3" xfId="3672"/>
    <cellStyle name="40% - Accent4 12 3 2" xfId="3673"/>
    <cellStyle name="40% - Accent4 12 3 3" xfId="3674"/>
    <cellStyle name="40% - Accent4 12 4" xfId="3675"/>
    <cellStyle name="40% - Accent4 12 4 2" xfId="3676"/>
    <cellStyle name="40% - Accent4 12 4 3" xfId="3677"/>
    <cellStyle name="40% - Accent4 12 5" xfId="3678"/>
    <cellStyle name="40% - Accent4 12 6" xfId="3679"/>
    <cellStyle name="40% - Accent4 13" xfId="3680"/>
    <cellStyle name="40% - Accent4 13 2" xfId="3681"/>
    <cellStyle name="40% - Accent4 13 2 2" xfId="3682"/>
    <cellStyle name="40% - Accent4 13 2 2 2" xfId="3683"/>
    <cellStyle name="40% - Accent4 13 2 2 3" xfId="3684"/>
    <cellStyle name="40% - Accent4 13 2 3" xfId="3685"/>
    <cellStyle name="40% - Accent4 13 2 4" xfId="3686"/>
    <cellStyle name="40% - Accent4 13 3" xfId="3687"/>
    <cellStyle name="40% - Accent4 13 3 2" xfId="3688"/>
    <cellStyle name="40% - Accent4 13 3 3" xfId="3689"/>
    <cellStyle name="40% - Accent4 13 4" xfId="3690"/>
    <cellStyle name="40% - Accent4 13 4 2" xfId="3691"/>
    <cellStyle name="40% - Accent4 13 4 3" xfId="3692"/>
    <cellStyle name="40% - Accent4 13 5" xfId="3693"/>
    <cellStyle name="40% - Accent4 13 6" xfId="3694"/>
    <cellStyle name="40% - Accent4 14" xfId="3695"/>
    <cellStyle name="40% - Accent4 14 2" xfId="3696"/>
    <cellStyle name="40% - Accent4 14 2 2" xfId="3697"/>
    <cellStyle name="40% - Accent4 14 2 2 2" xfId="3698"/>
    <cellStyle name="40% - Accent4 14 2 2 3" xfId="3699"/>
    <cellStyle name="40% - Accent4 14 2 3" xfId="3700"/>
    <cellStyle name="40% - Accent4 14 2 4" xfId="3701"/>
    <cellStyle name="40% - Accent4 14 3" xfId="3702"/>
    <cellStyle name="40% - Accent4 14 3 2" xfId="3703"/>
    <cellStyle name="40% - Accent4 14 3 3" xfId="3704"/>
    <cellStyle name="40% - Accent4 14 4" xfId="3705"/>
    <cellStyle name="40% - Accent4 14 4 2" xfId="3706"/>
    <cellStyle name="40% - Accent4 14 4 3" xfId="3707"/>
    <cellStyle name="40% - Accent4 14 5" xfId="3708"/>
    <cellStyle name="40% - Accent4 14 6" xfId="3709"/>
    <cellStyle name="40% - Accent4 15" xfId="3710"/>
    <cellStyle name="40% - Accent4 15 2" xfId="3711"/>
    <cellStyle name="40% - Accent4 15 2 2" xfId="3712"/>
    <cellStyle name="40% - Accent4 15 2 2 2" xfId="3713"/>
    <cellStyle name="40% - Accent4 15 2 2 3" xfId="3714"/>
    <cellStyle name="40% - Accent4 15 2 3" xfId="3715"/>
    <cellStyle name="40% - Accent4 15 2 4" xfId="3716"/>
    <cellStyle name="40% - Accent4 15 3" xfId="3717"/>
    <cellStyle name="40% - Accent4 15 3 2" xfId="3718"/>
    <cellStyle name="40% - Accent4 15 3 3" xfId="3719"/>
    <cellStyle name="40% - Accent4 15 4" xfId="3720"/>
    <cellStyle name="40% - Accent4 15 4 2" xfId="3721"/>
    <cellStyle name="40% - Accent4 15 4 3" xfId="3722"/>
    <cellStyle name="40% - Accent4 15 5" xfId="3723"/>
    <cellStyle name="40% - Accent4 15 6" xfId="3724"/>
    <cellStyle name="40% - Accent4 16" xfId="3725"/>
    <cellStyle name="40% - Accent4 16 2" xfId="3726"/>
    <cellStyle name="40% - Accent4 16 2 2" xfId="3727"/>
    <cellStyle name="40% - Accent4 16 2 2 2" xfId="3728"/>
    <cellStyle name="40% - Accent4 16 2 2 3" xfId="3729"/>
    <cellStyle name="40% - Accent4 16 2 3" xfId="3730"/>
    <cellStyle name="40% - Accent4 16 2 4" xfId="3731"/>
    <cellStyle name="40% - Accent4 16 3" xfId="3732"/>
    <cellStyle name="40% - Accent4 16 3 2" xfId="3733"/>
    <cellStyle name="40% - Accent4 16 3 3" xfId="3734"/>
    <cellStyle name="40% - Accent4 16 4" xfId="3735"/>
    <cellStyle name="40% - Accent4 16 4 2" xfId="3736"/>
    <cellStyle name="40% - Accent4 16 4 3" xfId="3737"/>
    <cellStyle name="40% - Accent4 16 5" xfId="3738"/>
    <cellStyle name="40% - Accent4 16 6" xfId="3739"/>
    <cellStyle name="40% - Accent4 17" xfId="3740"/>
    <cellStyle name="40% - Accent4 17 2" xfId="3741"/>
    <cellStyle name="40% - Accent4 17 2 2" xfId="3742"/>
    <cellStyle name="40% - Accent4 17 2 2 2" xfId="3743"/>
    <cellStyle name="40% - Accent4 17 2 2 3" xfId="3744"/>
    <cellStyle name="40% - Accent4 17 2 3" xfId="3745"/>
    <cellStyle name="40% - Accent4 17 2 4" xfId="3746"/>
    <cellStyle name="40% - Accent4 17 3" xfId="3747"/>
    <cellStyle name="40% - Accent4 17 3 2" xfId="3748"/>
    <cellStyle name="40% - Accent4 17 3 3" xfId="3749"/>
    <cellStyle name="40% - Accent4 17 4" xfId="3750"/>
    <cellStyle name="40% - Accent4 17 4 2" xfId="3751"/>
    <cellStyle name="40% - Accent4 17 4 3" xfId="3752"/>
    <cellStyle name="40% - Accent4 17 5" xfId="3753"/>
    <cellStyle name="40% - Accent4 17 6" xfId="3754"/>
    <cellStyle name="40% - Accent4 18" xfId="3755"/>
    <cellStyle name="40% - Accent4 18 2" xfId="3756"/>
    <cellStyle name="40% - Accent4 18 2 2" xfId="3757"/>
    <cellStyle name="40% - Accent4 18 2 2 2" xfId="3758"/>
    <cellStyle name="40% - Accent4 18 2 2 3" xfId="3759"/>
    <cellStyle name="40% - Accent4 18 2 3" xfId="3760"/>
    <cellStyle name="40% - Accent4 18 2 4" xfId="3761"/>
    <cellStyle name="40% - Accent4 18 3" xfId="3762"/>
    <cellStyle name="40% - Accent4 18 3 2" xfId="3763"/>
    <cellStyle name="40% - Accent4 18 3 3" xfId="3764"/>
    <cellStyle name="40% - Accent4 18 4" xfId="3765"/>
    <cellStyle name="40% - Accent4 18 4 2" xfId="3766"/>
    <cellStyle name="40% - Accent4 18 4 3" xfId="3767"/>
    <cellStyle name="40% - Accent4 18 5" xfId="3768"/>
    <cellStyle name="40% - Accent4 18 6" xfId="3769"/>
    <cellStyle name="40% - Accent4 19" xfId="3770"/>
    <cellStyle name="40% - Accent4 19 2" xfId="3771"/>
    <cellStyle name="40% - Accent4 19 2 2" xfId="3772"/>
    <cellStyle name="40% - Accent4 19 2 2 2" xfId="3773"/>
    <cellStyle name="40% - Accent4 19 2 2 3" xfId="3774"/>
    <cellStyle name="40% - Accent4 19 2 3" xfId="3775"/>
    <cellStyle name="40% - Accent4 19 2 4" xfId="3776"/>
    <cellStyle name="40% - Accent4 19 3" xfId="3777"/>
    <cellStyle name="40% - Accent4 19 3 2" xfId="3778"/>
    <cellStyle name="40% - Accent4 19 3 3" xfId="3779"/>
    <cellStyle name="40% - Accent4 19 4" xfId="3780"/>
    <cellStyle name="40% - Accent4 19 4 2" xfId="3781"/>
    <cellStyle name="40% - Accent4 19 4 3" xfId="3782"/>
    <cellStyle name="40% - Accent4 19 5" xfId="3783"/>
    <cellStyle name="40% - Accent4 19 6" xfId="3784"/>
    <cellStyle name="40% - Accent4 2" xfId="201"/>
    <cellStyle name="40% - Accent4 2 2" xfId="570"/>
    <cellStyle name="40% - Accent4 2 3" xfId="3785"/>
    <cellStyle name="40% - Accent4 2 3 2" xfId="3786"/>
    <cellStyle name="40% - Accent4 2 3 2 2" xfId="3787"/>
    <cellStyle name="40% - Accent4 2 3 2 2 2" xfId="3788"/>
    <cellStyle name="40% - Accent4 2 3 2 2 3" xfId="3789"/>
    <cellStyle name="40% - Accent4 2 3 2 3" xfId="3790"/>
    <cellStyle name="40% - Accent4 2 3 2 4" xfId="3791"/>
    <cellStyle name="40% - Accent4 2 3 3" xfId="3792"/>
    <cellStyle name="40% - Accent4 2 3 3 2" xfId="3793"/>
    <cellStyle name="40% - Accent4 2 3 3 3" xfId="3794"/>
    <cellStyle name="40% - Accent4 2 3 4" xfId="3795"/>
    <cellStyle name="40% - Accent4 2 3 4 2" xfId="3796"/>
    <cellStyle name="40% - Accent4 2 3 4 3" xfId="3797"/>
    <cellStyle name="40% - Accent4 2 3 5" xfId="3798"/>
    <cellStyle name="40% - Accent4 2 3 6" xfId="3799"/>
    <cellStyle name="40% - Accent4 20" xfId="3800"/>
    <cellStyle name="40% - Accent4 20 2" xfId="3801"/>
    <cellStyle name="40% - Accent4 20 2 2" xfId="3802"/>
    <cellStyle name="40% - Accent4 20 2 2 2" xfId="3803"/>
    <cellStyle name="40% - Accent4 20 2 2 3" xfId="3804"/>
    <cellStyle name="40% - Accent4 20 2 3" xfId="3805"/>
    <cellStyle name="40% - Accent4 20 2 4" xfId="3806"/>
    <cellStyle name="40% - Accent4 20 3" xfId="3807"/>
    <cellStyle name="40% - Accent4 20 3 2" xfId="3808"/>
    <cellStyle name="40% - Accent4 20 3 3" xfId="3809"/>
    <cellStyle name="40% - Accent4 20 4" xfId="3810"/>
    <cellStyle name="40% - Accent4 20 4 2" xfId="3811"/>
    <cellStyle name="40% - Accent4 20 4 3" xfId="3812"/>
    <cellStyle name="40% - Accent4 20 5" xfId="3813"/>
    <cellStyle name="40% - Accent4 20 6" xfId="3814"/>
    <cellStyle name="40% - Accent4 21" xfId="3815"/>
    <cellStyle name="40% - Accent4 22" xfId="3816"/>
    <cellStyle name="40% - Accent4 22 2" xfId="3817"/>
    <cellStyle name="40% - Accent4 22 2 2" xfId="3818"/>
    <cellStyle name="40% - Accent4 22 2 2 2" xfId="3819"/>
    <cellStyle name="40% - Accent4 22 2 2 3" xfId="3820"/>
    <cellStyle name="40% - Accent4 22 2 3" xfId="3821"/>
    <cellStyle name="40% - Accent4 22 2 4" xfId="3822"/>
    <cellStyle name="40% - Accent4 22 3" xfId="3823"/>
    <cellStyle name="40% - Accent4 22 3 2" xfId="3824"/>
    <cellStyle name="40% - Accent4 22 3 3" xfId="3825"/>
    <cellStyle name="40% - Accent4 22 4" xfId="3826"/>
    <cellStyle name="40% - Accent4 22 4 2" xfId="3827"/>
    <cellStyle name="40% - Accent4 22 4 3" xfId="3828"/>
    <cellStyle name="40% - Accent4 22 5" xfId="3829"/>
    <cellStyle name="40% - Accent4 22 6" xfId="3830"/>
    <cellStyle name="40% - Accent4 23" xfId="3831"/>
    <cellStyle name="40% - Accent4 23 2" xfId="3832"/>
    <cellStyle name="40% - Accent4 23 2 2" xfId="3833"/>
    <cellStyle name="40% - Accent4 23 2 3" xfId="3834"/>
    <cellStyle name="40% - Accent4 23 3" xfId="3835"/>
    <cellStyle name="40% - Accent4 23 4" xfId="3836"/>
    <cellStyle name="40% - Accent4 24" xfId="3837"/>
    <cellStyle name="40% - Accent4 24 2" xfId="3838"/>
    <cellStyle name="40% - Accent4 24 3" xfId="3839"/>
    <cellStyle name="40% - Accent4 25" xfId="3840"/>
    <cellStyle name="40% - Accent4 25 2" xfId="3841"/>
    <cellStyle name="40% - Accent4 25 3" xfId="3842"/>
    <cellStyle name="40% - Accent4 26" xfId="3843"/>
    <cellStyle name="40% - Accent4 27" xfId="3844"/>
    <cellStyle name="40% - Accent4 28" xfId="3845"/>
    <cellStyle name="40% - Accent4 29" xfId="3846"/>
    <cellStyle name="40% - Accent4 3" xfId="202"/>
    <cellStyle name="40% - Accent4 3 2" xfId="571"/>
    <cellStyle name="40% - Accent4 3 3" xfId="3847"/>
    <cellStyle name="40% - Accent4 3 3 2" xfId="3848"/>
    <cellStyle name="40% - Accent4 3 3 2 2" xfId="3849"/>
    <cellStyle name="40% - Accent4 3 3 2 2 2" xfId="3850"/>
    <cellStyle name="40% - Accent4 3 3 2 2 3" xfId="3851"/>
    <cellStyle name="40% - Accent4 3 3 2 3" xfId="3852"/>
    <cellStyle name="40% - Accent4 3 3 2 4" xfId="3853"/>
    <cellStyle name="40% - Accent4 3 3 3" xfId="3854"/>
    <cellStyle name="40% - Accent4 3 3 3 2" xfId="3855"/>
    <cellStyle name="40% - Accent4 3 3 3 3" xfId="3856"/>
    <cellStyle name="40% - Accent4 3 3 4" xfId="3857"/>
    <cellStyle name="40% - Accent4 3 3 4 2" xfId="3858"/>
    <cellStyle name="40% - Accent4 3 3 4 3" xfId="3859"/>
    <cellStyle name="40% - Accent4 3 3 5" xfId="3860"/>
    <cellStyle name="40% - Accent4 3 3 6" xfId="3861"/>
    <cellStyle name="40% - Accent4 4" xfId="527"/>
    <cellStyle name="40% - Accent4 4 2" xfId="620"/>
    <cellStyle name="40% - Accent4 4 2 2" xfId="3862"/>
    <cellStyle name="40% - Accent4 4 2 2 2" xfId="3863"/>
    <cellStyle name="40% - Accent4 4 2 2 2 2" xfId="3864"/>
    <cellStyle name="40% - Accent4 4 2 2 2 3" xfId="3865"/>
    <cellStyle name="40% - Accent4 4 2 2 3" xfId="3866"/>
    <cellStyle name="40% - Accent4 4 2 2 4" xfId="3867"/>
    <cellStyle name="40% - Accent4 4 2 3" xfId="3868"/>
    <cellStyle name="40% - Accent4 4 2 3 2" xfId="3869"/>
    <cellStyle name="40% - Accent4 4 2 3 3" xfId="3870"/>
    <cellStyle name="40% - Accent4 4 2 4" xfId="3871"/>
    <cellStyle name="40% - Accent4 4 2 4 2" xfId="3872"/>
    <cellStyle name="40% - Accent4 4 2 4 3" xfId="3873"/>
    <cellStyle name="40% - Accent4 4 2 5" xfId="3874"/>
    <cellStyle name="40% - Accent4 4 2 6" xfId="3875"/>
    <cellStyle name="40% - Accent4 4 3" xfId="3876"/>
    <cellStyle name="40% - Accent4 4 3 2" xfId="3877"/>
    <cellStyle name="40% - Accent4 4 3 2 2" xfId="3878"/>
    <cellStyle name="40% - Accent4 4 3 2 3" xfId="3879"/>
    <cellStyle name="40% - Accent4 4 3 3" xfId="3880"/>
    <cellStyle name="40% - Accent4 4 3 4" xfId="3881"/>
    <cellStyle name="40% - Accent4 4 4" xfId="3882"/>
    <cellStyle name="40% - Accent4 4 4 2" xfId="3883"/>
    <cellStyle name="40% - Accent4 4 4 3" xfId="3884"/>
    <cellStyle name="40% - Accent4 4 5" xfId="3885"/>
    <cellStyle name="40% - Accent4 4 5 2" xfId="3886"/>
    <cellStyle name="40% - Accent4 4 5 3" xfId="3887"/>
    <cellStyle name="40% - Accent4 4 6" xfId="3888"/>
    <cellStyle name="40% - Accent4 4 7" xfId="3889"/>
    <cellStyle name="40% - Accent4 5" xfId="543"/>
    <cellStyle name="40% - Accent4 5 2" xfId="3890"/>
    <cellStyle name="40% - Accent4 5 2 2" xfId="3891"/>
    <cellStyle name="40% - Accent4 5 2 2 2" xfId="3892"/>
    <cellStyle name="40% - Accent4 5 2 2 3" xfId="3893"/>
    <cellStyle name="40% - Accent4 5 2 3" xfId="3894"/>
    <cellStyle name="40% - Accent4 5 2 4" xfId="3895"/>
    <cellStyle name="40% - Accent4 5 3" xfId="3896"/>
    <cellStyle name="40% - Accent4 5 3 2" xfId="3897"/>
    <cellStyle name="40% - Accent4 5 3 3" xfId="3898"/>
    <cellStyle name="40% - Accent4 5 4" xfId="3899"/>
    <cellStyle name="40% - Accent4 5 4 2" xfId="3900"/>
    <cellStyle name="40% - Accent4 5 4 3" xfId="3901"/>
    <cellStyle name="40% - Accent4 5 5" xfId="3902"/>
    <cellStyle name="40% - Accent4 5 6" xfId="3903"/>
    <cellStyle name="40% - Accent4 6" xfId="3904"/>
    <cellStyle name="40% - Accent4 6 2" xfId="3905"/>
    <cellStyle name="40% - Accent4 6 2 2" xfId="3906"/>
    <cellStyle name="40% - Accent4 6 2 2 2" xfId="3907"/>
    <cellStyle name="40% - Accent4 6 2 2 3" xfId="3908"/>
    <cellStyle name="40% - Accent4 6 2 3" xfId="3909"/>
    <cellStyle name="40% - Accent4 6 2 4" xfId="3910"/>
    <cellStyle name="40% - Accent4 6 3" xfId="3911"/>
    <cellStyle name="40% - Accent4 6 3 2" xfId="3912"/>
    <cellStyle name="40% - Accent4 6 3 3" xfId="3913"/>
    <cellStyle name="40% - Accent4 6 4" xfId="3914"/>
    <cellStyle name="40% - Accent4 6 4 2" xfId="3915"/>
    <cellStyle name="40% - Accent4 6 4 3" xfId="3916"/>
    <cellStyle name="40% - Accent4 6 5" xfId="3917"/>
    <cellStyle name="40% - Accent4 6 6" xfId="3918"/>
    <cellStyle name="40% - Accent4 7" xfId="3919"/>
    <cellStyle name="40% - Accent4 7 2" xfId="3920"/>
    <cellStyle name="40% - Accent4 7 2 2" xfId="3921"/>
    <cellStyle name="40% - Accent4 7 2 2 2" xfId="3922"/>
    <cellStyle name="40% - Accent4 7 2 2 3" xfId="3923"/>
    <cellStyle name="40% - Accent4 7 2 3" xfId="3924"/>
    <cellStyle name="40% - Accent4 7 2 4" xfId="3925"/>
    <cellStyle name="40% - Accent4 7 3" xfId="3926"/>
    <cellStyle name="40% - Accent4 7 3 2" xfId="3927"/>
    <cellStyle name="40% - Accent4 7 3 3" xfId="3928"/>
    <cellStyle name="40% - Accent4 7 4" xfId="3929"/>
    <cellStyle name="40% - Accent4 7 4 2" xfId="3930"/>
    <cellStyle name="40% - Accent4 7 4 3" xfId="3931"/>
    <cellStyle name="40% - Accent4 7 5" xfId="3932"/>
    <cellStyle name="40% - Accent4 7 6" xfId="3933"/>
    <cellStyle name="40% - Accent4 8" xfId="3934"/>
    <cellStyle name="40% - Accent4 8 2" xfId="3935"/>
    <cellStyle name="40% - Accent4 8 2 2" xfId="3936"/>
    <cellStyle name="40% - Accent4 8 2 2 2" xfId="3937"/>
    <cellStyle name="40% - Accent4 8 2 2 3" xfId="3938"/>
    <cellStyle name="40% - Accent4 8 2 3" xfId="3939"/>
    <cellStyle name="40% - Accent4 8 2 4" xfId="3940"/>
    <cellStyle name="40% - Accent4 8 3" xfId="3941"/>
    <cellStyle name="40% - Accent4 8 3 2" xfId="3942"/>
    <cellStyle name="40% - Accent4 8 3 3" xfId="3943"/>
    <cellStyle name="40% - Accent4 8 4" xfId="3944"/>
    <cellStyle name="40% - Accent4 8 4 2" xfId="3945"/>
    <cellStyle name="40% - Accent4 8 4 3" xfId="3946"/>
    <cellStyle name="40% - Accent4 8 5" xfId="3947"/>
    <cellStyle name="40% - Accent4 8 6" xfId="3948"/>
    <cellStyle name="40% - Accent4 9" xfId="3949"/>
    <cellStyle name="40% - Accent4 9 2" xfId="3950"/>
    <cellStyle name="40% - Accent4 9 2 2" xfId="3951"/>
    <cellStyle name="40% - Accent4 9 2 2 2" xfId="3952"/>
    <cellStyle name="40% - Accent4 9 2 2 3" xfId="3953"/>
    <cellStyle name="40% - Accent4 9 2 3" xfId="3954"/>
    <cellStyle name="40% - Accent4 9 2 4" xfId="3955"/>
    <cellStyle name="40% - Accent4 9 3" xfId="3956"/>
    <cellStyle name="40% - Accent4 9 3 2" xfId="3957"/>
    <cellStyle name="40% - Accent4 9 3 3" xfId="3958"/>
    <cellStyle name="40% - Accent4 9 4" xfId="3959"/>
    <cellStyle name="40% - Accent4 9 4 2" xfId="3960"/>
    <cellStyle name="40% - Accent4 9 4 3" xfId="3961"/>
    <cellStyle name="40% - Accent4 9 5" xfId="3962"/>
    <cellStyle name="40% - Accent4 9 6" xfId="3963"/>
    <cellStyle name="40% - Accent5" xfId="203" builtinId="47" customBuiltin="1"/>
    <cellStyle name="40% - Accent5 10" xfId="3964"/>
    <cellStyle name="40% - Accent5 10 2" xfId="3965"/>
    <cellStyle name="40% - Accent5 10 2 2" xfId="3966"/>
    <cellStyle name="40% - Accent5 10 2 2 2" xfId="3967"/>
    <cellStyle name="40% - Accent5 10 2 2 3" xfId="3968"/>
    <cellStyle name="40% - Accent5 10 2 3" xfId="3969"/>
    <cellStyle name="40% - Accent5 10 2 4" xfId="3970"/>
    <cellStyle name="40% - Accent5 10 3" xfId="3971"/>
    <cellStyle name="40% - Accent5 10 3 2" xfId="3972"/>
    <cellStyle name="40% - Accent5 10 3 3" xfId="3973"/>
    <cellStyle name="40% - Accent5 10 4" xfId="3974"/>
    <cellStyle name="40% - Accent5 10 4 2" xfId="3975"/>
    <cellStyle name="40% - Accent5 10 4 3" xfId="3976"/>
    <cellStyle name="40% - Accent5 10 5" xfId="3977"/>
    <cellStyle name="40% - Accent5 10 6" xfId="3978"/>
    <cellStyle name="40% - Accent5 11" xfId="3979"/>
    <cellStyle name="40% - Accent5 11 2" xfId="3980"/>
    <cellStyle name="40% - Accent5 11 2 2" xfId="3981"/>
    <cellStyle name="40% - Accent5 11 2 2 2" xfId="3982"/>
    <cellStyle name="40% - Accent5 11 2 2 3" xfId="3983"/>
    <cellStyle name="40% - Accent5 11 2 3" xfId="3984"/>
    <cellStyle name="40% - Accent5 11 2 4" xfId="3985"/>
    <cellStyle name="40% - Accent5 11 3" xfId="3986"/>
    <cellStyle name="40% - Accent5 11 3 2" xfId="3987"/>
    <cellStyle name="40% - Accent5 11 3 3" xfId="3988"/>
    <cellStyle name="40% - Accent5 11 4" xfId="3989"/>
    <cellStyle name="40% - Accent5 11 4 2" xfId="3990"/>
    <cellStyle name="40% - Accent5 11 4 3" xfId="3991"/>
    <cellStyle name="40% - Accent5 11 5" xfId="3992"/>
    <cellStyle name="40% - Accent5 11 6" xfId="3993"/>
    <cellStyle name="40% - Accent5 12" xfId="3994"/>
    <cellStyle name="40% - Accent5 12 2" xfId="3995"/>
    <cellStyle name="40% - Accent5 12 2 2" xfId="3996"/>
    <cellStyle name="40% - Accent5 12 2 2 2" xfId="3997"/>
    <cellStyle name="40% - Accent5 12 2 2 3" xfId="3998"/>
    <cellStyle name="40% - Accent5 12 2 3" xfId="3999"/>
    <cellStyle name="40% - Accent5 12 2 4" xfId="4000"/>
    <cellStyle name="40% - Accent5 12 3" xfId="4001"/>
    <cellStyle name="40% - Accent5 12 3 2" xfId="4002"/>
    <cellStyle name="40% - Accent5 12 3 3" xfId="4003"/>
    <cellStyle name="40% - Accent5 12 4" xfId="4004"/>
    <cellStyle name="40% - Accent5 12 4 2" xfId="4005"/>
    <cellStyle name="40% - Accent5 12 4 3" xfId="4006"/>
    <cellStyle name="40% - Accent5 12 5" xfId="4007"/>
    <cellStyle name="40% - Accent5 12 6" xfId="4008"/>
    <cellStyle name="40% - Accent5 13" xfId="4009"/>
    <cellStyle name="40% - Accent5 13 2" xfId="4010"/>
    <cellStyle name="40% - Accent5 13 2 2" xfId="4011"/>
    <cellStyle name="40% - Accent5 13 2 2 2" xfId="4012"/>
    <cellStyle name="40% - Accent5 13 2 2 3" xfId="4013"/>
    <cellStyle name="40% - Accent5 13 2 3" xfId="4014"/>
    <cellStyle name="40% - Accent5 13 2 4" xfId="4015"/>
    <cellStyle name="40% - Accent5 13 3" xfId="4016"/>
    <cellStyle name="40% - Accent5 13 3 2" xfId="4017"/>
    <cellStyle name="40% - Accent5 13 3 3" xfId="4018"/>
    <cellStyle name="40% - Accent5 13 4" xfId="4019"/>
    <cellStyle name="40% - Accent5 13 4 2" xfId="4020"/>
    <cellStyle name="40% - Accent5 13 4 3" xfId="4021"/>
    <cellStyle name="40% - Accent5 13 5" xfId="4022"/>
    <cellStyle name="40% - Accent5 13 6" xfId="4023"/>
    <cellStyle name="40% - Accent5 14" xfId="4024"/>
    <cellStyle name="40% - Accent5 14 2" xfId="4025"/>
    <cellStyle name="40% - Accent5 14 2 2" xfId="4026"/>
    <cellStyle name="40% - Accent5 14 2 2 2" xfId="4027"/>
    <cellStyle name="40% - Accent5 14 2 2 3" xfId="4028"/>
    <cellStyle name="40% - Accent5 14 2 3" xfId="4029"/>
    <cellStyle name="40% - Accent5 14 2 4" xfId="4030"/>
    <cellStyle name="40% - Accent5 14 3" xfId="4031"/>
    <cellStyle name="40% - Accent5 14 3 2" xfId="4032"/>
    <cellStyle name="40% - Accent5 14 3 3" xfId="4033"/>
    <cellStyle name="40% - Accent5 14 4" xfId="4034"/>
    <cellStyle name="40% - Accent5 14 4 2" xfId="4035"/>
    <cellStyle name="40% - Accent5 14 4 3" xfId="4036"/>
    <cellStyle name="40% - Accent5 14 5" xfId="4037"/>
    <cellStyle name="40% - Accent5 14 6" xfId="4038"/>
    <cellStyle name="40% - Accent5 15" xfId="4039"/>
    <cellStyle name="40% - Accent5 15 2" xfId="4040"/>
    <cellStyle name="40% - Accent5 15 2 2" xfId="4041"/>
    <cellStyle name="40% - Accent5 15 2 2 2" xfId="4042"/>
    <cellStyle name="40% - Accent5 15 2 2 3" xfId="4043"/>
    <cellStyle name="40% - Accent5 15 2 3" xfId="4044"/>
    <cellStyle name="40% - Accent5 15 2 4" xfId="4045"/>
    <cellStyle name="40% - Accent5 15 3" xfId="4046"/>
    <cellStyle name="40% - Accent5 15 3 2" xfId="4047"/>
    <cellStyle name="40% - Accent5 15 3 3" xfId="4048"/>
    <cellStyle name="40% - Accent5 15 4" xfId="4049"/>
    <cellStyle name="40% - Accent5 15 4 2" xfId="4050"/>
    <cellStyle name="40% - Accent5 15 4 3" xfId="4051"/>
    <cellStyle name="40% - Accent5 15 5" xfId="4052"/>
    <cellStyle name="40% - Accent5 15 6" xfId="4053"/>
    <cellStyle name="40% - Accent5 16" xfId="4054"/>
    <cellStyle name="40% - Accent5 16 2" xfId="4055"/>
    <cellStyle name="40% - Accent5 16 2 2" xfId="4056"/>
    <cellStyle name="40% - Accent5 16 2 2 2" xfId="4057"/>
    <cellStyle name="40% - Accent5 16 2 2 3" xfId="4058"/>
    <cellStyle name="40% - Accent5 16 2 3" xfId="4059"/>
    <cellStyle name="40% - Accent5 16 2 4" xfId="4060"/>
    <cellStyle name="40% - Accent5 16 3" xfId="4061"/>
    <cellStyle name="40% - Accent5 16 3 2" xfId="4062"/>
    <cellStyle name="40% - Accent5 16 3 3" xfId="4063"/>
    <cellStyle name="40% - Accent5 16 4" xfId="4064"/>
    <cellStyle name="40% - Accent5 16 4 2" xfId="4065"/>
    <cellStyle name="40% - Accent5 16 4 3" xfId="4066"/>
    <cellStyle name="40% - Accent5 16 5" xfId="4067"/>
    <cellStyle name="40% - Accent5 16 6" xfId="4068"/>
    <cellStyle name="40% - Accent5 17" xfId="4069"/>
    <cellStyle name="40% - Accent5 17 2" xfId="4070"/>
    <cellStyle name="40% - Accent5 17 2 2" xfId="4071"/>
    <cellStyle name="40% - Accent5 17 2 2 2" xfId="4072"/>
    <cellStyle name="40% - Accent5 17 2 2 3" xfId="4073"/>
    <cellStyle name="40% - Accent5 17 2 3" xfId="4074"/>
    <cellStyle name="40% - Accent5 17 2 4" xfId="4075"/>
    <cellStyle name="40% - Accent5 17 3" xfId="4076"/>
    <cellStyle name="40% - Accent5 17 3 2" xfId="4077"/>
    <cellStyle name="40% - Accent5 17 3 3" xfId="4078"/>
    <cellStyle name="40% - Accent5 17 4" xfId="4079"/>
    <cellStyle name="40% - Accent5 17 4 2" xfId="4080"/>
    <cellStyle name="40% - Accent5 17 4 3" xfId="4081"/>
    <cellStyle name="40% - Accent5 17 5" xfId="4082"/>
    <cellStyle name="40% - Accent5 17 6" xfId="4083"/>
    <cellStyle name="40% - Accent5 18" xfId="4084"/>
    <cellStyle name="40% - Accent5 18 2" xfId="4085"/>
    <cellStyle name="40% - Accent5 18 2 2" xfId="4086"/>
    <cellStyle name="40% - Accent5 18 2 2 2" xfId="4087"/>
    <cellStyle name="40% - Accent5 18 2 2 3" xfId="4088"/>
    <cellStyle name="40% - Accent5 18 2 3" xfId="4089"/>
    <cellStyle name="40% - Accent5 18 2 4" xfId="4090"/>
    <cellStyle name="40% - Accent5 18 3" xfId="4091"/>
    <cellStyle name="40% - Accent5 18 3 2" xfId="4092"/>
    <cellStyle name="40% - Accent5 18 3 3" xfId="4093"/>
    <cellStyle name="40% - Accent5 18 4" xfId="4094"/>
    <cellStyle name="40% - Accent5 18 4 2" xfId="4095"/>
    <cellStyle name="40% - Accent5 18 4 3" xfId="4096"/>
    <cellStyle name="40% - Accent5 18 5" xfId="4097"/>
    <cellStyle name="40% - Accent5 18 6" xfId="4098"/>
    <cellStyle name="40% - Accent5 19" xfId="4099"/>
    <cellStyle name="40% - Accent5 19 2" xfId="4100"/>
    <cellStyle name="40% - Accent5 19 2 2" xfId="4101"/>
    <cellStyle name="40% - Accent5 19 2 2 2" xfId="4102"/>
    <cellStyle name="40% - Accent5 19 2 2 3" xfId="4103"/>
    <cellStyle name="40% - Accent5 19 2 3" xfId="4104"/>
    <cellStyle name="40% - Accent5 19 2 4" xfId="4105"/>
    <cellStyle name="40% - Accent5 19 3" xfId="4106"/>
    <cellStyle name="40% - Accent5 19 3 2" xfId="4107"/>
    <cellStyle name="40% - Accent5 19 3 3" xfId="4108"/>
    <cellStyle name="40% - Accent5 19 4" xfId="4109"/>
    <cellStyle name="40% - Accent5 19 4 2" xfId="4110"/>
    <cellStyle name="40% - Accent5 19 4 3" xfId="4111"/>
    <cellStyle name="40% - Accent5 19 5" xfId="4112"/>
    <cellStyle name="40% - Accent5 19 6" xfId="4113"/>
    <cellStyle name="40% - Accent5 2" xfId="204"/>
    <cellStyle name="40% - Accent5 2 2" xfId="572"/>
    <cellStyle name="40% - Accent5 2 3" xfId="4114"/>
    <cellStyle name="40% - Accent5 2 3 2" xfId="4115"/>
    <cellStyle name="40% - Accent5 2 3 2 2" xfId="4116"/>
    <cellStyle name="40% - Accent5 2 3 2 2 2" xfId="4117"/>
    <cellStyle name="40% - Accent5 2 3 2 2 3" xfId="4118"/>
    <cellStyle name="40% - Accent5 2 3 2 3" xfId="4119"/>
    <cellStyle name="40% - Accent5 2 3 2 4" xfId="4120"/>
    <cellStyle name="40% - Accent5 2 3 3" xfId="4121"/>
    <cellStyle name="40% - Accent5 2 3 3 2" xfId="4122"/>
    <cellStyle name="40% - Accent5 2 3 3 3" xfId="4123"/>
    <cellStyle name="40% - Accent5 2 3 4" xfId="4124"/>
    <cellStyle name="40% - Accent5 2 3 4 2" xfId="4125"/>
    <cellStyle name="40% - Accent5 2 3 4 3" xfId="4126"/>
    <cellStyle name="40% - Accent5 2 3 5" xfId="4127"/>
    <cellStyle name="40% - Accent5 2 3 6" xfId="4128"/>
    <cellStyle name="40% - Accent5 20" xfId="4129"/>
    <cellStyle name="40% - Accent5 20 2" xfId="4130"/>
    <cellStyle name="40% - Accent5 20 2 2" xfId="4131"/>
    <cellStyle name="40% - Accent5 20 2 2 2" xfId="4132"/>
    <cellStyle name="40% - Accent5 20 2 2 3" xfId="4133"/>
    <cellStyle name="40% - Accent5 20 2 3" xfId="4134"/>
    <cellStyle name="40% - Accent5 20 2 4" xfId="4135"/>
    <cellStyle name="40% - Accent5 20 3" xfId="4136"/>
    <cellStyle name="40% - Accent5 20 3 2" xfId="4137"/>
    <cellStyle name="40% - Accent5 20 3 3" xfId="4138"/>
    <cellStyle name="40% - Accent5 20 4" xfId="4139"/>
    <cellStyle name="40% - Accent5 20 4 2" xfId="4140"/>
    <cellStyle name="40% - Accent5 20 4 3" xfId="4141"/>
    <cellStyle name="40% - Accent5 20 5" xfId="4142"/>
    <cellStyle name="40% - Accent5 20 6" xfId="4143"/>
    <cellStyle name="40% - Accent5 21" xfId="4144"/>
    <cellStyle name="40% - Accent5 22" xfId="4145"/>
    <cellStyle name="40% - Accent5 22 2" xfId="4146"/>
    <cellStyle name="40% - Accent5 22 2 2" xfId="4147"/>
    <cellStyle name="40% - Accent5 22 2 2 2" xfId="4148"/>
    <cellStyle name="40% - Accent5 22 2 2 3" xfId="4149"/>
    <cellStyle name="40% - Accent5 22 2 3" xfId="4150"/>
    <cellStyle name="40% - Accent5 22 2 4" xfId="4151"/>
    <cellStyle name="40% - Accent5 22 3" xfId="4152"/>
    <cellStyle name="40% - Accent5 22 3 2" xfId="4153"/>
    <cellStyle name="40% - Accent5 22 3 3" xfId="4154"/>
    <cellStyle name="40% - Accent5 22 4" xfId="4155"/>
    <cellStyle name="40% - Accent5 22 4 2" xfId="4156"/>
    <cellStyle name="40% - Accent5 22 4 3" xfId="4157"/>
    <cellStyle name="40% - Accent5 22 5" xfId="4158"/>
    <cellStyle name="40% - Accent5 22 6" xfId="4159"/>
    <cellStyle name="40% - Accent5 23" xfId="4160"/>
    <cellStyle name="40% - Accent5 23 2" xfId="4161"/>
    <cellStyle name="40% - Accent5 23 2 2" xfId="4162"/>
    <cellStyle name="40% - Accent5 23 2 3" xfId="4163"/>
    <cellStyle name="40% - Accent5 23 3" xfId="4164"/>
    <cellStyle name="40% - Accent5 23 4" xfId="4165"/>
    <cellStyle name="40% - Accent5 24" xfId="4166"/>
    <cellStyle name="40% - Accent5 24 2" xfId="4167"/>
    <cellStyle name="40% - Accent5 24 3" xfId="4168"/>
    <cellStyle name="40% - Accent5 25" xfId="4169"/>
    <cellStyle name="40% - Accent5 25 2" xfId="4170"/>
    <cellStyle name="40% - Accent5 25 3" xfId="4171"/>
    <cellStyle name="40% - Accent5 26" xfId="4172"/>
    <cellStyle name="40% - Accent5 27" xfId="4173"/>
    <cellStyle name="40% - Accent5 28" xfId="4174"/>
    <cellStyle name="40% - Accent5 29" xfId="4175"/>
    <cellStyle name="40% - Accent5 3" xfId="205"/>
    <cellStyle name="40% - Accent5 3 2" xfId="573"/>
    <cellStyle name="40% - Accent5 3 3" xfId="4176"/>
    <cellStyle name="40% - Accent5 3 3 2" xfId="4177"/>
    <cellStyle name="40% - Accent5 3 3 2 2" xfId="4178"/>
    <cellStyle name="40% - Accent5 3 3 2 2 2" xfId="4179"/>
    <cellStyle name="40% - Accent5 3 3 2 2 3" xfId="4180"/>
    <cellStyle name="40% - Accent5 3 3 2 3" xfId="4181"/>
    <cellStyle name="40% - Accent5 3 3 2 4" xfId="4182"/>
    <cellStyle name="40% - Accent5 3 3 3" xfId="4183"/>
    <cellStyle name="40% - Accent5 3 3 3 2" xfId="4184"/>
    <cellStyle name="40% - Accent5 3 3 3 3" xfId="4185"/>
    <cellStyle name="40% - Accent5 3 3 4" xfId="4186"/>
    <cellStyle name="40% - Accent5 3 3 4 2" xfId="4187"/>
    <cellStyle name="40% - Accent5 3 3 4 3" xfId="4188"/>
    <cellStyle name="40% - Accent5 3 3 5" xfId="4189"/>
    <cellStyle name="40% - Accent5 3 3 6" xfId="4190"/>
    <cellStyle name="40% - Accent5 4" xfId="529"/>
    <cellStyle name="40% - Accent5 4 2" xfId="622"/>
    <cellStyle name="40% - Accent5 4 2 2" xfId="4191"/>
    <cellStyle name="40% - Accent5 4 2 2 2" xfId="4192"/>
    <cellStyle name="40% - Accent5 4 2 2 2 2" xfId="4193"/>
    <cellStyle name="40% - Accent5 4 2 2 2 3" xfId="4194"/>
    <cellStyle name="40% - Accent5 4 2 2 3" xfId="4195"/>
    <cellStyle name="40% - Accent5 4 2 2 4" xfId="4196"/>
    <cellStyle name="40% - Accent5 4 2 3" xfId="4197"/>
    <cellStyle name="40% - Accent5 4 2 3 2" xfId="4198"/>
    <cellStyle name="40% - Accent5 4 2 3 3" xfId="4199"/>
    <cellStyle name="40% - Accent5 4 2 4" xfId="4200"/>
    <cellStyle name="40% - Accent5 4 2 4 2" xfId="4201"/>
    <cellStyle name="40% - Accent5 4 2 4 3" xfId="4202"/>
    <cellStyle name="40% - Accent5 4 2 5" xfId="4203"/>
    <cellStyle name="40% - Accent5 4 2 6" xfId="4204"/>
    <cellStyle name="40% - Accent5 4 3" xfId="4205"/>
    <cellStyle name="40% - Accent5 4 3 2" xfId="4206"/>
    <cellStyle name="40% - Accent5 4 3 2 2" xfId="4207"/>
    <cellStyle name="40% - Accent5 4 3 2 3" xfId="4208"/>
    <cellStyle name="40% - Accent5 4 3 3" xfId="4209"/>
    <cellStyle name="40% - Accent5 4 3 4" xfId="4210"/>
    <cellStyle name="40% - Accent5 4 4" xfId="4211"/>
    <cellStyle name="40% - Accent5 4 4 2" xfId="4212"/>
    <cellStyle name="40% - Accent5 4 4 3" xfId="4213"/>
    <cellStyle name="40% - Accent5 4 5" xfId="4214"/>
    <cellStyle name="40% - Accent5 4 5 2" xfId="4215"/>
    <cellStyle name="40% - Accent5 4 5 3" xfId="4216"/>
    <cellStyle name="40% - Accent5 4 6" xfId="4217"/>
    <cellStyle name="40% - Accent5 4 7" xfId="4218"/>
    <cellStyle name="40% - Accent5 5" xfId="545"/>
    <cellStyle name="40% - Accent5 5 2" xfId="4219"/>
    <cellStyle name="40% - Accent5 5 2 2" xfId="4220"/>
    <cellStyle name="40% - Accent5 5 2 2 2" xfId="4221"/>
    <cellStyle name="40% - Accent5 5 2 2 3" xfId="4222"/>
    <cellStyle name="40% - Accent5 5 2 3" xfId="4223"/>
    <cellStyle name="40% - Accent5 5 2 4" xfId="4224"/>
    <cellStyle name="40% - Accent5 5 3" xfId="4225"/>
    <cellStyle name="40% - Accent5 5 3 2" xfId="4226"/>
    <cellStyle name="40% - Accent5 5 3 3" xfId="4227"/>
    <cellStyle name="40% - Accent5 5 4" xfId="4228"/>
    <cellStyle name="40% - Accent5 5 4 2" xfId="4229"/>
    <cellStyle name="40% - Accent5 5 4 3" xfId="4230"/>
    <cellStyle name="40% - Accent5 5 5" xfId="4231"/>
    <cellStyle name="40% - Accent5 5 6" xfId="4232"/>
    <cellStyle name="40% - Accent5 6" xfId="4233"/>
    <cellStyle name="40% - Accent5 6 2" xfId="4234"/>
    <cellStyle name="40% - Accent5 6 2 2" xfId="4235"/>
    <cellStyle name="40% - Accent5 6 2 2 2" xfId="4236"/>
    <cellStyle name="40% - Accent5 6 2 2 3" xfId="4237"/>
    <cellStyle name="40% - Accent5 6 2 3" xfId="4238"/>
    <cellStyle name="40% - Accent5 6 2 4" xfId="4239"/>
    <cellStyle name="40% - Accent5 6 3" xfId="4240"/>
    <cellStyle name="40% - Accent5 6 3 2" xfId="4241"/>
    <cellStyle name="40% - Accent5 6 3 3" xfId="4242"/>
    <cellStyle name="40% - Accent5 6 4" xfId="4243"/>
    <cellStyle name="40% - Accent5 6 4 2" xfId="4244"/>
    <cellStyle name="40% - Accent5 6 4 3" xfId="4245"/>
    <cellStyle name="40% - Accent5 6 5" xfId="4246"/>
    <cellStyle name="40% - Accent5 6 6" xfId="4247"/>
    <cellStyle name="40% - Accent5 7" xfId="4248"/>
    <cellStyle name="40% - Accent5 7 2" xfId="4249"/>
    <cellStyle name="40% - Accent5 7 2 2" xfId="4250"/>
    <cellStyle name="40% - Accent5 7 2 2 2" xfId="4251"/>
    <cellStyle name="40% - Accent5 7 2 2 3" xfId="4252"/>
    <cellStyle name="40% - Accent5 7 2 3" xfId="4253"/>
    <cellStyle name="40% - Accent5 7 2 4" xfId="4254"/>
    <cellStyle name="40% - Accent5 7 3" xfId="4255"/>
    <cellStyle name="40% - Accent5 7 3 2" xfId="4256"/>
    <cellStyle name="40% - Accent5 7 3 3" xfId="4257"/>
    <cellStyle name="40% - Accent5 7 4" xfId="4258"/>
    <cellStyle name="40% - Accent5 7 4 2" xfId="4259"/>
    <cellStyle name="40% - Accent5 7 4 3" xfId="4260"/>
    <cellStyle name="40% - Accent5 7 5" xfId="4261"/>
    <cellStyle name="40% - Accent5 7 6" xfId="4262"/>
    <cellStyle name="40% - Accent5 8" xfId="4263"/>
    <cellStyle name="40% - Accent5 8 2" xfId="4264"/>
    <cellStyle name="40% - Accent5 8 2 2" xfId="4265"/>
    <cellStyle name="40% - Accent5 8 2 2 2" xfId="4266"/>
    <cellStyle name="40% - Accent5 8 2 2 3" xfId="4267"/>
    <cellStyle name="40% - Accent5 8 2 3" xfId="4268"/>
    <cellStyle name="40% - Accent5 8 2 4" xfId="4269"/>
    <cellStyle name="40% - Accent5 8 3" xfId="4270"/>
    <cellStyle name="40% - Accent5 8 3 2" xfId="4271"/>
    <cellStyle name="40% - Accent5 8 3 3" xfId="4272"/>
    <cellStyle name="40% - Accent5 8 4" xfId="4273"/>
    <cellStyle name="40% - Accent5 8 4 2" xfId="4274"/>
    <cellStyle name="40% - Accent5 8 4 3" xfId="4275"/>
    <cellStyle name="40% - Accent5 8 5" xfId="4276"/>
    <cellStyle name="40% - Accent5 8 6" xfId="4277"/>
    <cellStyle name="40% - Accent5 9" xfId="4278"/>
    <cellStyle name="40% - Accent5 9 2" xfId="4279"/>
    <cellStyle name="40% - Accent5 9 2 2" xfId="4280"/>
    <cellStyle name="40% - Accent5 9 2 2 2" xfId="4281"/>
    <cellStyle name="40% - Accent5 9 2 2 3" xfId="4282"/>
    <cellStyle name="40% - Accent5 9 2 3" xfId="4283"/>
    <cellStyle name="40% - Accent5 9 2 4" xfId="4284"/>
    <cellStyle name="40% - Accent5 9 3" xfId="4285"/>
    <cellStyle name="40% - Accent5 9 3 2" xfId="4286"/>
    <cellStyle name="40% - Accent5 9 3 3" xfId="4287"/>
    <cellStyle name="40% - Accent5 9 4" xfId="4288"/>
    <cellStyle name="40% - Accent5 9 4 2" xfId="4289"/>
    <cellStyle name="40% - Accent5 9 4 3" xfId="4290"/>
    <cellStyle name="40% - Accent5 9 5" xfId="4291"/>
    <cellStyle name="40% - Accent5 9 6" xfId="4292"/>
    <cellStyle name="40% - Accent6" xfId="206" builtinId="51" customBuiltin="1"/>
    <cellStyle name="40% - Accent6 10" xfId="4293"/>
    <cellStyle name="40% - Accent6 10 2" xfId="4294"/>
    <cellStyle name="40% - Accent6 10 2 2" xfId="4295"/>
    <cellStyle name="40% - Accent6 10 2 2 2" xfId="4296"/>
    <cellStyle name="40% - Accent6 10 2 2 3" xfId="4297"/>
    <cellStyle name="40% - Accent6 10 2 3" xfId="4298"/>
    <cellStyle name="40% - Accent6 10 2 4" xfId="4299"/>
    <cellStyle name="40% - Accent6 10 3" xfId="4300"/>
    <cellStyle name="40% - Accent6 10 3 2" xfId="4301"/>
    <cellStyle name="40% - Accent6 10 3 3" xfId="4302"/>
    <cellStyle name="40% - Accent6 10 4" xfId="4303"/>
    <cellStyle name="40% - Accent6 10 4 2" xfId="4304"/>
    <cellStyle name="40% - Accent6 10 4 3" xfId="4305"/>
    <cellStyle name="40% - Accent6 10 5" xfId="4306"/>
    <cellStyle name="40% - Accent6 10 6" xfId="4307"/>
    <cellStyle name="40% - Accent6 11" xfId="4308"/>
    <cellStyle name="40% - Accent6 11 2" xfId="4309"/>
    <cellStyle name="40% - Accent6 11 2 2" xfId="4310"/>
    <cellStyle name="40% - Accent6 11 2 2 2" xfId="4311"/>
    <cellStyle name="40% - Accent6 11 2 2 3" xfId="4312"/>
    <cellStyle name="40% - Accent6 11 2 3" xfId="4313"/>
    <cellStyle name="40% - Accent6 11 2 4" xfId="4314"/>
    <cellStyle name="40% - Accent6 11 3" xfId="4315"/>
    <cellStyle name="40% - Accent6 11 3 2" xfId="4316"/>
    <cellStyle name="40% - Accent6 11 3 3" xfId="4317"/>
    <cellStyle name="40% - Accent6 11 4" xfId="4318"/>
    <cellStyle name="40% - Accent6 11 4 2" xfId="4319"/>
    <cellStyle name="40% - Accent6 11 4 3" xfId="4320"/>
    <cellStyle name="40% - Accent6 11 5" xfId="4321"/>
    <cellStyle name="40% - Accent6 11 6" xfId="4322"/>
    <cellStyle name="40% - Accent6 12" xfId="4323"/>
    <cellStyle name="40% - Accent6 12 2" xfId="4324"/>
    <cellStyle name="40% - Accent6 12 2 2" xfId="4325"/>
    <cellStyle name="40% - Accent6 12 2 2 2" xfId="4326"/>
    <cellStyle name="40% - Accent6 12 2 2 3" xfId="4327"/>
    <cellStyle name="40% - Accent6 12 2 3" xfId="4328"/>
    <cellStyle name="40% - Accent6 12 2 4" xfId="4329"/>
    <cellStyle name="40% - Accent6 12 3" xfId="4330"/>
    <cellStyle name="40% - Accent6 12 3 2" xfId="4331"/>
    <cellStyle name="40% - Accent6 12 3 3" xfId="4332"/>
    <cellStyle name="40% - Accent6 12 4" xfId="4333"/>
    <cellStyle name="40% - Accent6 12 4 2" xfId="4334"/>
    <cellStyle name="40% - Accent6 12 4 3" xfId="4335"/>
    <cellStyle name="40% - Accent6 12 5" xfId="4336"/>
    <cellStyle name="40% - Accent6 12 6" xfId="4337"/>
    <cellStyle name="40% - Accent6 13" xfId="4338"/>
    <cellStyle name="40% - Accent6 13 2" xfId="4339"/>
    <cellStyle name="40% - Accent6 13 2 2" xfId="4340"/>
    <cellStyle name="40% - Accent6 13 2 2 2" xfId="4341"/>
    <cellStyle name="40% - Accent6 13 2 2 3" xfId="4342"/>
    <cellStyle name="40% - Accent6 13 2 3" xfId="4343"/>
    <cellStyle name="40% - Accent6 13 2 4" xfId="4344"/>
    <cellStyle name="40% - Accent6 13 3" xfId="4345"/>
    <cellStyle name="40% - Accent6 13 3 2" xfId="4346"/>
    <cellStyle name="40% - Accent6 13 3 3" xfId="4347"/>
    <cellStyle name="40% - Accent6 13 4" xfId="4348"/>
    <cellStyle name="40% - Accent6 13 4 2" xfId="4349"/>
    <cellStyle name="40% - Accent6 13 4 3" xfId="4350"/>
    <cellStyle name="40% - Accent6 13 5" xfId="4351"/>
    <cellStyle name="40% - Accent6 13 6" xfId="4352"/>
    <cellStyle name="40% - Accent6 14" xfId="4353"/>
    <cellStyle name="40% - Accent6 14 2" xfId="4354"/>
    <cellStyle name="40% - Accent6 14 2 2" xfId="4355"/>
    <cellStyle name="40% - Accent6 14 2 2 2" xfId="4356"/>
    <cellStyle name="40% - Accent6 14 2 2 3" xfId="4357"/>
    <cellStyle name="40% - Accent6 14 2 3" xfId="4358"/>
    <cellStyle name="40% - Accent6 14 2 4" xfId="4359"/>
    <cellStyle name="40% - Accent6 14 3" xfId="4360"/>
    <cellStyle name="40% - Accent6 14 3 2" xfId="4361"/>
    <cellStyle name="40% - Accent6 14 3 3" xfId="4362"/>
    <cellStyle name="40% - Accent6 14 4" xfId="4363"/>
    <cellStyle name="40% - Accent6 14 4 2" xfId="4364"/>
    <cellStyle name="40% - Accent6 14 4 3" xfId="4365"/>
    <cellStyle name="40% - Accent6 14 5" xfId="4366"/>
    <cellStyle name="40% - Accent6 14 6" xfId="4367"/>
    <cellStyle name="40% - Accent6 15" xfId="4368"/>
    <cellStyle name="40% - Accent6 15 2" xfId="4369"/>
    <cellStyle name="40% - Accent6 15 2 2" xfId="4370"/>
    <cellStyle name="40% - Accent6 15 2 2 2" xfId="4371"/>
    <cellStyle name="40% - Accent6 15 2 2 3" xfId="4372"/>
    <cellStyle name="40% - Accent6 15 2 3" xfId="4373"/>
    <cellStyle name="40% - Accent6 15 2 4" xfId="4374"/>
    <cellStyle name="40% - Accent6 15 3" xfId="4375"/>
    <cellStyle name="40% - Accent6 15 3 2" xfId="4376"/>
    <cellStyle name="40% - Accent6 15 3 3" xfId="4377"/>
    <cellStyle name="40% - Accent6 15 4" xfId="4378"/>
    <cellStyle name="40% - Accent6 15 4 2" xfId="4379"/>
    <cellStyle name="40% - Accent6 15 4 3" xfId="4380"/>
    <cellStyle name="40% - Accent6 15 5" xfId="4381"/>
    <cellStyle name="40% - Accent6 15 6" xfId="4382"/>
    <cellStyle name="40% - Accent6 16" xfId="4383"/>
    <cellStyle name="40% - Accent6 16 2" xfId="4384"/>
    <cellStyle name="40% - Accent6 16 2 2" xfId="4385"/>
    <cellStyle name="40% - Accent6 16 2 2 2" xfId="4386"/>
    <cellStyle name="40% - Accent6 16 2 2 3" xfId="4387"/>
    <cellStyle name="40% - Accent6 16 2 3" xfId="4388"/>
    <cellStyle name="40% - Accent6 16 2 4" xfId="4389"/>
    <cellStyle name="40% - Accent6 16 3" xfId="4390"/>
    <cellStyle name="40% - Accent6 16 3 2" xfId="4391"/>
    <cellStyle name="40% - Accent6 16 3 3" xfId="4392"/>
    <cellStyle name="40% - Accent6 16 4" xfId="4393"/>
    <cellStyle name="40% - Accent6 16 4 2" xfId="4394"/>
    <cellStyle name="40% - Accent6 16 4 3" xfId="4395"/>
    <cellStyle name="40% - Accent6 16 5" xfId="4396"/>
    <cellStyle name="40% - Accent6 16 6" xfId="4397"/>
    <cellStyle name="40% - Accent6 17" xfId="4398"/>
    <cellStyle name="40% - Accent6 17 2" xfId="4399"/>
    <cellStyle name="40% - Accent6 17 2 2" xfId="4400"/>
    <cellStyle name="40% - Accent6 17 2 2 2" xfId="4401"/>
    <cellStyle name="40% - Accent6 17 2 2 3" xfId="4402"/>
    <cellStyle name="40% - Accent6 17 2 3" xfId="4403"/>
    <cellStyle name="40% - Accent6 17 2 4" xfId="4404"/>
    <cellStyle name="40% - Accent6 17 3" xfId="4405"/>
    <cellStyle name="40% - Accent6 17 3 2" xfId="4406"/>
    <cellStyle name="40% - Accent6 17 3 3" xfId="4407"/>
    <cellStyle name="40% - Accent6 17 4" xfId="4408"/>
    <cellStyle name="40% - Accent6 17 4 2" xfId="4409"/>
    <cellStyle name="40% - Accent6 17 4 3" xfId="4410"/>
    <cellStyle name="40% - Accent6 17 5" xfId="4411"/>
    <cellStyle name="40% - Accent6 17 6" xfId="4412"/>
    <cellStyle name="40% - Accent6 18" xfId="4413"/>
    <cellStyle name="40% - Accent6 18 2" xfId="4414"/>
    <cellStyle name="40% - Accent6 18 2 2" xfId="4415"/>
    <cellStyle name="40% - Accent6 18 2 2 2" xfId="4416"/>
    <cellStyle name="40% - Accent6 18 2 2 3" xfId="4417"/>
    <cellStyle name="40% - Accent6 18 2 3" xfId="4418"/>
    <cellStyle name="40% - Accent6 18 2 4" xfId="4419"/>
    <cellStyle name="40% - Accent6 18 3" xfId="4420"/>
    <cellStyle name="40% - Accent6 18 3 2" xfId="4421"/>
    <cellStyle name="40% - Accent6 18 3 3" xfId="4422"/>
    <cellStyle name="40% - Accent6 18 4" xfId="4423"/>
    <cellStyle name="40% - Accent6 18 4 2" xfId="4424"/>
    <cellStyle name="40% - Accent6 18 4 3" xfId="4425"/>
    <cellStyle name="40% - Accent6 18 5" xfId="4426"/>
    <cellStyle name="40% - Accent6 18 6" xfId="4427"/>
    <cellStyle name="40% - Accent6 19" xfId="4428"/>
    <cellStyle name="40% - Accent6 19 2" xfId="4429"/>
    <cellStyle name="40% - Accent6 19 2 2" xfId="4430"/>
    <cellStyle name="40% - Accent6 19 2 2 2" xfId="4431"/>
    <cellStyle name="40% - Accent6 19 2 2 3" xfId="4432"/>
    <cellStyle name="40% - Accent6 19 2 3" xfId="4433"/>
    <cellStyle name="40% - Accent6 19 2 4" xfId="4434"/>
    <cellStyle name="40% - Accent6 19 3" xfId="4435"/>
    <cellStyle name="40% - Accent6 19 3 2" xfId="4436"/>
    <cellStyle name="40% - Accent6 19 3 3" xfId="4437"/>
    <cellStyle name="40% - Accent6 19 4" xfId="4438"/>
    <cellStyle name="40% - Accent6 19 4 2" xfId="4439"/>
    <cellStyle name="40% - Accent6 19 4 3" xfId="4440"/>
    <cellStyle name="40% - Accent6 19 5" xfId="4441"/>
    <cellStyle name="40% - Accent6 19 6" xfId="4442"/>
    <cellStyle name="40% - Accent6 2" xfId="207"/>
    <cellStyle name="40% - Accent6 2 2" xfId="574"/>
    <cellStyle name="40% - Accent6 2 3" xfId="4443"/>
    <cellStyle name="40% - Accent6 2 3 2" xfId="4444"/>
    <cellStyle name="40% - Accent6 2 3 2 2" xfId="4445"/>
    <cellStyle name="40% - Accent6 2 3 2 2 2" xfId="4446"/>
    <cellStyle name="40% - Accent6 2 3 2 2 3" xfId="4447"/>
    <cellStyle name="40% - Accent6 2 3 2 3" xfId="4448"/>
    <cellStyle name="40% - Accent6 2 3 2 4" xfId="4449"/>
    <cellStyle name="40% - Accent6 2 3 3" xfId="4450"/>
    <cellStyle name="40% - Accent6 2 3 3 2" xfId="4451"/>
    <cellStyle name="40% - Accent6 2 3 3 3" xfId="4452"/>
    <cellStyle name="40% - Accent6 2 3 4" xfId="4453"/>
    <cellStyle name="40% - Accent6 2 3 4 2" xfId="4454"/>
    <cellStyle name="40% - Accent6 2 3 4 3" xfId="4455"/>
    <cellStyle name="40% - Accent6 2 3 5" xfId="4456"/>
    <cellStyle name="40% - Accent6 2 3 6" xfId="4457"/>
    <cellStyle name="40% - Accent6 20" xfId="4458"/>
    <cellStyle name="40% - Accent6 20 2" xfId="4459"/>
    <cellStyle name="40% - Accent6 20 2 2" xfId="4460"/>
    <cellStyle name="40% - Accent6 20 2 2 2" xfId="4461"/>
    <cellStyle name="40% - Accent6 20 2 2 3" xfId="4462"/>
    <cellStyle name="40% - Accent6 20 2 3" xfId="4463"/>
    <cellStyle name="40% - Accent6 20 2 4" xfId="4464"/>
    <cellStyle name="40% - Accent6 20 3" xfId="4465"/>
    <cellStyle name="40% - Accent6 20 3 2" xfId="4466"/>
    <cellStyle name="40% - Accent6 20 3 3" xfId="4467"/>
    <cellStyle name="40% - Accent6 20 4" xfId="4468"/>
    <cellStyle name="40% - Accent6 20 4 2" xfId="4469"/>
    <cellStyle name="40% - Accent6 20 4 3" xfId="4470"/>
    <cellStyle name="40% - Accent6 20 5" xfId="4471"/>
    <cellStyle name="40% - Accent6 20 6" xfId="4472"/>
    <cellStyle name="40% - Accent6 21" xfId="4473"/>
    <cellStyle name="40% - Accent6 22" xfId="4474"/>
    <cellStyle name="40% - Accent6 22 2" xfId="4475"/>
    <cellStyle name="40% - Accent6 22 2 2" xfId="4476"/>
    <cellStyle name="40% - Accent6 22 2 2 2" xfId="4477"/>
    <cellStyle name="40% - Accent6 22 2 2 3" xfId="4478"/>
    <cellStyle name="40% - Accent6 22 2 3" xfId="4479"/>
    <cellStyle name="40% - Accent6 22 2 4" xfId="4480"/>
    <cellStyle name="40% - Accent6 22 3" xfId="4481"/>
    <cellStyle name="40% - Accent6 22 3 2" xfId="4482"/>
    <cellStyle name="40% - Accent6 22 3 3" xfId="4483"/>
    <cellStyle name="40% - Accent6 22 4" xfId="4484"/>
    <cellStyle name="40% - Accent6 22 4 2" xfId="4485"/>
    <cellStyle name="40% - Accent6 22 4 3" xfId="4486"/>
    <cellStyle name="40% - Accent6 22 5" xfId="4487"/>
    <cellStyle name="40% - Accent6 22 6" xfId="4488"/>
    <cellStyle name="40% - Accent6 23" xfId="4489"/>
    <cellStyle name="40% - Accent6 23 2" xfId="4490"/>
    <cellStyle name="40% - Accent6 23 2 2" xfId="4491"/>
    <cellStyle name="40% - Accent6 23 2 3" xfId="4492"/>
    <cellStyle name="40% - Accent6 23 3" xfId="4493"/>
    <cellStyle name="40% - Accent6 23 4" xfId="4494"/>
    <cellStyle name="40% - Accent6 24" xfId="4495"/>
    <cellStyle name="40% - Accent6 24 2" xfId="4496"/>
    <cellStyle name="40% - Accent6 24 3" xfId="4497"/>
    <cellStyle name="40% - Accent6 25" xfId="4498"/>
    <cellStyle name="40% - Accent6 25 2" xfId="4499"/>
    <cellStyle name="40% - Accent6 25 3" xfId="4500"/>
    <cellStyle name="40% - Accent6 26" xfId="4501"/>
    <cellStyle name="40% - Accent6 27" xfId="4502"/>
    <cellStyle name="40% - Accent6 28" xfId="4503"/>
    <cellStyle name="40% - Accent6 29" xfId="4504"/>
    <cellStyle name="40% - Accent6 3" xfId="208"/>
    <cellStyle name="40% - Accent6 3 2" xfId="575"/>
    <cellStyle name="40% - Accent6 3 3" xfId="4505"/>
    <cellStyle name="40% - Accent6 3 3 2" xfId="4506"/>
    <cellStyle name="40% - Accent6 3 3 2 2" xfId="4507"/>
    <cellStyle name="40% - Accent6 3 3 2 2 2" xfId="4508"/>
    <cellStyle name="40% - Accent6 3 3 2 2 3" xfId="4509"/>
    <cellStyle name="40% - Accent6 3 3 2 3" xfId="4510"/>
    <cellStyle name="40% - Accent6 3 3 2 4" xfId="4511"/>
    <cellStyle name="40% - Accent6 3 3 3" xfId="4512"/>
    <cellStyle name="40% - Accent6 3 3 3 2" xfId="4513"/>
    <cellStyle name="40% - Accent6 3 3 3 3" xfId="4514"/>
    <cellStyle name="40% - Accent6 3 3 4" xfId="4515"/>
    <cellStyle name="40% - Accent6 3 3 4 2" xfId="4516"/>
    <cellStyle name="40% - Accent6 3 3 4 3" xfId="4517"/>
    <cellStyle name="40% - Accent6 3 3 5" xfId="4518"/>
    <cellStyle name="40% - Accent6 3 3 6" xfId="4519"/>
    <cellStyle name="40% - Accent6 4" xfId="531"/>
    <cellStyle name="40% - Accent6 4 2" xfId="624"/>
    <cellStyle name="40% - Accent6 4 2 2" xfId="4520"/>
    <cellStyle name="40% - Accent6 4 2 2 2" xfId="4521"/>
    <cellStyle name="40% - Accent6 4 2 2 2 2" xfId="4522"/>
    <cellStyle name="40% - Accent6 4 2 2 2 3" xfId="4523"/>
    <cellStyle name="40% - Accent6 4 2 2 3" xfId="4524"/>
    <cellStyle name="40% - Accent6 4 2 2 4" xfId="4525"/>
    <cellStyle name="40% - Accent6 4 2 3" xfId="4526"/>
    <cellStyle name="40% - Accent6 4 2 3 2" xfId="4527"/>
    <cellStyle name="40% - Accent6 4 2 3 3" xfId="4528"/>
    <cellStyle name="40% - Accent6 4 2 4" xfId="4529"/>
    <cellStyle name="40% - Accent6 4 2 4 2" xfId="4530"/>
    <cellStyle name="40% - Accent6 4 2 4 3" xfId="4531"/>
    <cellStyle name="40% - Accent6 4 2 5" xfId="4532"/>
    <cellStyle name="40% - Accent6 4 2 6" xfId="4533"/>
    <cellStyle name="40% - Accent6 4 3" xfId="4534"/>
    <cellStyle name="40% - Accent6 4 3 2" xfId="4535"/>
    <cellStyle name="40% - Accent6 4 3 2 2" xfId="4536"/>
    <cellStyle name="40% - Accent6 4 3 2 3" xfId="4537"/>
    <cellStyle name="40% - Accent6 4 3 3" xfId="4538"/>
    <cellStyle name="40% - Accent6 4 3 4" xfId="4539"/>
    <cellStyle name="40% - Accent6 4 4" xfId="4540"/>
    <cellStyle name="40% - Accent6 4 4 2" xfId="4541"/>
    <cellStyle name="40% - Accent6 4 4 3" xfId="4542"/>
    <cellStyle name="40% - Accent6 4 5" xfId="4543"/>
    <cellStyle name="40% - Accent6 4 5 2" xfId="4544"/>
    <cellStyle name="40% - Accent6 4 5 3" xfId="4545"/>
    <cellStyle name="40% - Accent6 4 6" xfId="4546"/>
    <cellStyle name="40% - Accent6 4 7" xfId="4547"/>
    <cellStyle name="40% - Accent6 5" xfId="547"/>
    <cellStyle name="40% - Accent6 5 2" xfId="4548"/>
    <cellStyle name="40% - Accent6 5 2 2" xfId="4549"/>
    <cellStyle name="40% - Accent6 5 2 2 2" xfId="4550"/>
    <cellStyle name="40% - Accent6 5 2 2 3" xfId="4551"/>
    <cellStyle name="40% - Accent6 5 2 3" xfId="4552"/>
    <cellStyle name="40% - Accent6 5 2 4" xfId="4553"/>
    <cellStyle name="40% - Accent6 5 3" xfId="4554"/>
    <cellStyle name="40% - Accent6 5 3 2" xfId="4555"/>
    <cellStyle name="40% - Accent6 5 3 3" xfId="4556"/>
    <cellStyle name="40% - Accent6 5 4" xfId="4557"/>
    <cellStyle name="40% - Accent6 5 4 2" xfId="4558"/>
    <cellStyle name="40% - Accent6 5 4 3" xfId="4559"/>
    <cellStyle name="40% - Accent6 5 5" xfId="4560"/>
    <cellStyle name="40% - Accent6 5 6" xfId="4561"/>
    <cellStyle name="40% - Accent6 6" xfId="4562"/>
    <cellStyle name="40% - Accent6 6 2" xfId="4563"/>
    <cellStyle name="40% - Accent6 6 2 2" xfId="4564"/>
    <cellStyle name="40% - Accent6 6 2 2 2" xfId="4565"/>
    <cellStyle name="40% - Accent6 6 2 2 3" xfId="4566"/>
    <cellStyle name="40% - Accent6 6 2 3" xfId="4567"/>
    <cellStyle name="40% - Accent6 6 2 4" xfId="4568"/>
    <cellStyle name="40% - Accent6 6 3" xfId="4569"/>
    <cellStyle name="40% - Accent6 6 3 2" xfId="4570"/>
    <cellStyle name="40% - Accent6 6 3 3" xfId="4571"/>
    <cellStyle name="40% - Accent6 6 4" xfId="4572"/>
    <cellStyle name="40% - Accent6 6 4 2" xfId="4573"/>
    <cellStyle name="40% - Accent6 6 4 3" xfId="4574"/>
    <cellStyle name="40% - Accent6 6 5" xfId="4575"/>
    <cellStyle name="40% - Accent6 6 6" xfId="4576"/>
    <cellStyle name="40% - Accent6 7" xfId="4577"/>
    <cellStyle name="40% - Accent6 7 2" xfId="4578"/>
    <cellStyle name="40% - Accent6 7 2 2" xfId="4579"/>
    <cellStyle name="40% - Accent6 7 2 2 2" xfId="4580"/>
    <cellStyle name="40% - Accent6 7 2 2 3" xfId="4581"/>
    <cellStyle name="40% - Accent6 7 2 3" xfId="4582"/>
    <cellStyle name="40% - Accent6 7 2 4" xfId="4583"/>
    <cellStyle name="40% - Accent6 7 3" xfId="4584"/>
    <cellStyle name="40% - Accent6 7 3 2" xfId="4585"/>
    <cellStyle name="40% - Accent6 7 3 3" xfId="4586"/>
    <cellStyle name="40% - Accent6 7 4" xfId="4587"/>
    <cellStyle name="40% - Accent6 7 4 2" xfId="4588"/>
    <cellStyle name="40% - Accent6 7 4 3" xfId="4589"/>
    <cellStyle name="40% - Accent6 7 5" xfId="4590"/>
    <cellStyle name="40% - Accent6 7 6" xfId="4591"/>
    <cellStyle name="40% - Accent6 8" xfId="4592"/>
    <cellStyle name="40% - Accent6 8 2" xfId="4593"/>
    <cellStyle name="40% - Accent6 8 2 2" xfId="4594"/>
    <cellStyle name="40% - Accent6 8 2 2 2" xfId="4595"/>
    <cellStyle name="40% - Accent6 8 2 2 3" xfId="4596"/>
    <cellStyle name="40% - Accent6 8 2 3" xfId="4597"/>
    <cellStyle name="40% - Accent6 8 2 4" xfId="4598"/>
    <cellStyle name="40% - Accent6 8 3" xfId="4599"/>
    <cellStyle name="40% - Accent6 8 3 2" xfId="4600"/>
    <cellStyle name="40% - Accent6 8 3 3" xfId="4601"/>
    <cellStyle name="40% - Accent6 8 4" xfId="4602"/>
    <cellStyle name="40% - Accent6 8 4 2" xfId="4603"/>
    <cellStyle name="40% - Accent6 8 4 3" xfId="4604"/>
    <cellStyle name="40% - Accent6 8 5" xfId="4605"/>
    <cellStyle name="40% - Accent6 8 6" xfId="4606"/>
    <cellStyle name="40% - Accent6 9" xfId="4607"/>
    <cellStyle name="40% - Accent6 9 2" xfId="4608"/>
    <cellStyle name="40% - Accent6 9 2 2" xfId="4609"/>
    <cellStyle name="40% - Accent6 9 2 2 2" xfId="4610"/>
    <cellStyle name="40% - Accent6 9 2 2 3" xfId="4611"/>
    <cellStyle name="40% - Accent6 9 2 3" xfId="4612"/>
    <cellStyle name="40% - Accent6 9 2 4" xfId="4613"/>
    <cellStyle name="40% - Accent6 9 3" xfId="4614"/>
    <cellStyle name="40% - Accent6 9 3 2" xfId="4615"/>
    <cellStyle name="40% - Accent6 9 3 3" xfId="4616"/>
    <cellStyle name="40% - Accent6 9 4" xfId="4617"/>
    <cellStyle name="40% - Accent6 9 4 2" xfId="4618"/>
    <cellStyle name="40% - Accent6 9 4 3" xfId="4619"/>
    <cellStyle name="40% - Accent6 9 5" xfId="4620"/>
    <cellStyle name="40% - Accent6 9 6" xfId="4621"/>
    <cellStyle name="60% - Accent1" xfId="209" builtinId="32" customBuiltin="1"/>
    <cellStyle name="60% - Accent1 10" xfId="4622"/>
    <cellStyle name="60% - Accent1 11" xfId="4623"/>
    <cellStyle name="60% - Accent1 2" xfId="4624"/>
    <cellStyle name="60% - Accent1 2 2" xfId="4625"/>
    <cellStyle name="60% - Accent1 3" xfId="4626"/>
    <cellStyle name="60% - Accent1 4" xfId="4627"/>
    <cellStyle name="60% - Accent1 5" xfId="4628"/>
    <cellStyle name="60% - Accent1 6" xfId="4629"/>
    <cellStyle name="60% - Accent1 7" xfId="4630"/>
    <cellStyle name="60% - Accent1 8" xfId="4631"/>
    <cellStyle name="60% - Accent1 9" xfId="4632"/>
    <cellStyle name="60% - Accent2" xfId="210" builtinId="36" customBuiltin="1"/>
    <cellStyle name="60% - Accent2 10" xfId="4633"/>
    <cellStyle name="60% - Accent2 11" xfId="4634"/>
    <cellStyle name="60% - Accent2 2" xfId="4635"/>
    <cellStyle name="60% - Accent2 2 2" xfId="4636"/>
    <cellStyle name="60% - Accent2 3" xfId="4637"/>
    <cellStyle name="60% - Accent2 4" xfId="4638"/>
    <cellStyle name="60% - Accent2 5" xfId="4639"/>
    <cellStyle name="60% - Accent2 6" xfId="4640"/>
    <cellStyle name="60% - Accent2 7" xfId="4641"/>
    <cellStyle name="60% - Accent2 8" xfId="4642"/>
    <cellStyle name="60% - Accent2 9" xfId="4643"/>
    <cellStyle name="60% - Accent3" xfId="211" builtinId="40" customBuiltin="1"/>
    <cellStyle name="60% - Accent3 10" xfId="4644"/>
    <cellStyle name="60% - Accent3 11" xfId="4645"/>
    <cellStyle name="60% - Accent3 2" xfId="4646"/>
    <cellStyle name="60% - Accent3 2 2" xfId="4647"/>
    <cellStyle name="60% - Accent3 3" xfId="4648"/>
    <cellStyle name="60% - Accent3 4" xfId="4649"/>
    <cellStyle name="60% - Accent3 5" xfId="4650"/>
    <cellStyle name="60% - Accent3 6" xfId="4651"/>
    <cellStyle name="60% - Accent3 7" xfId="4652"/>
    <cellStyle name="60% - Accent3 8" xfId="4653"/>
    <cellStyle name="60% - Accent3 9" xfId="4654"/>
    <cellStyle name="60% - Accent4" xfId="212" builtinId="44" customBuiltin="1"/>
    <cellStyle name="60% - Accent4 10" xfId="4655"/>
    <cellStyle name="60% - Accent4 11" xfId="4656"/>
    <cellStyle name="60% - Accent4 2" xfId="4657"/>
    <cellStyle name="60% - Accent4 2 2" xfId="4658"/>
    <cellStyle name="60% - Accent4 3" xfId="4659"/>
    <cellStyle name="60% - Accent4 4" xfId="4660"/>
    <cellStyle name="60% - Accent4 5" xfId="4661"/>
    <cellStyle name="60% - Accent4 6" xfId="4662"/>
    <cellStyle name="60% - Accent4 7" xfId="4663"/>
    <cellStyle name="60% - Accent4 8" xfId="4664"/>
    <cellStyle name="60% - Accent4 9" xfId="4665"/>
    <cellStyle name="60% - Accent5" xfId="213" builtinId="48" customBuiltin="1"/>
    <cellStyle name="60% - Accent5 10" xfId="4666"/>
    <cellStyle name="60% - Accent5 11" xfId="4667"/>
    <cellStyle name="60% - Accent5 2" xfId="4668"/>
    <cellStyle name="60% - Accent5 2 2" xfId="4669"/>
    <cellStyle name="60% - Accent5 3" xfId="4670"/>
    <cellStyle name="60% - Accent5 4" xfId="4671"/>
    <cellStyle name="60% - Accent5 5" xfId="4672"/>
    <cellStyle name="60% - Accent5 6" xfId="4673"/>
    <cellStyle name="60% - Accent5 7" xfId="4674"/>
    <cellStyle name="60% - Accent5 8" xfId="4675"/>
    <cellStyle name="60% - Accent5 9" xfId="4676"/>
    <cellStyle name="60% - Accent6" xfId="214" builtinId="52" customBuiltin="1"/>
    <cellStyle name="60% - Accent6 10" xfId="4677"/>
    <cellStyle name="60% - Accent6 11" xfId="4678"/>
    <cellStyle name="60% - Accent6 2" xfId="4679"/>
    <cellStyle name="60% - Accent6 2 2" xfId="4680"/>
    <cellStyle name="60% - Accent6 3" xfId="4681"/>
    <cellStyle name="60% - Accent6 4" xfId="4682"/>
    <cellStyle name="60% - Accent6 5" xfId="4683"/>
    <cellStyle name="60% - Accent6 6" xfId="4684"/>
    <cellStyle name="60% - Accent6 7" xfId="4685"/>
    <cellStyle name="60% - Accent6 8" xfId="4686"/>
    <cellStyle name="60% - Accent6 9" xfId="4687"/>
    <cellStyle name="Accent1" xfId="215" builtinId="29" customBuiltin="1"/>
    <cellStyle name="Accent1 - 20%" xfId="4688"/>
    <cellStyle name="Accent1 - 40%" xfId="4689"/>
    <cellStyle name="Accent1 - 60%" xfId="4690"/>
    <cellStyle name="Accent1 10" xfId="4691"/>
    <cellStyle name="Accent1 11" xfId="4692"/>
    <cellStyle name="Accent1 12" xfId="4693"/>
    <cellStyle name="Accent1 13" xfId="4694"/>
    <cellStyle name="Accent1 14" xfId="4695"/>
    <cellStyle name="Accent1 15" xfId="4696"/>
    <cellStyle name="Accent1 16" xfId="4697"/>
    <cellStyle name="Accent1 17" xfId="4698"/>
    <cellStyle name="Accent1 18" xfId="4699"/>
    <cellStyle name="Accent1 19" xfId="4700"/>
    <cellStyle name="Accent1 2" xfId="4701"/>
    <cellStyle name="Accent1 2 2" xfId="4702"/>
    <cellStyle name="Accent1 20" xfId="4703"/>
    <cellStyle name="Accent1 21" xfId="4704"/>
    <cellStyle name="Accent1 22" xfId="4705"/>
    <cellStyle name="Accent1 23" xfId="4706"/>
    <cellStyle name="Accent1 24" xfId="4707"/>
    <cellStyle name="Accent1 25" xfId="4708"/>
    <cellStyle name="Accent1 26" xfId="4709"/>
    <cellStyle name="Accent1 27" xfId="4710"/>
    <cellStyle name="Accent1 28" xfId="4711"/>
    <cellStyle name="Accent1 29" xfId="4712"/>
    <cellStyle name="Accent1 3" xfId="4713"/>
    <cellStyle name="Accent1 30" xfId="4714"/>
    <cellStyle name="Accent1 31" xfId="4715"/>
    <cellStyle name="Accent1 32" xfId="4716"/>
    <cellStyle name="Accent1 33" xfId="4717"/>
    <cellStyle name="Accent1 34" xfId="4718"/>
    <cellStyle name="Accent1 35" xfId="4719"/>
    <cellStyle name="Accent1 36" xfId="4720"/>
    <cellStyle name="Accent1 37" xfId="4721"/>
    <cellStyle name="Accent1 38" xfId="4722"/>
    <cellStyle name="Accent1 39" xfId="4723"/>
    <cellStyle name="Accent1 4" xfId="4724"/>
    <cellStyle name="Accent1 40" xfId="4725"/>
    <cellStyle name="Accent1 41" xfId="4726"/>
    <cellStyle name="Accent1 42" xfId="4727"/>
    <cellStyle name="Accent1 43" xfId="4728"/>
    <cellStyle name="Accent1 44" xfId="4729"/>
    <cellStyle name="Accent1 45" xfId="4730"/>
    <cellStyle name="Accent1 46" xfId="4731"/>
    <cellStyle name="Accent1 47" xfId="4732"/>
    <cellStyle name="Accent1 5" xfId="4733"/>
    <cellStyle name="Accent1 6" xfId="4734"/>
    <cellStyle name="Accent1 7" xfId="4735"/>
    <cellStyle name="Accent1 8" xfId="4736"/>
    <cellStyle name="Accent1 9" xfId="4737"/>
    <cellStyle name="Accent2" xfId="216" builtinId="33" customBuiltin="1"/>
    <cellStyle name="Accent2 - 20%" xfId="4738"/>
    <cellStyle name="Accent2 - 40%" xfId="4739"/>
    <cellStyle name="Accent2 - 60%" xfId="4740"/>
    <cellStyle name="Accent2 10" xfId="4741"/>
    <cellStyle name="Accent2 11" xfId="4742"/>
    <cellStyle name="Accent2 12" xfId="4743"/>
    <cellStyle name="Accent2 13" xfId="4744"/>
    <cellStyle name="Accent2 14" xfId="4745"/>
    <cellStyle name="Accent2 15" xfId="4746"/>
    <cellStyle name="Accent2 16" xfId="4747"/>
    <cellStyle name="Accent2 17" xfId="4748"/>
    <cellStyle name="Accent2 18" xfId="4749"/>
    <cellStyle name="Accent2 19" xfId="4750"/>
    <cellStyle name="Accent2 2" xfId="4751"/>
    <cellStyle name="Accent2 2 2" xfId="4752"/>
    <cellStyle name="Accent2 20" xfId="4753"/>
    <cellStyle name="Accent2 21" xfId="4754"/>
    <cellStyle name="Accent2 22" xfId="4755"/>
    <cellStyle name="Accent2 23" xfId="4756"/>
    <cellStyle name="Accent2 24" xfId="4757"/>
    <cellStyle name="Accent2 25" xfId="4758"/>
    <cellStyle name="Accent2 26" xfId="4759"/>
    <cellStyle name="Accent2 27" xfId="4760"/>
    <cellStyle name="Accent2 28" xfId="4761"/>
    <cellStyle name="Accent2 29" xfId="4762"/>
    <cellStyle name="Accent2 3" xfId="4763"/>
    <cellStyle name="Accent2 30" xfId="4764"/>
    <cellStyle name="Accent2 31" xfId="4765"/>
    <cellStyle name="Accent2 32" xfId="4766"/>
    <cellStyle name="Accent2 33" xfId="4767"/>
    <cellStyle name="Accent2 34" xfId="4768"/>
    <cellStyle name="Accent2 35" xfId="4769"/>
    <cellStyle name="Accent2 36" xfId="4770"/>
    <cellStyle name="Accent2 37" xfId="4771"/>
    <cellStyle name="Accent2 38" xfId="4772"/>
    <cellStyle name="Accent2 39" xfId="4773"/>
    <cellStyle name="Accent2 4" xfId="4774"/>
    <cellStyle name="Accent2 40" xfId="4775"/>
    <cellStyle name="Accent2 41" xfId="4776"/>
    <cellStyle name="Accent2 42" xfId="4777"/>
    <cellStyle name="Accent2 43" xfId="4778"/>
    <cellStyle name="Accent2 44" xfId="4779"/>
    <cellStyle name="Accent2 45" xfId="4780"/>
    <cellStyle name="Accent2 46" xfId="4781"/>
    <cellStyle name="Accent2 47" xfId="4782"/>
    <cellStyle name="Accent2 5" xfId="4783"/>
    <cellStyle name="Accent2 6" xfId="4784"/>
    <cellStyle name="Accent2 7" xfId="4785"/>
    <cellStyle name="Accent2 8" xfId="4786"/>
    <cellStyle name="Accent2 9" xfId="4787"/>
    <cellStyle name="Accent3" xfId="217" builtinId="37" customBuiltin="1"/>
    <cellStyle name="Accent3 - 20%" xfId="4788"/>
    <cellStyle name="Accent3 - 40%" xfId="4789"/>
    <cellStyle name="Accent3 - 60%" xfId="4790"/>
    <cellStyle name="Accent3 10" xfId="4791"/>
    <cellStyle name="Accent3 11" xfId="4792"/>
    <cellStyle name="Accent3 12" xfId="4793"/>
    <cellStyle name="Accent3 13" xfId="4794"/>
    <cellStyle name="Accent3 14" xfId="4795"/>
    <cellStyle name="Accent3 15" xfId="4796"/>
    <cellStyle name="Accent3 16" xfId="4797"/>
    <cellStyle name="Accent3 17" xfId="4798"/>
    <cellStyle name="Accent3 18" xfId="4799"/>
    <cellStyle name="Accent3 19" xfId="4800"/>
    <cellStyle name="Accent3 2" xfId="4801"/>
    <cellStyle name="Accent3 2 2" xfId="4802"/>
    <cellStyle name="Accent3 20" xfId="4803"/>
    <cellStyle name="Accent3 21" xfId="4804"/>
    <cellStyle name="Accent3 22" xfId="4805"/>
    <cellStyle name="Accent3 23" xfId="4806"/>
    <cellStyle name="Accent3 24" xfId="4807"/>
    <cellStyle name="Accent3 25" xfId="4808"/>
    <cellStyle name="Accent3 26" xfId="4809"/>
    <cellStyle name="Accent3 27" xfId="4810"/>
    <cellStyle name="Accent3 28" xfId="4811"/>
    <cellStyle name="Accent3 29" xfId="4812"/>
    <cellStyle name="Accent3 3" xfId="4813"/>
    <cellStyle name="Accent3 30" xfId="4814"/>
    <cellStyle name="Accent3 31" xfId="4815"/>
    <cellStyle name="Accent3 32" xfId="4816"/>
    <cellStyle name="Accent3 33" xfId="4817"/>
    <cellStyle name="Accent3 34" xfId="4818"/>
    <cellStyle name="Accent3 35" xfId="4819"/>
    <cellStyle name="Accent3 36" xfId="4820"/>
    <cellStyle name="Accent3 37" xfId="4821"/>
    <cellStyle name="Accent3 38" xfId="4822"/>
    <cellStyle name="Accent3 39" xfId="4823"/>
    <cellStyle name="Accent3 4" xfId="4824"/>
    <cellStyle name="Accent3 40" xfId="4825"/>
    <cellStyle name="Accent3 41" xfId="4826"/>
    <cellStyle name="Accent3 42" xfId="4827"/>
    <cellStyle name="Accent3 43" xfId="4828"/>
    <cellStyle name="Accent3 44" xfId="4829"/>
    <cellStyle name="Accent3 45" xfId="4830"/>
    <cellStyle name="Accent3 46" xfId="4831"/>
    <cellStyle name="Accent3 47" xfId="4832"/>
    <cellStyle name="Accent3 5" xfId="4833"/>
    <cellStyle name="Accent3 6" xfId="4834"/>
    <cellStyle name="Accent3 7" xfId="4835"/>
    <cellStyle name="Accent3 8" xfId="4836"/>
    <cellStyle name="Accent3 9" xfId="4837"/>
    <cellStyle name="Accent4" xfId="218" builtinId="41" customBuiltin="1"/>
    <cellStyle name="Accent4 - 20%" xfId="4838"/>
    <cellStyle name="Accent4 - 40%" xfId="4839"/>
    <cellStyle name="Accent4 - 60%" xfId="4840"/>
    <cellStyle name="Accent4 10" xfId="4841"/>
    <cellStyle name="Accent4 11" xfId="4842"/>
    <cellStyle name="Accent4 12" xfId="4843"/>
    <cellStyle name="Accent4 13" xfId="4844"/>
    <cellStyle name="Accent4 14" xfId="4845"/>
    <cellStyle name="Accent4 15" xfId="4846"/>
    <cellStyle name="Accent4 16" xfId="4847"/>
    <cellStyle name="Accent4 17" xfId="4848"/>
    <cellStyle name="Accent4 18" xfId="4849"/>
    <cellStyle name="Accent4 19" xfId="4850"/>
    <cellStyle name="Accent4 2" xfId="4851"/>
    <cellStyle name="Accent4 2 2" xfId="4852"/>
    <cellStyle name="Accent4 20" xfId="4853"/>
    <cellStyle name="Accent4 21" xfId="4854"/>
    <cellStyle name="Accent4 22" xfId="4855"/>
    <cellStyle name="Accent4 23" xfId="4856"/>
    <cellStyle name="Accent4 24" xfId="4857"/>
    <cellStyle name="Accent4 25" xfId="4858"/>
    <cellStyle name="Accent4 26" xfId="4859"/>
    <cellStyle name="Accent4 27" xfId="4860"/>
    <cellStyle name="Accent4 28" xfId="4861"/>
    <cellStyle name="Accent4 29" xfId="4862"/>
    <cellStyle name="Accent4 3" xfId="4863"/>
    <cellStyle name="Accent4 30" xfId="4864"/>
    <cellStyle name="Accent4 31" xfId="4865"/>
    <cellStyle name="Accent4 32" xfId="4866"/>
    <cellStyle name="Accent4 33" xfId="4867"/>
    <cellStyle name="Accent4 34" xfId="4868"/>
    <cellStyle name="Accent4 35" xfId="4869"/>
    <cellStyle name="Accent4 36" xfId="4870"/>
    <cellStyle name="Accent4 37" xfId="4871"/>
    <cellStyle name="Accent4 38" xfId="4872"/>
    <cellStyle name="Accent4 39" xfId="4873"/>
    <cellStyle name="Accent4 4" xfId="4874"/>
    <cellStyle name="Accent4 40" xfId="4875"/>
    <cellStyle name="Accent4 41" xfId="4876"/>
    <cellStyle name="Accent4 42" xfId="4877"/>
    <cellStyle name="Accent4 43" xfId="4878"/>
    <cellStyle name="Accent4 44" xfId="4879"/>
    <cellStyle name="Accent4 45" xfId="4880"/>
    <cellStyle name="Accent4 46" xfId="4881"/>
    <cellStyle name="Accent4 47" xfId="4882"/>
    <cellStyle name="Accent4 5" xfId="4883"/>
    <cellStyle name="Accent4 6" xfId="4884"/>
    <cellStyle name="Accent4 7" xfId="4885"/>
    <cellStyle name="Accent4 8" xfId="4886"/>
    <cellStyle name="Accent4 9" xfId="4887"/>
    <cellStyle name="Accent5" xfId="219" builtinId="45" customBuiltin="1"/>
    <cellStyle name="Accent5 - 20%" xfId="4888"/>
    <cellStyle name="Accent5 - 40%" xfId="4889"/>
    <cellStyle name="Accent5 - 60%" xfId="4890"/>
    <cellStyle name="Accent5 10" xfId="4891"/>
    <cellStyle name="Accent5 11" xfId="4892"/>
    <cellStyle name="Accent5 12" xfId="4893"/>
    <cellStyle name="Accent5 13" xfId="4894"/>
    <cellStyle name="Accent5 14" xfId="4895"/>
    <cellStyle name="Accent5 15" xfId="4896"/>
    <cellStyle name="Accent5 16" xfId="4897"/>
    <cellStyle name="Accent5 17" xfId="4898"/>
    <cellStyle name="Accent5 18" xfId="4899"/>
    <cellStyle name="Accent5 19" xfId="4900"/>
    <cellStyle name="Accent5 2" xfId="4901"/>
    <cellStyle name="Accent5 2 2" xfId="4902"/>
    <cellStyle name="Accent5 20" xfId="4903"/>
    <cellStyle name="Accent5 21" xfId="4904"/>
    <cellStyle name="Accent5 22" xfId="4905"/>
    <cellStyle name="Accent5 23" xfId="4906"/>
    <cellStyle name="Accent5 24" xfId="4907"/>
    <cellStyle name="Accent5 25" xfId="4908"/>
    <cellStyle name="Accent5 26" xfId="4909"/>
    <cellStyle name="Accent5 27" xfId="4910"/>
    <cellStyle name="Accent5 28" xfId="4911"/>
    <cellStyle name="Accent5 29" xfId="4912"/>
    <cellStyle name="Accent5 3" xfId="4913"/>
    <cellStyle name="Accent5 30" xfId="4914"/>
    <cellStyle name="Accent5 31" xfId="4915"/>
    <cellStyle name="Accent5 32" xfId="4916"/>
    <cellStyle name="Accent5 33" xfId="4917"/>
    <cellStyle name="Accent5 34" xfId="4918"/>
    <cellStyle name="Accent5 35" xfId="4919"/>
    <cellStyle name="Accent5 36" xfId="4920"/>
    <cellStyle name="Accent5 37" xfId="4921"/>
    <cellStyle name="Accent5 38" xfId="4922"/>
    <cellStyle name="Accent5 39" xfId="4923"/>
    <cellStyle name="Accent5 4" xfId="4924"/>
    <cellStyle name="Accent5 40" xfId="4925"/>
    <cellStyle name="Accent5 41" xfId="4926"/>
    <cellStyle name="Accent5 42" xfId="4927"/>
    <cellStyle name="Accent5 43" xfId="4928"/>
    <cellStyle name="Accent5 44" xfId="4929"/>
    <cellStyle name="Accent5 45" xfId="4930"/>
    <cellStyle name="Accent5 46" xfId="4931"/>
    <cellStyle name="Accent5 47" xfId="4932"/>
    <cellStyle name="Accent5 5" xfId="4933"/>
    <cellStyle name="Accent5 6" xfId="4934"/>
    <cellStyle name="Accent5 7" xfId="4935"/>
    <cellStyle name="Accent5 8" xfId="4936"/>
    <cellStyle name="Accent5 9" xfId="4937"/>
    <cellStyle name="Accent6" xfId="220" builtinId="49" customBuiltin="1"/>
    <cellStyle name="Accent6 - 20%" xfId="4938"/>
    <cellStyle name="Accent6 - 40%" xfId="4939"/>
    <cellStyle name="Accent6 - 60%" xfId="4940"/>
    <cellStyle name="Accent6 10" xfId="4941"/>
    <cellStyle name="Accent6 11" xfId="4942"/>
    <cellStyle name="Accent6 12" xfId="4943"/>
    <cellStyle name="Accent6 13" xfId="4944"/>
    <cellStyle name="Accent6 14" xfId="4945"/>
    <cellStyle name="Accent6 15" xfId="4946"/>
    <cellStyle name="Accent6 16" xfId="4947"/>
    <cellStyle name="Accent6 17" xfId="4948"/>
    <cellStyle name="Accent6 18" xfId="4949"/>
    <cellStyle name="Accent6 19" xfId="4950"/>
    <cellStyle name="Accent6 2" xfId="4951"/>
    <cellStyle name="Accent6 2 2" xfId="4952"/>
    <cellStyle name="Accent6 20" xfId="4953"/>
    <cellStyle name="Accent6 21" xfId="4954"/>
    <cellStyle name="Accent6 22" xfId="4955"/>
    <cellStyle name="Accent6 23" xfId="4956"/>
    <cellStyle name="Accent6 24" xfId="4957"/>
    <cellStyle name="Accent6 25" xfId="4958"/>
    <cellStyle name="Accent6 26" xfId="4959"/>
    <cellStyle name="Accent6 27" xfId="4960"/>
    <cellStyle name="Accent6 28" xfId="4961"/>
    <cellStyle name="Accent6 29" xfId="4962"/>
    <cellStyle name="Accent6 3" xfId="4963"/>
    <cellStyle name="Accent6 30" xfId="4964"/>
    <cellStyle name="Accent6 31" xfId="4965"/>
    <cellStyle name="Accent6 32" xfId="4966"/>
    <cellStyle name="Accent6 33" xfId="4967"/>
    <cellStyle name="Accent6 34" xfId="4968"/>
    <cellStyle name="Accent6 35" xfId="4969"/>
    <cellStyle name="Accent6 36" xfId="4970"/>
    <cellStyle name="Accent6 37" xfId="4971"/>
    <cellStyle name="Accent6 38" xfId="4972"/>
    <cellStyle name="Accent6 39" xfId="4973"/>
    <cellStyle name="Accent6 4" xfId="4974"/>
    <cellStyle name="Accent6 40" xfId="4975"/>
    <cellStyle name="Accent6 41" xfId="4976"/>
    <cellStyle name="Accent6 42" xfId="4977"/>
    <cellStyle name="Accent6 43" xfId="4978"/>
    <cellStyle name="Accent6 44" xfId="4979"/>
    <cellStyle name="Accent6 45" xfId="4980"/>
    <cellStyle name="Accent6 46" xfId="4981"/>
    <cellStyle name="Accent6 47" xfId="4982"/>
    <cellStyle name="Accent6 5" xfId="4983"/>
    <cellStyle name="Accent6 6" xfId="4984"/>
    <cellStyle name="Accent6 7" xfId="4985"/>
    <cellStyle name="Accent6 8" xfId="4986"/>
    <cellStyle name="Accent6 9" xfId="4987"/>
    <cellStyle name="Bad" xfId="221" builtinId="27" customBuiltin="1"/>
    <cellStyle name="Bad 10" xfId="4988"/>
    <cellStyle name="Bad 11" xfId="4989"/>
    <cellStyle name="Bad 2" xfId="4990"/>
    <cellStyle name="Bad 2 2" xfId="4991"/>
    <cellStyle name="Bad 3" xfId="4992"/>
    <cellStyle name="Bad 4" xfId="4993"/>
    <cellStyle name="Bad 5" xfId="4994"/>
    <cellStyle name="Bad 6" xfId="4995"/>
    <cellStyle name="Bad 7" xfId="4996"/>
    <cellStyle name="Bad 8" xfId="4997"/>
    <cellStyle name="Bad 9" xfId="4998"/>
    <cellStyle name="blank" xfId="222"/>
    <cellStyle name="Calc Currency (0)" xfId="223"/>
    <cellStyle name="Calculation" xfId="224" builtinId="22" customBuiltin="1"/>
    <cellStyle name="Calculation 10" xfId="4999"/>
    <cellStyle name="Calculation 11" xfId="5000"/>
    <cellStyle name="Calculation 2" xfId="5001"/>
    <cellStyle name="Calculation 2 2" xfId="5002"/>
    <cellStyle name="Calculation 3" xfId="5003"/>
    <cellStyle name="Calculation 4" xfId="5004"/>
    <cellStyle name="Calculation 5" xfId="5005"/>
    <cellStyle name="Calculation 6" xfId="5006"/>
    <cellStyle name="Calculation 7" xfId="5007"/>
    <cellStyle name="Calculation 8" xfId="5008"/>
    <cellStyle name="Calculation 9" xfId="5009"/>
    <cellStyle name="Check Cell" xfId="225" builtinId="23" customBuiltin="1"/>
    <cellStyle name="Check Cell 10" xfId="5010"/>
    <cellStyle name="Check Cell 2" xfId="5011"/>
    <cellStyle name="Check Cell 2 2" xfId="5012"/>
    <cellStyle name="Check Cell 3" xfId="5013"/>
    <cellStyle name="Check Cell 4" xfId="5014"/>
    <cellStyle name="Check Cell 5" xfId="5015"/>
    <cellStyle name="Check Cell 6" xfId="5016"/>
    <cellStyle name="Check Cell 7" xfId="5017"/>
    <cellStyle name="Check Cell 8" xfId="5018"/>
    <cellStyle name="Check Cell 9" xfId="5019"/>
    <cellStyle name="CheckCell" xfId="226"/>
    <cellStyle name="Comma" xfId="227" builtinId="3"/>
    <cellStyle name="Comma [0] 2" xfId="508"/>
    <cellStyle name="Comma [0] 2 2" xfId="601"/>
    <cellStyle name="Comma [0] 3" xfId="608"/>
    <cellStyle name="Comma 10" xfId="228"/>
    <cellStyle name="Comma 11" xfId="229"/>
    <cellStyle name="Comma 12" xfId="230"/>
    <cellStyle name="Comma 13" xfId="231"/>
    <cellStyle name="Comma 13 2" xfId="5020"/>
    <cellStyle name="Comma 13 2 2" xfId="5021"/>
    <cellStyle name="Comma 13 2 2 2" xfId="5022"/>
    <cellStyle name="Comma 13 2 2 3" xfId="5023"/>
    <cellStyle name="Comma 13 2 3" xfId="5024"/>
    <cellStyle name="Comma 13 2 4" xfId="5025"/>
    <cellStyle name="Comma 13 3" xfId="5026"/>
    <cellStyle name="Comma 13 3 2" xfId="5027"/>
    <cellStyle name="Comma 13 3 3" xfId="5028"/>
    <cellStyle name="Comma 13 4" xfId="5029"/>
    <cellStyle name="Comma 13 4 2" xfId="5030"/>
    <cellStyle name="Comma 13 4 3" xfId="5031"/>
    <cellStyle name="Comma 13 5" xfId="5032"/>
    <cellStyle name="Comma 13 6" xfId="5033"/>
    <cellStyle name="Comma 14" xfId="232"/>
    <cellStyle name="Comma 14 2" xfId="5034"/>
    <cellStyle name="Comma 14 2 2" xfId="5035"/>
    <cellStyle name="Comma 14 2 2 2" xfId="5036"/>
    <cellStyle name="Comma 14 2 2 3" xfId="5037"/>
    <cellStyle name="Comma 14 2 3" xfId="5038"/>
    <cellStyle name="Comma 14 2 4" xfId="5039"/>
    <cellStyle name="Comma 14 3" xfId="5040"/>
    <cellStyle name="Comma 14 3 2" xfId="5041"/>
    <cellStyle name="Comma 14 3 3" xfId="5042"/>
    <cellStyle name="Comma 14 4" xfId="5043"/>
    <cellStyle name="Comma 14 4 2" xfId="5044"/>
    <cellStyle name="Comma 14 4 3" xfId="5045"/>
    <cellStyle name="Comma 14 5" xfId="5046"/>
    <cellStyle name="Comma 14 6" xfId="5047"/>
    <cellStyle name="Comma 15" xfId="233"/>
    <cellStyle name="Comma 16" xfId="625"/>
    <cellStyle name="Comma 17" xfId="630"/>
    <cellStyle name="Comma 18" xfId="597"/>
    <cellStyle name="Comma 19" xfId="638"/>
    <cellStyle name="Comma 2" xfId="234"/>
    <cellStyle name="Comma 2 2" xfId="235"/>
    <cellStyle name="Comma 2 2 2" xfId="236"/>
    <cellStyle name="Comma 2 3" xfId="5048"/>
    <cellStyle name="Comma 2 4" xfId="5049"/>
    <cellStyle name="Comma 2 5" xfId="5050"/>
    <cellStyle name="Comma 2 5 2" xfId="5051"/>
    <cellStyle name="Comma 2 5 2 2" xfId="5052"/>
    <cellStyle name="Comma 2 5 2 2 2" xfId="5053"/>
    <cellStyle name="Comma 2 5 2 2 3" xfId="5054"/>
    <cellStyle name="Comma 2 5 2 3" xfId="5055"/>
    <cellStyle name="Comma 2 5 2 4" xfId="5056"/>
    <cellStyle name="Comma 2 5 3" xfId="5057"/>
    <cellStyle name="Comma 2 5 3 2" xfId="5058"/>
    <cellStyle name="Comma 2 5 3 3" xfId="5059"/>
    <cellStyle name="Comma 2 5 4" xfId="5060"/>
    <cellStyle name="Comma 2 5 4 2" xfId="5061"/>
    <cellStyle name="Comma 2 5 4 3" xfId="5062"/>
    <cellStyle name="Comma 2 5 5" xfId="5063"/>
    <cellStyle name="Comma 2 5 6" xfId="5064"/>
    <cellStyle name="Comma 20" xfId="645"/>
    <cellStyle name="Comma 20 2" xfId="6539"/>
    <cellStyle name="Comma 21" xfId="652"/>
    <cellStyle name="Comma 22" xfId="660"/>
    <cellStyle name="Comma 23" xfId="675"/>
    <cellStyle name="Comma 3" xfId="237"/>
    <cellStyle name="Comma 3 2" xfId="238"/>
    <cellStyle name="Comma 3 3" xfId="5065"/>
    <cellStyle name="Comma 3 3 2" xfId="5066"/>
    <cellStyle name="Comma 3 4" xfId="5067"/>
    <cellStyle name="Comma 3 4 2" xfId="5068"/>
    <cellStyle name="Comma 3 4 2 2" xfId="5069"/>
    <cellStyle name="Comma 3 4 2 2 2" xfId="5070"/>
    <cellStyle name="Comma 3 4 2 2 3" xfId="5071"/>
    <cellStyle name="Comma 3 4 2 3" xfId="5072"/>
    <cellStyle name="Comma 3 4 2 4" xfId="5073"/>
    <cellStyle name="Comma 3 4 3" xfId="5074"/>
    <cellStyle name="Comma 3 4 3 2" xfId="5075"/>
    <cellStyle name="Comma 3 4 3 3" xfId="5076"/>
    <cellStyle name="Comma 3 4 4" xfId="5077"/>
    <cellStyle name="Comma 3 4 4 2" xfId="5078"/>
    <cellStyle name="Comma 3 4 4 3" xfId="5079"/>
    <cellStyle name="Comma 3 4 5" xfId="5080"/>
    <cellStyle name="Comma 3 4 6" xfId="5081"/>
    <cellStyle name="Comma 4" xfId="239"/>
    <cellStyle name="Comma 4 2" xfId="240"/>
    <cellStyle name="Comma 4 3" xfId="5082"/>
    <cellStyle name="Comma 4 3 2" xfId="5083"/>
    <cellStyle name="Comma 4 3 2 2" xfId="5084"/>
    <cellStyle name="Comma 4 3 2 2 2" xfId="5085"/>
    <cellStyle name="Comma 4 3 2 2 3" xfId="5086"/>
    <cellStyle name="Comma 4 3 2 3" xfId="5087"/>
    <cellStyle name="Comma 4 3 2 4" xfId="5088"/>
    <cellStyle name="Comma 4 3 3" xfId="5089"/>
    <cellStyle name="Comma 4 3 3 2" xfId="5090"/>
    <cellStyle name="Comma 4 3 3 3" xfId="5091"/>
    <cellStyle name="Comma 4 3 4" xfId="5092"/>
    <cellStyle name="Comma 4 3 4 2" xfId="5093"/>
    <cellStyle name="Comma 4 3 4 3" xfId="5094"/>
    <cellStyle name="Comma 4 3 5" xfId="5095"/>
    <cellStyle name="Comma 4 3 6" xfId="5096"/>
    <cellStyle name="Comma 5" xfId="241"/>
    <cellStyle name="Comma 5 2" xfId="5097"/>
    <cellStyle name="Comma 5 3" xfId="5098"/>
    <cellStyle name="Comma 5 3 2" xfId="5099"/>
    <cellStyle name="Comma 5 3 2 2" xfId="5100"/>
    <cellStyle name="Comma 5 3 2 2 2" xfId="5101"/>
    <cellStyle name="Comma 5 3 2 2 3" xfId="5102"/>
    <cellStyle name="Comma 5 3 2 3" xfId="5103"/>
    <cellStyle name="Comma 5 3 2 4" xfId="5104"/>
    <cellStyle name="Comma 5 3 3" xfId="5105"/>
    <cellStyle name="Comma 5 3 3 2" xfId="5106"/>
    <cellStyle name="Comma 5 3 3 3" xfId="5107"/>
    <cellStyle name="Comma 5 3 4" xfId="5108"/>
    <cellStyle name="Comma 5 3 4 2" xfId="5109"/>
    <cellStyle name="Comma 5 3 4 3" xfId="5110"/>
    <cellStyle name="Comma 5 3 5" xfId="5111"/>
    <cellStyle name="Comma 5 3 6" xfId="5112"/>
    <cellStyle name="Comma 6" xfId="576"/>
    <cellStyle name="Comma 6 2" xfId="242"/>
    <cellStyle name="Comma 6 3" xfId="243"/>
    <cellStyle name="Comma 6 3 2" xfId="5113"/>
    <cellStyle name="Comma 6 3 2 2" xfId="5114"/>
    <cellStyle name="Comma 6 3 2 2 2" xfId="5115"/>
    <cellStyle name="Comma 6 3 2 2 3" xfId="5116"/>
    <cellStyle name="Comma 6 3 2 3" xfId="5117"/>
    <cellStyle name="Comma 6 3 2 4" xfId="5118"/>
    <cellStyle name="Comma 6 3 3" xfId="5119"/>
    <cellStyle name="Comma 6 3 3 2" xfId="5120"/>
    <cellStyle name="Comma 6 3 3 3" xfId="5121"/>
    <cellStyle name="Comma 6 3 4" xfId="5122"/>
    <cellStyle name="Comma 6 3 4 2" xfId="5123"/>
    <cellStyle name="Comma 6 3 4 3" xfId="5124"/>
    <cellStyle name="Comma 6 3 5" xfId="5125"/>
    <cellStyle name="Comma 6 3 6" xfId="5126"/>
    <cellStyle name="Comma 7" xfId="244"/>
    <cellStyle name="Comma 7 2" xfId="577"/>
    <cellStyle name="Comma 8" xfId="245"/>
    <cellStyle name="Comma 8 2" xfId="246"/>
    <cellStyle name="Comma 9" xfId="247"/>
    <cellStyle name="Comma 9 2" xfId="248"/>
    <cellStyle name="Comma_Common Allocators GRC TY 0903" xfId="673"/>
    <cellStyle name="Comma0" xfId="249"/>
    <cellStyle name="Comma0 - Style2" xfId="250"/>
    <cellStyle name="Comma0 - Style4" xfId="251"/>
    <cellStyle name="Comma0 - Style5" xfId="252"/>
    <cellStyle name="Comma0 2" xfId="253"/>
    <cellStyle name="Comma0 3" xfId="254"/>
    <cellStyle name="Comma0 4" xfId="255"/>
    <cellStyle name="Comma0_00COS Ind Allocators" xfId="256"/>
    <cellStyle name="Comma1 - Style1" xfId="257"/>
    <cellStyle name="Copied" xfId="258"/>
    <cellStyle name="COST1" xfId="259"/>
    <cellStyle name="Curren - Style1" xfId="260"/>
    <cellStyle name="Curren - Style2" xfId="261"/>
    <cellStyle name="Curren - Style5" xfId="262"/>
    <cellStyle name="Curren - Style6" xfId="263"/>
    <cellStyle name="Currency 10" xfId="264"/>
    <cellStyle name="Currency 11" xfId="265"/>
    <cellStyle name="Currency 11 2" xfId="5127"/>
    <cellStyle name="Currency 11 2 2" xfId="5128"/>
    <cellStyle name="Currency 11 2 2 2" xfId="5129"/>
    <cellStyle name="Currency 11 2 2 3" xfId="5130"/>
    <cellStyle name="Currency 11 2 3" xfId="5131"/>
    <cellStyle name="Currency 11 2 4" xfId="5132"/>
    <cellStyle name="Currency 11 3" xfId="5133"/>
    <cellStyle name="Currency 11 3 2" xfId="5134"/>
    <cellStyle name="Currency 11 3 3" xfId="5135"/>
    <cellStyle name="Currency 11 4" xfId="5136"/>
    <cellStyle name="Currency 11 4 2" xfId="5137"/>
    <cellStyle name="Currency 11 4 3" xfId="5138"/>
    <cellStyle name="Currency 11 5" xfId="5139"/>
    <cellStyle name="Currency 11 6" xfId="5140"/>
    <cellStyle name="Currency 12" xfId="266"/>
    <cellStyle name="Currency 13" xfId="267"/>
    <cellStyle name="Currency 14" xfId="268"/>
    <cellStyle name="Currency 15" xfId="269"/>
    <cellStyle name="Currency 16" xfId="578"/>
    <cellStyle name="Currency 17" xfId="627"/>
    <cellStyle name="Currency 18" xfId="637"/>
    <cellStyle name="Currency 2" xfId="270"/>
    <cellStyle name="Currency 2 2" xfId="271"/>
    <cellStyle name="Currency 2 3" xfId="5141"/>
    <cellStyle name="Currency 3" xfId="272"/>
    <cellStyle name="Currency 3 2" xfId="273"/>
    <cellStyle name="Currency 4" xfId="274"/>
    <cellStyle name="Currency 4 2" xfId="275"/>
    <cellStyle name="Currency 5" xfId="276"/>
    <cellStyle name="Currency 5 2" xfId="277"/>
    <cellStyle name="Currency 6" xfId="278"/>
    <cellStyle name="Currency 6 2" xfId="279"/>
    <cellStyle name="Currency 7" xfId="280"/>
    <cellStyle name="Currency 7 2" xfId="281"/>
    <cellStyle name="Currency 8" xfId="282"/>
    <cellStyle name="Currency 8 2" xfId="283"/>
    <cellStyle name="Currency 9" xfId="284"/>
    <cellStyle name="Currency 9 2" xfId="285"/>
    <cellStyle name="Currency_Common Allocators GRC TY 0903" xfId="674"/>
    <cellStyle name="Currency0" xfId="286"/>
    <cellStyle name="Date" xfId="287"/>
    <cellStyle name="Date 2" xfId="288"/>
    <cellStyle name="Date 3" xfId="289"/>
    <cellStyle name="Date 4" xfId="290"/>
    <cellStyle name="Emphasis 1" xfId="5142"/>
    <cellStyle name="Emphasis 2" xfId="5143"/>
    <cellStyle name="Emphasis 3" xfId="5144"/>
    <cellStyle name="Entered" xfId="291"/>
    <cellStyle name="Euro" xfId="292"/>
    <cellStyle name="Explanatory Text" xfId="293" builtinId="53" customBuiltin="1"/>
    <cellStyle name="Explanatory Text 10" xfId="5145"/>
    <cellStyle name="Explanatory Text 2" xfId="5146"/>
    <cellStyle name="Explanatory Text 2 2" xfId="5147"/>
    <cellStyle name="Explanatory Text 3" xfId="5148"/>
    <cellStyle name="Explanatory Text 4" xfId="5149"/>
    <cellStyle name="Explanatory Text 5" xfId="5150"/>
    <cellStyle name="Explanatory Text 6" xfId="5151"/>
    <cellStyle name="Explanatory Text 7" xfId="5152"/>
    <cellStyle name="Explanatory Text 8" xfId="5153"/>
    <cellStyle name="Explanatory Text 9" xfId="5154"/>
    <cellStyle name="Fixed" xfId="294"/>
    <cellStyle name="Fixed3 - Style3" xfId="295"/>
    <cellStyle name="Good" xfId="296" builtinId="26" customBuiltin="1"/>
    <cellStyle name="Good 10" xfId="5155"/>
    <cellStyle name="Good 11" xfId="5156"/>
    <cellStyle name="Good 2" xfId="5157"/>
    <cellStyle name="Good 2 2" xfId="5158"/>
    <cellStyle name="Good 3" xfId="5159"/>
    <cellStyle name="Good 4" xfId="5160"/>
    <cellStyle name="Good 5" xfId="5161"/>
    <cellStyle name="Good 6" xfId="5162"/>
    <cellStyle name="Good 7" xfId="5163"/>
    <cellStyle name="Good 8" xfId="5164"/>
    <cellStyle name="Good 9" xfId="5165"/>
    <cellStyle name="Grey" xfId="297"/>
    <cellStyle name="Grey 2" xfId="298"/>
    <cellStyle name="Grey 3" xfId="299"/>
    <cellStyle name="Grey 4" xfId="300"/>
    <cellStyle name="Header" xfId="301"/>
    <cellStyle name="Header1" xfId="302"/>
    <cellStyle name="Header2" xfId="303"/>
    <cellStyle name="Heading" xfId="304"/>
    <cellStyle name="Heading 1" xfId="305" builtinId="16" customBuiltin="1"/>
    <cellStyle name="Heading 1 10" xfId="5166"/>
    <cellStyle name="Heading 1 11" xfId="5167"/>
    <cellStyle name="Heading 1 2" xfId="5168"/>
    <cellStyle name="Heading 1 2 2" xfId="5169"/>
    <cellStyle name="Heading 1 3" xfId="5170"/>
    <cellStyle name="Heading 1 4" xfId="5171"/>
    <cellStyle name="Heading 1 5" xfId="5172"/>
    <cellStyle name="Heading 1 6" xfId="5173"/>
    <cellStyle name="Heading 1 7" xfId="5174"/>
    <cellStyle name="Heading 1 8" xfId="5175"/>
    <cellStyle name="Heading 1 9" xfId="5176"/>
    <cellStyle name="Heading 2" xfId="306" builtinId="17" customBuiltin="1"/>
    <cellStyle name="Heading 2 10" xfId="5177"/>
    <cellStyle name="Heading 2 11" xfId="5178"/>
    <cellStyle name="Heading 2 2" xfId="5179"/>
    <cellStyle name="Heading 2 2 2" xfId="5180"/>
    <cellStyle name="Heading 2 3" xfId="5181"/>
    <cellStyle name="Heading 2 4" xfId="5182"/>
    <cellStyle name="Heading 2 5" xfId="5183"/>
    <cellStyle name="Heading 2 6" xfId="5184"/>
    <cellStyle name="Heading 2 7" xfId="5185"/>
    <cellStyle name="Heading 2 8" xfId="5186"/>
    <cellStyle name="Heading 2 9" xfId="5187"/>
    <cellStyle name="Heading 3" xfId="307" builtinId="18" customBuiltin="1"/>
    <cellStyle name="Heading 3 10" xfId="5188"/>
    <cellStyle name="Heading 3 11" xfId="5189"/>
    <cellStyle name="Heading 3 2" xfId="5190"/>
    <cellStyle name="Heading 3 2 2" xfId="5191"/>
    <cellStyle name="Heading 3 3" xfId="5192"/>
    <cellStyle name="Heading 3 4" xfId="5193"/>
    <cellStyle name="Heading 3 5" xfId="5194"/>
    <cellStyle name="Heading 3 6" xfId="5195"/>
    <cellStyle name="Heading 3 7" xfId="5196"/>
    <cellStyle name="Heading 3 8" xfId="5197"/>
    <cellStyle name="Heading 3 9" xfId="5198"/>
    <cellStyle name="Heading 4" xfId="308" builtinId="19" customBuiltin="1"/>
    <cellStyle name="Heading 4 10" xfId="5199"/>
    <cellStyle name="Heading 4 2" xfId="5200"/>
    <cellStyle name="Heading 4 2 2" xfId="5201"/>
    <cellStyle name="Heading 4 3" xfId="5202"/>
    <cellStyle name="Heading 4 4" xfId="5203"/>
    <cellStyle name="Heading 4 5" xfId="5204"/>
    <cellStyle name="Heading 4 6" xfId="5205"/>
    <cellStyle name="Heading 4 7" xfId="5206"/>
    <cellStyle name="Heading 4 8" xfId="5207"/>
    <cellStyle name="Heading 4 9" xfId="5208"/>
    <cellStyle name="Heading1" xfId="309"/>
    <cellStyle name="Heading2" xfId="310"/>
    <cellStyle name="Input" xfId="311" builtinId="20" customBuiltin="1"/>
    <cellStyle name="Input [yellow]" xfId="312"/>
    <cellStyle name="Input [yellow] 2" xfId="313"/>
    <cellStyle name="Input [yellow] 3" xfId="314"/>
    <cellStyle name="Input [yellow] 4" xfId="315"/>
    <cellStyle name="Input 10" xfId="5209"/>
    <cellStyle name="Input 11" xfId="5210"/>
    <cellStyle name="Input 12" xfId="5211"/>
    <cellStyle name="Input 13" xfId="5212"/>
    <cellStyle name="Input 14" xfId="5213"/>
    <cellStyle name="Input 15" xfId="5214"/>
    <cellStyle name="Input 16" xfId="5215"/>
    <cellStyle name="Input 17" xfId="5216"/>
    <cellStyle name="Input 18" xfId="5217"/>
    <cellStyle name="Input 19" xfId="5218"/>
    <cellStyle name="Input 2" xfId="5219"/>
    <cellStyle name="Input 2 2" xfId="5220"/>
    <cellStyle name="Input 20" xfId="5221"/>
    <cellStyle name="Input 21" xfId="5222"/>
    <cellStyle name="Input 22" xfId="5223"/>
    <cellStyle name="Input 23" xfId="5224"/>
    <cellStyle name="Input 24" xfId="5225"/>
    <cellStyle name="Input 25" xfId="5226"/>
    <cellStyle name="Input 26" xfId="5227"/>
    <cellStyle name="Input 27" xfId="5228"/>
    <cellStyle name="Input 28" xfId="5229"/>
    <cellStyle name="Input 29" xfId="5230"/>
    <cellStyle name="Input 3" xfId="5231"/>
    <cellStyle name="Input 30" xfId="5232"/>
    <cellStyle name="Input 31" xfId="5233"/>
    <cellStyle name="Input 32" xfId="5234"/>
    <cellStyle name="Input 33" xfId="5235"/>
    <cellStyle name="Input 34" xfId="5236"/>
    <cellStyle name="Input 35" xfId="5237"/>
    <cellStyle name="Input 36" xfId="5238"/>
    <cellStyle name="Input 37" xfId="5239"/>
    <cellStyle name="Input 38" xfId="5240"/>
    <cellStyle name="Input 39" xfId="5241"/>
    <cellStyle name="Input 4" xfId="5242"/>
    <cellStyle name="Input 40" xfId="5243"/>
    <cellStyle name="Input 41" xfId="5244"/>
    <cellStyle name="Input 42" xfId="5245"/>
    <cellStyle name="Input 43" xfId="5246"/>
    <cellStyle name="Input 44" xfId="5247"/>
    <cellStyle name="Input 45" xfId="5248"/>
    <cellStyle name="Input 46" xfId="5249"/>
    <cellStyle name="Input 47" xfId="5250"/>
    <cellStyle name="Input 5" xfId="5251"/>
    <cellStyle name="Input 6" xfId="5252"/>
    <cellStyle name="Input 7" xfId="5253"/>
    <cellStyle name="Input 8" xfId="5254"/>
    <cellStyle name="Input 9" xfId="5255"/>
    <cellStyle name="Input Cells" xfId="316"/>
    <cellStyle name="Input Cells Percent" xfId="317"/>
    <cellStyle name="Input Cells_Book9" xfId="318"/>
    <cellStyle name="Lines" xfId="319"/>
    <cellStyle name="LINKED" xfId="320"/>
    <cellStyle name="Linked Cell" xfId="321" builtinId="24" customBuiltin="1"/>
    <cellStyle name="Linked Cell 10" xfId="5256"/>
    <cellStyle name="Linked Cell 11" xfId="5257"/>
    <cellStyle name="Linked Cell 2" xfId="5258"/>
    <cellStyle name="Linked Cell 2 2" xfId="5259"/>
    <cellStyle name="Linked Cell 3" xfId="5260"/>
    <cellStyle name="Linked Cell 4" xfId="5261"/>
    <cellStyle name="Linked Cell 5" xfId="5262"/>
    <cellStyle name="Linked Cell 6" xfId="5263"/>
    <cellStyle name="Linked Cell 7" xfId="5264"/>
    <cellStyle name="Linked Cell 8" xfId="5265"/>
    <cellStyle name="Linked Cell 9" xfId="5266"/>
    <cellStyle name="modified border" xfId="322"/>
    <cellStyle name="modified border 2" xfId="323"/>
    <cellStyle name="modified border 3" xfId="324"/>
    <cellStyle name="modified border 4" xfId="325"/>
    <cellStyle name="modified border1" xfId="326"/>
    <cellStyle name="modified border1 2" xfId="327"/>
    <cellStyle name="modified border1 3" xfId="328"/>
    <cellStyle name="modified border1 4" xfId="329"/>
    <cellStyle name="Neutral" xfId="330" builtinId="28" customBuiltin="1"/>
    <cellStyle name="Neutral 10" xfId="5267"/>
    <cellStyle name="Neutral 11" xfId="5268"/>
    <cellStyle name="Neutral 2" xfId="5269"/>
    <cellStyle name="Neutral 2 2" xfId="5270"/>
    <cellStyle name="Neutral 3" xfId="5271"/>
    <cellStyle name="Neutral 4" xfId="5272"/>
    <cellStyle name="Neutral 5" xfId="5273"/>
    <cellStyle name="Neutral 6" xfId="5274"/>
    <cellStyle name="Neutral 7" xfId="5275"/>
    <cellStyle name="Neutral 8" xfId="5276"/>
    <cellStyle name="Neutral 9" xfId="5277"/>
    <cellStyle name="no dec" xfId="331"/>
    <cellStyle name="Normal" xfId="0" builtinId="0"/>
    <cellStyle name="Normal - Style1" xfId="332"/>
    <cellStyle name="Normal - Style1 2" xfId="333"/>
    <cellStyle name="Normal - Style1 3" xfId="334"/>
    <cellStyle name="Normal - Style1 4" xfId="335"/>
    <cellStyle name="Normal 10" xfId="514"/>
    <cellStyle name="Normal 10 2" xfId="336"/>
    <cellStyle name="Normal 10 3" xfId="337"/>
    <cellStyle name="Normal 10 3 2" xfId="579"/>
    <cellStyle name="Normal 10 3 2 2" xfId="5278"/>
    <cellStyle name="Normal 10 3 2 2 2" xfId="5279"/>
    <cellStyle name="Normal 10 3 2 2 3" xfId="5280"/>
    <cellStyle name="Normal 10 3 2 3" xfId="5281"/>
    <cellStyle name="Normal 10 3 2 4" xfId="5282"/>
    <cellStyle name="Normal 10 3 3" xfId="5283"/>
    <cellStyle name="Normal 10 3 3 2" xfId="5284"/>
    <cellStyle name="Normal 10 3 3 3" xfId="5285"/>
    <cellStyle name="Normal 10 3 4" xfId="5286"/>
    <cellStyle name="Normal 10 3 4 2" xfId="5287"/>
    <cellStyle name="Normal 10 3 4 3" xfId="5288"/>
    <cellStyle name="Normal 10 3 5" xfId="5289"/>
    <cellStyle name="Normal 10 3 6" xfId="5290"/>
    <cellStyle name="Normal 10 4" xfId="606"/>
    <cellStyle name="Normal 11" xfId="338"/>
    <cellStyle name="Normal 11 2" xfId="5291"/>
    <cellStyle name="Normal 11 3" xfId="5292"/>
    <cellStyle name="Normal 11 3 2" xfId="5293"/>
    <cellStyle name="Normal 11 3 2 2" xfId="5294"/>
    <cellStyle name="Normal 11 3 2 2 2" xfId="5295"/>
    <cellStyle name="Normal 11 3 2 2 3" xfId="5296"/>
    <cellStyle name="Normal 11 3 2 3" xfId="5297"/>
    <cellStyle name="Normal 11 3 2 4" xfId="5298"/>
    <cellStyle name="Normal 11 3 3" xfId="5299"/>
    <cellStyle name="Normal 11 3 3 2" xfId="5300"/>
    <cellStyle name="Normal 11 3 3 3" xfId="5301"/>
    <cellStyle name="Normal 11 3 4" xfId="5302"/>
    <cellStyle name="Normal 11 3 4 2" xfId="5303"/>
    <cellStyle name="Normal 11 3 4 3" xfId="5304"/>
    <cellStyle name="Normal 11 3 5" xfId="5305"/>
    <cellStyle name="Normal 11 3 6" xfId="5306"/>
    <cellStyle name="Normal 12" xfId="339"/>
    <cellStyle name="Normal 12 2" xfId="5307"/>
    <cellStyle name="Normal 12 3" xfId="5308"/>
    <cellStyle name="Normal 12 3 2" xfId="5309"/>
    <cellStyle name="Normal 12 3 2 2" xfId="5310"/>
    <cellStyle name="Normal 12 3 2 2 2" xfId="5311"/>
    <cellStyle name="Normal 12 3 2 2 3" xfId="5312"/>
    <cellStyle name="Normal 12 3 2 3" xfId="5313"/>
    <cellStyle name="Normal 12 3 2 4" xfId="5314"/>
    <cellStyle name="Normal 12 3 3" xfId="5315"/>
    <cellStyle name="Normal 12 3 3 2" xfId="5316"/>
    <cellStyle name="Normal 12 3 3 3" xfId="5317"/>
    <cellStyle name="Normal 12 3 4" xfId="5318"/>
    <cellStyle name="Normal 12 3 4 2" xfId="5319"/>
    <cellStyle name="Normal 12 3 4 3" xfId="5320"/>
    <cellStyle name="Normal 12 3 5" xfId="5321"/>
    <cellStyle name="Normal 12 3 6" xfId="5322"/>
    <cellStyle name="Normal 13" xfId="340"/>
    <cellStyle name="Normal 13 2" xfId="5323"/>
    <cellStyle name="Normal 13 3" xfId="5324"/>
    <cellStyle name="Normal 13 3 2" xfId="5325"/>
    <cellStyle name="Normal 13 3 2 2" xfId="5326"/>
    <cellStyle name="Normal 13 3 2 2 2" xfId="5327"/>
    <cellStyle name="Normal 13 3 2 2 3" xfId="5328"/>
    <cellStyle name="Normal 13 3 2 3" xfId="5329"/>
    <cellStyle name="Normal 13 3 2 4" xfId="5330"/>
    <cellStyle name="Normal 13 3 3" xfId="5331"/>
    <cellStyle name="Normal 13 3 3 2" xfId="5332"/>
    <cellStyle name="Normal 13 3 3 3" xfId="5333"/>
    <cellStyle name="Normal 13 3 4" xfId="5334"/>
    <cellStyle name="Normal 13 3 4 2" xfId="5335"/>
    <cellStyle name="Normal 13 3 4 3" xfId="5336"/>
    <cellStyle name="Normal 13 3 5" xfId="5337"/>
    <cellStyle name="Normal 13 3 6" xfId="5338"/>
    <cellStyle name="Normal 14" xfId="341"/>
    <cellStyle name="Normal 14 2" xfId="5339"/>
    <cellStyle name="Normal 14 2 2" xfId="5340"/>
    <cellStyle name="Normal 14 2 2 2" xfId="5341"/>
    <cellStyle name="Normal 14 2 2 2 2" xfId="5342"/>
    <cellStyle name="Normal 14 2 2 2 3" xfId="5343"/>
    <cellStyle name="Normal 14 2 2 3" xfId="5344"/>
    <cellStyle name="Normal 14 2 2 4" xfId="5345"/>
    <cellStyle name="Normal 14 2 3" xfId="5346"/>
    <cellStyle name="Normal 14 2 3 2" xfId="5347"/>
    <cellStyle name="Normal 14 2 3 3" xfId="5348"/>
    <cellStyle name="Normal 14 2 4" xfId="5349"/>
    <cellStyle name="Normal 14 2 4 2" xfId="5350"/>
    <cellStyle name="Normal 14 2 4 3" xfId="5351"/>
    <cellStyle name="Normal 14 2 5" xfId="5352"/>
    <cellStyle name="Normal 14 2 6" xfId="5353"/>
    <cellStyle name="Normal 14 3" xfId="5354"/>
    <cellStyle name="Normal 15" xfId="342"/>
    <cellStyle name="Normal 15 2" xfId="5355"/>
    <cellStyle name="Normal 15 2 2" xfId="5356"/>
    <cellStyle name="Normal 15 2 2 2" xfId="5357"/>
    <cellStyle name="Normal 15 2 2 2 2" xfId="5358"/>
    <cellStyle name="Normal 15 2 2 2 3" xfId="5359"/>
    <cellStyle name="Normal 15 2 2 3" xfId="5360"/>
    <cellStyle name="Normal 15 2 2 4" xfId="5361"/>
    <cellStyle name="Normal 15 2 3" xfId="5362"/>
    <cellStyle name="Normal 15 2 3 2" xfId="5363"/>
    <cellStyle name="Normal 15 2 3 3" xfId="5364"/>
    <cellStyle name="Normal 15 2 4" xfId="5365"/>
    <cellStyle name="Normal 15 2 4 2" xfId="5366"/>
    <cellStyle name="Normal 15 2 4 3" xfId="5367"/>
    <cellStyle name="Normal 15 2 5" xfId="5368"/>
    <cellStyle name="Normal 15 2 6" xfId="5369"/>
    <cellStyle name="Normal 16" xfId="343"/>
    <cellStyle name="Normal 16 2" xfId="580"/>
    <cellStyle name="Normal 16 3" xfId="5370"/>
    <cellStyle name="Normal 17" xfId="344"/>
    <cellStyle name="Normal 17 2" xfId="581"/>
    <cellStyle name="Normal 17 2 2" xfId="5371"/>
    <cellStyle name="Normal 17 2 2 2" xfId="5372"/>
    <cellStyle name="Normal 17 2 2 2 2" xfId="5373"/>
    <cellStyle name="Normal 17 2 2 2 3" xfId="5374"/>
    <cellStyle name="Normal 17 2 2 3" xfId="5375"/>
    <cellStyle name="Normal 17 2 2 4" xfId="5376"/>
    <cellStyle name="Normal 17 2 3" xfId="5377"/>
    <cellStyle name="Normal 17 2 3 2" xfId="5378"/>
    <cellStyle name="Normal 17 2 3 3" xfId="5379"/>
    <cellStyle name="Normal 17 2 4" xfId="5380"/>
    <cellStyle name="Normal 17 2 4 2" xfId="5381"/>
    <cellStyle name="Normal 17 2 4 3" xfId="5382"/>
    <cellStyle name="Normal 17 2 5" xfId="5383"/>
    <cellStyle name="Normal 17 2 6" xfId="5384"/>
    <cellStyle name="Normal 17 3" xfId="5385"/>
    <cellStyle name="Normal 17 3 2" xfId="5386"/>
    <cellStyle name="Normal 17 3 2 2" xfId="5387"/>
    <cellStyle name="Normal 17 3 2 3" xfId="5388"/>
    <cellStyle name="Normal 17 3 3" xfId="5389"/>
    <cellStyle name="Normal 17 3 4" xfId="5390"/>
    <cellStyle name="Normal 17 4" xfId="5391"/>
    <cellStyle name="Normal 17 4 2" xfId="5392"/>
    <cellStyle name="Normal 17 4 3" xfId="5393"/>
    <cellStyle name="Normal 17 5" xfId="5394"/>
    <cellStyle name="Normal 17 5 2" xfId="5395"/>
    <cellStyle name="Normal 17 5 3" xfId="5396"/>
    <cellStyle name="Normal 17 6" xfId="5397"/>
    <cellStyle name="Normal 17 7" xfId="5398"/>
    <cellStyle name="Normal 18" xfId="345"/>
    <cellStyle name="Normal 18 2" xfId="582"/>
    <cellStyle name="Normal 18 2 2" xfId="5399"/>
    <cellStyle name="Normal 18 2 2 2" xfId="5400"/>
    <cellStyle name="Normal 18 2 2 2 2" xfId="5401"/>
    <cellStyle name="Normal 18 2 2 2 3" xfId="5402"/>
    <cellStyle name="Normal 18 2 2 3" xfId="5403"/>
    <cellStyle name="Normal 18 2 2 4" xfId="5404"/>
    <cellStyle name="Normal 18 2 3" xfId="5405"/>
    <cellStyle name="Normal 18 2 3 2" xfId="5406"/>
    <cellStyle name="Normal 18 2 3 3" xfId="5407"/>
    <cellStyle name="Normal 18 2 4" xfId="5408"/>
    <cellStyle name="Normal 18 2 4 2" xfId="5409"/>
    <cellStyle name="Normal 18 2 4 3" xfId="5410"/>
    <cellStyle name="Normal 18 2 5" xfId="5411"/>
    <cellStyle name="Normal 18 2 6" xfId="5412"/>
    <cellStyle name="Normal 18 3" xfId="5413"/>
    <cellStyle name="Normal 18 3 2" xfId="5414"/>
    <cellStyle name="Normal 18 3 2 2" xfId="5415"/>
    <cellStyle name="Normal 18 3 2 3" xfId="5416"/>
    <cellStyle name="Normal 18 3 3" xfId="5417"/>
    <cellStyle name="Normal 18 3 4" xfId="5418"/>
    <cellStyle name="Normal 18 4" xfId="5419"/>
    <cellStyle name="Normal 18 4 2" xfId="5420"/>
    <cellStyle name="Normal 18 4 3" xfId="5421"/>
    <cellStyle name="Normal 18 5" xfId="5422"/>
    <cellStyle name="Normal 18 5 2" xfId="5423"/>
    <cellStyle name="Normal 18 5 3" xfId="5424"/>
    <cellStyle name="Normal 18 6" xfId="5425"/>
    <cellStyle name="Normal 18 7" xfId="5426"/>
    <cellStyle name="Normal 19" xfId="346"/>
    <cellStyle name="Normal 19 2" xfId="583"/>
    <cellStyle name="Normal 19 2 2" xfId="5427"/>
    <cellStyle name="Normal 19 2 2 2" xfId="5428"/>
    <cellStyle name="Normal 19 2 2 3" xfId="5429"/>
    <cellStyle name="Normal 19 2 3" xfId="5430"/>
    <cellStyle name="Normal 19 2 4" xfId="5431"/>
    <cellStyle name="Normal 19 3" xfId="5432"/>
    <cellStyle name="Normal 19 3 2" xfId="5433"/>
    <cellStyle name="Normal 19 3 3" xfId="5434"/>
    <cellStyle name="Normal 19 4" xfId="5435"/>
    <cellStyle name="Normal 19 4 2" xfId="5436"/>
    <cellStyle name="Normal 19 4 3" xfId="5437"/>
    <cellStyle name="Normal 19 5" xfId="5438"/>
    <cellStyle name="Normal 19 6" xfId="5439"/>
    <cellStyle name="Normal 2" xfId="347"/>
    <cellStyle name="Normal 2 10" xfId="5440"/>
    <cellStyle name="Normal 2 10 2" xfId="5441"/>
    <cellStyle name="Normal 2 10 2 2" xfId="5442"/>
    <cellStyle name="Normal 2 10 2 3" xfId="5443"/>
    <cellStyle name="Normal 2 10 3" xfId="5444"/>
    <cellStyle name="Normal 2 10 3 2" xfId="5445"/>
    <cellStyle name="Normal 2 10 3 3" xfId="5446"/>
    <cellStyle name="Normal 2 10 4" xfId="5447"/>
    <cellStyle name="Normal 2 10 5" xfId="5448"/>
    <cellStyle name="Normal 2 11" xfId="5449"/>
    <cellStyle name="Normal 2 11 2" xfId="5450"/>
    <cellStyle name="Normal 2 11 2 2" xfId="5451"/>
    <cellStyle name="Normal 2 11 2 3" xfId="5452"/>
    <cellStyle name="Normal 2 11 3" xfId="5453"/>
    <cellStyle name="Normal 2 11 4" xfId="5454"/>
    <cellStyle name="Normal 2 12" xfId="5455"/>
    <cellStyle name="Normal 2 12 2" xfId="5456"/>
    <cellStyle name="Normal 2 12 3" xfId="5457"/>
    <cellStyle name="Normal 2 13" xfId="5458"/>
    <cellStyle name="Normal 2 13 2" xfId="5459"/>
    <cellStyle name="Normal 2 13 3" xfId="5460"/>
    <cellStyle name="Normal 2 14" xfId="5461"/>
    <cellStyle name="Normal 2 15" xfId="5462"/>
    <cellStyle name="Normal 2 16" xfId="5463"/>
    <cellStyle name="Normal 2 2" xfId="348"/>
    <cellStyle name="Normal 2 2 2" xfId="349"/>
    <cellStyle name="Normal 2 2 2 2" xfId="585"/>
    <cellStyle name="Normal 2 2 2_NOL Analysis(For Ann Kellog and  Pete Winne)" xfId="507"/>
    <cellStyle name="Normal 2 2 3" xfId="350"/>
    <cellStyle name="Normal 2 2 3 2" xfId="586"/>
    <cellStyle name="Normal 2 2 4" xfId="5464"/>
    <cellStyle name="Normal 2 2 4 2" xfId="5465"/>
    <cellStyle name="Normal 2 2 4 2 2" xfId="5466"/>
    <cellStyle name="Normal 2 2 4 2 3" xfId="5467"/>
    <cellStyle name="Normal 2 2 4 3" xfId="5468"/>
    <cellStyle name="Normal 2 2 4 4" xfId="5469"/>
    <cellStyle name="Normal 2 2 5" xfId="5470"/>
    <cellStyle name="Normal 2 2 5 2" xfId="5471"/>
    <cellStyle name="Normal 2 2 5 3" xfId="5472"/>
    <cellStyle name="Normal 2 3" xfId="351"/>
    <cellStyle name="Normal 2 3 2" xfId="587"/>
    <cellStyle name="Normal 2 4" xfId="352"/>
    <cellStyle name="Normal 2 4 2" xfId="588"/>
    <cellStyle name="Normal 2 5" xfId="353"/>
    <cellStyle name="Normal 2 5 2" xfId="589"/>
    <cellStyle name="Normal 2 6" xfId="354"/>
    <cellStyle name="Normal 2 7" xfId="355"/>
    <cellStyle name="Normal 2 7 2" xfId="356"/>
    <cellStyle name="Normal 2 8" xfId="584"/>
    <cellStyle name="Normal 2 8 2" xfId="5473"/>
    <cellStyle name="Normal 2 8 2 2" xfId="5474"/>
    <cellStyle name="Normal 2 8 2 2 2" xfId="5475"/>
    <cellStyle name="Normal 2 8 2 2 2 2" xfId="5476"/>
    <cellStyle name="Normal 2 8 2 2 2 3" xfId="5477"/>
    <cellStyle name="Normal 2 8 2 2 3" xfId="5478"/>
    <cellStyle name="Normal 2 8 2 2 4" xfId="5479"/>
    <cellStyle name="Normal 2 8 2 3" xfId="5480"/>
    <cellStyle name="Normal 2 8 2 3 2" xfId="5481"/>
    <cellStyle name="Normal 2 8 2 3 3" xfId="5482"/>
    <cellStyle name="Normal 2 8 2 4" xfId="5483"/>
    <cellStyle name="Normal 2 8 2 4 2" xfId="5484"/>
    <cellStyle name="Normal 2 8 2 4 3" xfId="5485"/>
    <cellStyle name="Normal 2 8 2 5" xfId="5486"/>
    <cellStyle name="Normal 2 8 2 6" xfId="5487"/>
    <cellStyle name="Normal 2 8 3" xfId="5488"/>
    <cellStyle name="Normal 2 8 3 2" xfId="5489"/>
    <cellStyle name="Normal 2 8 3 2 2" xfId="5490"/>
    <cellStyle name="Normal 2 8 3 2 3" xfId="5491"/>
    <cellStyle name="Normal 2 8 3 3" xfId="5492"/>
    <cellStyle name="Normal 2 8 3 4" xfId="5493"/>
    <cellStyle name="Normal 2 8 4" xfId="5494"/>
    <cellStyle name="Normal 2 8 4 2" xfId="5495"/>
    <cellStyle name="Normal 2 8 4 3" xfId="5496"/>
    <cellStyle name="Normal 2 8 5" xfId="5497"/>
    <cellStyle name="Normal 2 8 5 2" xfId="5498"/>
    <cellStyle name="Normal 2 8 5 3" xfId="5499"/>
    <cellStyle name="Normal 2 8 6" xfId="5500"/>
    <cellStyle name="Normal 2 8 7" xfId="5501"/>
    <cellStyle name="Normal 2 9" xfId="5502"/>
    <cellStyle name="Normal 2 9 2" xfId="5503"/>
    <cellStyle name="Normal 2 9 2 2" xfId="5504"/>
    <cellStyle name="Normal 2 9 2 2 2" xfId="5505"/>
    <cellStyle name="Normal 2 9 2 2 3" xfId="5506"/>
    <cellStyle name="Normal 2 9 2 3" xfId="5507"/>
    <cellStyle name="Normal 2 9 2 4" xfId="5508"/>
    <cellStyle name="Normal 2 9 3" xfId="5509"/>
    <cellStyle name="Normal 2 9 3 2" xfId="5510"/>
    <cellStyle name="Normal 2 9 3 3" xfId="5511"/>
    <cellStyle name="Normal 2 9 4" xfId="5512"/>
    <cellStyle name="Normal 2 9 4 2" xfId="5513"/>
    <cellStyle name="Normal 2 9 4 3" xfId="5514"/>
    <cellStyle name="Normal 2 9 5" xfId="5515"/>
    <cellStyle name="Normal 2 9 6" xfId="5516"/>
    <cellStyle name="Normal 2_3.05 Allocation Method 2010 GTR WF" xfId="357"/>
    <cellStyle name="Normal 20" xfId="515"/>
    <cellStyle name="Normal 20 2" xfId="607"/>
    <cellStyle name="Normal 20 2 2" xfId="5517"/>
    <cellStyle name="Normal 20 2 2 2" xfId="5518"/>
    <cellStyle name="Normal 20 2 2 3" xfId="5519"/>
    <cellStyle name="Normal 20 2 3" xfId="5520"/>
    <cellStyle name="Normal 20 2 4" xfId="5521"/>
    <cellStyle name="Normal 20 3" xfId="5522"/>
    <cellStyle name="Normal 20 3 2" xfId="5523"/>
    <cellStyle name="Normal 20 3 3" xfId="5524"/>
    <cellStyle name="Normal 20 4" xfId="5525"/>
    <cellStyle name="Normal 20 4 2" xfId="5526"/>
    <cellStyle name="Normal 20 4 3" xfId="5527"/>
    <cellStyle name="Normal 20 5" xfId="5528"/>
    <cellStyle name="Normal 20 6" xfId="5529"/>
    <cellStyle name="Normal 21" xfId="516"/>
    <cellStyle name="Normal 21 2" xfId="609"/>
    <cellStyle name="Normal 21 2 2" xfId="5530"/>
    <cellStyle name="Normal 21 2 2 2" xfId="5531"/>
    <cellStyle name="Normal 21 2 2 3" xfId="5532"/>
    <cellStyle name="Normal 21 2 3" xfId="5533"/>
    <cellStyle name="Normal 21 2 4" xfId="5534"/>
    <cellStyle name="Normal 21 3" xfId="668"/>
    <cellStyle name="Normal 21 3 2" xfId="5535"/>
    <cellStyle name="Normal 21 3 3" xfId="5536"/>
    <cellStyle name="Normal 21 4" xfId="5537"/>
    <cellStyle name="Normal 21 4 2" xfId="5538"/>
    <cellStyle name="Normal 21 4 3" xfId="5539"/>
    <cellStyle name="Normal 21 5" xfId="5540"/>
    <cellStyle name="Normal 21 6" xfId="5541"/>
    <cellStyle name="Normal 22" xfId="517"/>
    <cellStyle name="Normal 22 2" xfId="610"/>
    <cellStyle name="Normal 22 2 2" xfId="5542"/>
    <cellStyle name="Normal 22 2 2 2" xfId="5543"/>
    <cellStyle name="Normal 22 2 2 3" xfId="5544"/>
    <cellStyle name="Normal 22 2 3" xfId="5545"/>
    <cellStyle name="Normal 22 2 4" xfId="5546"/>
    <cellStyle name="Normal 22 3" xfId="5547"/>
    <cellStyle name="Normal 22 3 2" xfId="5548"/>
    <cellStyle name="Normal 22 3 3" xfId="5549"/>
    <cellStyle name="Normal 22 4" xfId="5550"/>
    <cellStyle name="Normal 22 4 2" xfId="5551"/>
    <cellStyle name="Normal 22 4 3" xfId="5552"/>
    <cellStyle name="Normal 22 5" xfId="5553"/>
    <cellStyle name="Normal 22 6" xfId="5554"/>
    <cellStyle name="Normal 23" xfId="519"/>
    <cellStyle name="Normal 23 2" xfId="612"/>
    <cellStyle name="Normal 23 2 2" xfId="5555"/>
    <cellStyle name="Normal 23 2 2 2" xfId="5556"/>
    <cellStyle name="Normal 23 2 2 3" xfId="5557"/>
    <cellStyle name="Normal 23 2 3" xfId="5558"/>
    <cellStyle name="Normal 23 2 4" xfId="5559"/>
    <cellStyle name="Normal 23 3" xfId="5560"/>
    <cellStyle name="Normal 23 3 2" xfId="5561"/>
    <cellStyle name="Normal 23 3 3" xfId="5562"/>
    <cellStyle name="Normal 23 4" xfId="5563"/>
    <cellStyle name="Normal 23 4 2" xfId="5564"/>
    <cellStyle name="Normal 23 4 3" xfId="5565"/>
    <cellStyle name="Normal 23 5" xfId="5566"/>
    <cellStyle name="Normal 23 6" xfId="5567"/>
    <cellStyle name="Normal 24" xfId="532"/>
    <cellStyle name="Normal 24 2" xfId="5568"/>
    <cellStyle name="Normal 24 2 2" xfId="5569"/>
    <cellStyle name="Normal 24 2 2 2" xfId="5570"/>
    <cellStyle name="Normal 24 2 2 3" xfId="5571"/>
    <cellStyle name="Normal 24 2 3" xfId="5572"/>
    <cellStyle name="Normal 24 2 4" xfId="5573"/>
    <cellStyle name="Normal 24 3" xfId="5574"/>
    <cellStyle name="Normal 24 3 2" xfId="5575"/>
    <cellStyle name="Normal 24 3 3" xfId="5576"/>
    <cellStyle name="Normal 24 4" xfId="5577"/>
    <cellStyle name="Normal 24 4 2" xfId="5578"/>
    <cellStyle name="Normal 24 4 3" xfId="5579"/>
    <cellStyle name="Normal 24 5" xfId="5580"/>
    <cellStyle name="Normal 24 6" xfId="5581"/>
    <cellStyle name="Normal 25" xfId="533"/>
    <cellStyle name="Normal 25 2" xfId="5582"/>
    <cellStyle name="Normal 25 2 2" xfId="5583"/>
    <cellStyle name="Normal 25 2 2 2" xfId="5584"/>
    <cellStyle name="Normal 25 2 2 3" xfId="5585"/>
    <cellStyle name="Normal 25 2 3" xfId="5586"/>
    <cellStyle name="Normal 25 2 4" xfId="5587"/>
    <cellStyle name="Normal 25 3" xfId="5588"/>
    <cellStyle name="Normal 25 3 2" xfId="5589"/>
    <cellStyle name="Normal 25 3 3" xfId="5590"/>
    <cellStyle name="Normal 25 4" xfId="5591"/>
    <cellStyle name="Normal 25 4 2" xfId="5592"/>
    <cellStyle name="Normal 25 4 3" xfId="5593"/>
    <cellStyle name="Normal 25 5" xfId="5594"/>
    <cellStyle name="Normal 25 6" xfId="5595"/>
    <cellStyle name="Normal 26" xfId="549"/>
    <cellStyle name="Normal 26 2" xfId="633"/>
    <cellStyle name="Normal 26 2 2" xfId="5596"/>
    <cellStyle name="Normal 26 2 2 2" xfId="5597"/>
    <cellStyle name="Normal 26 2 2 3" xfId="5598"/>
    <cellStyle name="Normal 26 2 3" xfId="5599"/>
    <cellStyle name="Normal 26 2 4" xfId="5600"/>
    <cellStyle name="Normal 26 3" xfId="5601"/>
    <cellStyle name="Normal 26 3 2" xfId="5602"/>
    <cellStyle name="Normal 26 3 3" xfId="5603"/>
    <cellStyle name="Normal 26 4" xfId="5604"/>
    <cellStyle name="Normal 26 4 2" xfId="5605"/>
    <cellStyle name="Normal 26 4 3" xfId="5606"/>
    <cellStyle name="Normal 26 5" xfId="5607"/>
    <cellStyle name="Normal 26 6" xfId="5608"/>
    <cellStyle name="Normal 27" xfId="600"/>
    <cellStyle name="Normal 27 2" xfId="634"/>
    <cellStyle name="Normal 27 2 2" xfId="5609"/>
    <cellStyle name="Normal 27 2 2 2" xfId="5610"/>
    <cellStyle name="Normal 27 2 2 3" xfId="5611"/>
    <cellStyle name="Normal 27 2 3" xfId="5612"/>
    <cellStyle name="Normal 27 2 4" xfId="5613"/>
    <cellStyle name="Normal 27 3" xfId="5614"/>
    <cellStyle name="Normal 27 3 2" xfId="5615"/>
    <cellStyle name="Normal 27 3 3" xfId="5616"/>
    <cellStyle name="Normal 27 4" xfId="5617"/>
    <cellStyle name="Normal 27 4 2" xfId="5618"/>
    <cellStyle name="Normal 27 4 3" xfId="5619"/>
    <cellStyle name="Normal 27 5" xfId="5620"/>
    <cellStyle name="Normal 27 6" xfId="5621"/>
    <cellStyle name="Normal 28" xfId="535"/>
    <cellStyle name="Normal 28 2" xfId="5622"/>
    <cellStyle name="Normal 28 2 2" xfId="5623"/>
    <cellStyle name="Normal 28 2 2 2" xfId="5624"/>
    <cellStyle name="Normal 28 2 2 3" xfId="5625"/>
    <cellStyle name="Normal 28 2 3" xfId="5626"/>
    <cellStyle name="Normal 28 2 4" xfId="5627"/>
    <cellStyle name="Normal 28 3" xfId="5628"/>
    <cellStyle name="Normal 28 3 2" xfId="5629"/>
    <cellStyle name="Normal 28 3 3" xfId="5630"/>
    <cellStyle name="Normal 28 4" xfId="5631"/>
    <cellStyle name="Normal 28 4 2" xfId="5632"/>
    <cellStyle name="Normal 28 4 3" xfId="5633"/>
    <cellStyle name="Normal 28 5" xfId="5634"/>
    <cellStyle name="Normal 28 6" xfId="5635"/>
    <cellStyle name="Normal 29" xfId="599"/>
    <cellStyle name="Normal 29 2" xfId="5636"/>
    <cellStyle name="Normal 29 2 2" xfId="5637"/>
    <cellStyle name="Normal 29 2 2 2" xfId="5638"/>
    <cellStyle name="Normal 29 2 2 3" xfId="5639"/>
    <cellStyle name="Normal 29 2 3" xfId="5640"/>
    <cellStyle name="Normal 29 2 4" xfId="5641"/>
    <cellStyle name="Normal 29 3" xfId="5642"/>
    <cellStyle name="Normal 29 3 2" xfId="5643"/>
    <cellStyle name="Normal 29 3 3" xfId="5644"/>
    <cellStyle name="Normal 29 4" xfId="5645"/>
    <cellStyle name="Normal 29 4 2" xfId="5646"/>
    <cellStyle name="Normal 29 4 3" xfId="5647"/>
    <cellStyle name="Normal 29 5" xfId="5648"/>
    <cellStyle name="Normal 29 6" xfId="5649"/>
    <cellStyle name="Normal 3" xfId="510"/>
    <cellStyle name="Normal 3 2" xfId="358"/>
    <cellStyle name="Normal 3 3" xfId="359"/>
    <cellStyle name="Normal 3 4" xfId="360"/>
    <cellStyle name="Normal 3 5" xfId="361"/>
    <cellStyle name="Normal 3 6" xfId="362"/>
    <cellStyle name="Normal 3 6 2" xfId="590"/>
    <cellStyle name="Normal 3 7" xfId="602"/>
    <cellStyle name="Normal 3 7 2" xfId="5650"/>
    <cellStyle name="Normal 3 7 2 2" xfId="5651"/>
    <cellStyle name="Normal 3 7 2 2 2" xfId="5652"/>
    <cellStyle name="Normal 3 7 2 2 3" xfId="5653"/>
    <cellStyle name="Normal 3 7 2 3" xfId="5654"/>
    <cellStyle name="Normal 3 7 2 4" xfId="5655"/>
    <cellStyle name="Normal 3 7 3" xfId="5656"/>
    <cellStyle name="Normal 3 7 3 2" xfId="5657"/>
    <cellStyle name="Normal 3 7 3 3" xfId="5658"/>
    <cellStyle name="Normal 3 7 4" xfId="5659"/>
    <cellStyle name="Normal 3 7 4 2" xfId="5660"/>
    <cellStyle name="Normal 3 7 4 3" xfId="5661"/>
    <cellStyle name="Normal 3 7 5" xfId="5662"/>
    <cellStyle name="Normal 3 7 6" xfId="5663"/>
    <cellStyle name="Normal 3_Net Classified Plant" xfId="5664"/>
    <cellStyle name="Normal 30" xfId="598"/>
    <cellStyle name="Normal 30 2" xfId="5665"/>
    <cellStyle name="Normal 30 2 2" xfId="5666"/>
    <cellStyle name="Normal 30 2 2 2" xfId="5667"/>
    <cellStyle name="Normal 30 2 2 3" xfId="5668"/>
    <cellStyle name="Normal 30 2 3" xfId="5669"/>
    <cellStyle name="Normal 30 2 4" xfId="5670"/>
    <cellStyle name="Normal 30 3" xfId="5671"/>
    <cellStyle name="Normal 30 3 2" xfId="5672"/>
    <cellStyle name="Normal 30 3 3" xfId="5673"/>
    <cellStyle name="Normal 30 4" xfId="5674"/>
    <cellStyle name="Normal 30 4 2" xfId="5675"/>
    <cellStyle name="Normal 30 4 3" xfId="5676"/>
    <cellStyle name="Normal 30 5" xfId="5677"/>
    <cellStyle name="Normal 30 6" xfId="5678"/>
    <cellStyle name="Normal 31" xfId="628"/>
    <cellStyle name="Normal 31 2" xfId="5679"/>
    <cellStyle name="Normal 31 2 2" xfId="5680"/>
    <cellStyle name="Normal 31 2 2 2" xfId="5681"/>
    <cellStyle name="Normal 31 2 2 3" xfId="5682"/>
    <cellStyle name="Normal 31 2 3" xfId="5683"/>
    <cellStyle name="Normal 31 2 4" xfId="5684"/>
    <cellStyle name="Normal 31 3" xfId="5685"/>
    <cellStyle name="Normal 31 3 2" xfId="5686"/>
    <cellStyle name="Normal 31 3 3" xfId="5687"/>
    <cellStyle name="Normal 31 4" xfId="5688"/>
    <cellStyle name="Normal 31 4 2" xfId="5689"/>
    <cellStyle name="Normal 31 4 3" xfId="5690"/>
    <cellStyle name="Normal 31 5" xfId="5691"/>
    <cellStyle name="Normal 31 6" xfId="5692"/>
    <cellStyle name="Normal 32" xfId="632"/>
    <cellStyle name="Normal 32 2" xfId="5693"/>
    <cellStyle name="Normal 32 2 2" xfId="5694"/>
    <cellStyle name="Normal 32 2 2 2" xfId="5695"/>
    <cellStyle name="Normal 32 2 2 2 2" xfId="5696"/>
    <cellStyle name="Normal 32 2 2 2 3" xfId="5697"/>
    <cellStyle name="Normal 32 2 2 3" xfId="5698"/>
    <cellStyle name="Normal 32 2 2 4" xfId="5699"/>
    <cellStyle name="Normal 32 2 3" xfId="5700"/>
    <cellStyle name="Normal 32 2 3 2" xfId="5701"/>
    <cellStyle name="Normal 32 2 3 3" xfId="5702"/>
    <cellStyle name="Normal 32 2 4" xfId="5703"/>
    <cellStyle name="Normal 32 2 4 2" xfId="5704"/>
    <cellStyle name="Normal 32 2 4 3" xfId="5705"/>
    <cellStyle name="Normal 32 2 5" xfId="5706"/>
    <cellStyle name="Normal 32 2 6" xfId="5707"/>
    <cellStyle name="Normal 32 3" xfId="5708"/>
    <cellStyle name="Normal 32 3 2" xfId="5709"/>
    <cellStyle name="Normal 32 3 2 2" xfId="5710"/>
    <cellStyle name="Normal 32 3 2 3" xfId="5711"/>
    <cellStyle name="Normal 32 3 3" xfId="5712"/>
    <cellStyle name="Normal 32 3 4" xfId="5713"/>
    <cellStyle name="Normal 32 4" xfId="5714"/>
    <cellStyle name="Normal 32 4 2" xfId="5715"/>
    <cellStyle name="Normal 32 4 3" xfId="5716"/>
    <cellStyle name="Normal 32 5" xfId="5717"/>
    <cellStyle name="Normal 32 5 2" xfId="5718"/>
    <cellStyle name="Normal 32 5 3" xfId="5719"/>
    <cellStyle name="Normal 32 6" xfId="5720"/>
    <cellStyle name="Normal 32 7" xfId="5721"/>
    <cellStyle name="Normal 33" xfId="550"/>
    <cellStyle name="Normal 33 2" xfId="5722"/>
    <cellStyle name="Normal 33 2 2" xfId="5723"/>
    <cellStyle name="Normal 33 2 2 2" xfId="5724"/>
    <cellStyle name="Normal 33 2 2 3" xfId="5725"/>
    <cellStyle name="Normal 33 2 3" xfId="5726"/>
    <cellStyle name="Normal 33 2 4" xfId="5727"/>
    <cellStyle name="Normal 33 3" xfId="5728"/>
    <cellStyle name="Normal 33 3 2" xfId="5729"/>
    <cellStyle name="Normal 33 3 3" xfId="5730"/>
    <cellStyle name="Normal 33 4" xfId="5731"/>
    <cellStyle name="Normal 33 4 2" xfId="5732"/>
    <cellStyle name="Normal 33 4 3" xfId="5733"/>
    <cellStyle name="Normal 33 5" xfId="5734"/>
    <cellStyle name="Normal 33 6" xfId="5735"/>
    <cellStyle name="Normal 34" xfId="551"/>
    <cellStyle name="Normal 34 2" xfId="5736"/>
    <cellStyle name="Normal 34 2 2" xfId="5737"/>
    <cellStyle name="Normal 34 2 2 2" xfId="5738"/>
    <cellStyle name="Normal 34 2 2 3" xfId="5739"/>
    <cellStyle name="Normal 34 2 3" xfId="5740"/>
    <cellStyle name="Normal 34 2 4" xfId="5741"/>
    <cellStyle name="Normal 34 3" xfId="5742"/>
    <cellStyle name="Normal 34 3 2" xfId="5743"/>
    <cellStyle name="Normal 34 3 3" xfId="5744"/>
    <cellStyle name="Normal 34 4" xfId="5745"/>
    <cellStyle name="Normal 34 4 2" xfId="5746"/>
    <cellStyle name="Normal 34 4 3" xfId="5747"/>
    <cellStyle name="Normal 34 5" xfId="5748"/>
    <cellStyle name="Normal 34 6" xfId="5749"/>
    <cellStyle name="Normal 35" xfId="548"/>
    <cellStyle name="Normal 35 2" xfId="5750"/>
    <cellStyle name="Normal 35 2 2" xfId="5751"/>
    <cellStyle name="Normal 35 2 2 2" xfId="5752"/>
    <cellStyle name="Normal 35 2 2 3" xfId="5753"/>
    <cellStyle name="Normal 35 2 3" xfId="5754"/>
    <cellStyle name="Normal 35 2 4" xfId="5755"/>
    <cellStyle name="Normal 35 3" xfId="5756"/>
    <cellStyle name="Normal 35 3 2" xfId="5757"/>
    <cellStyle name="Normal 35 3 3" xfId="5758"/>
    <cellStyle name="Normal 35 4" xfId="5759"/>
    <cellStyle name="Normal 35 4 2" xfId="5760"/>
    <cellStyle name="Normal 35 4 3" xfId="5761"/>
    <cellStyle name="Normal 35 5" xfId="5762"/>
    <cellStyle name="Normal 35 6" xfId="5763"/>
    <cellStyle name="Normal 36" xfId="595"/>
    <cellStyle name="Normal 36 2" xfId="5764"/>
    <cellStyle name="Normal 36 2 2" xfId="5765"/>
    <cellStyle name="Normal 36 2 2 2" xfId="5766"/>
    <cellStyle name="Normal 36 2 2 3" xfId="5767"/>
    <cellStyle name="Normal 36 2 3" xfId="5768"/>
    <cellStyle name="Normal 36 2 4" xfId="5769"/>
    <cellStyle name="Normal 36 3" xfId="5770"/>
    <cellStyle name="Normal 36 3 2" xfId="5771"/>
    <cellStyle name="Normal 36 3 3" xfId="5772"/>
    <cellStyle name="Normal 36 4" xfId="5773"/>
    <cellStyle name="Normal 36 4 2" xfId="5774"/>
    <cellStyle name="Normal 36 4 3" xfId="5775"/>
    <cellStyle name="Normal 36 5" xfId="5776"/>
    <cellStyle name="Normal 36 6" xfId="5777"/>
    <cellStyle name="Normal 37" xfId="596"/>
    <cellStyle name="Normal 37 2" xfId="5778"/>
    <cellStyle name="Normal 37 2 2" xfId="5779"/>
    <cellStyle name="Normal 37 2 2 2" xfId="5780"/>
    <cellStyle name="Normal 37 2 2 3" xfId="5781"/>
    <cellStyle name="Normal 37 2 3" xfId="5782"/>
    <cellStyle name="Normal 37 2 4" xfId="5783"/>
    <cellStyle name="Normal 37 3" xfId="5784"/>
    <cellStyle name="Normal 37 3 2" xfId="5785"/>
    <cellStyle name="Normal 37 3 3" xfId="5786"/>
    <cellStyle name="Normal 37 4" xfId="5787"/>
    <cellStyle name="Normal 37 4 2" xfId="5788"/>
    <cellStyle name="Normal 37 4 3" xfId="5789"/>
    <cellStyle name="Normal 37 5" xfId="5790"/>
    <cellStyle name="Normal 37 6" xfId="5791"/>
    <cellStyle name="Normal 38" xfId="635"/>
    <cellStyle name="Normal 38 2" xfId="5792"/>
    <cellStyle name="Normal 38 2 2" xfId="5793"/>
    <cellStyle name="Normal 38 2 2 2" xfId="5794"/>
    <cellStyle name="Normal 38 2 2 3" xfId="5795"/>
    <cellStyle name="Normal 38 2 3" xfId="5796"/>
    <cellStyle name="Normal 38 2 4" xfId="5797"/>
    <cellStyle name="Normal 38 3" xfId="5798"/>
    <cellStyle name="Normal 38 3 2" xfId="5799"/>
    <cellStyle name="Normal 38 3 3" xfId="5800"/>
    <cellStyle name="Normal 38 4" xfId="5801"/>
    <cellStyle name="Normal 38 4 2" xfId="5802"/>
    <cellStyle name="Normal 38 4 3" xfId="5803"/>
    <cellStyle name="Normal 38 5" xfId="5804"/>
    <cellStyle name="Normal 38 6" xfId="5805"/>
    <cellStyle name="Normal 39" xfId="636"/>
    <cellStyle name="Normal 39 2" xfId="5806"/>
    <cellStyle name="Normal 39 2 2" xfId="5807"/>
    <cellStyle name="Normal 39 2 2 2" xfId="5808"/>
    <cellStyle name="Normal 39 2 2 3" xfId="5809"/>
    <cellStyle name="Normal 39 2 3" xfId="5810"/>
    <cellStyle name="Normal 39 2 4" xfId="5811"/>
    <cellStyle name="Normal 39 3" xfId="5812"/>
    <cellStyle name="Normal 39 3 2" xfId="5813"/>
    <cellStyle name="Normal 39 3 3" xfId="5814"/>
    <cellStyle name="Normal 39 4" xfId="5815"/>
    <cellStyle name="Normal 39 4 2" xfId="5816"/>
    <cellStyle name="Normal 39 4 3" xfId="5817"/>
    <cellStyle name="Normal 39 5" xfId="5818"/>
    <cellStyle name="Normal 39 6" xfId="5819"/>
    <cellStyle name="Normal 4" xfId="363"/>
    <cellStyle name="Normal 4 2" xfId="364"/>
    <cellStyle name="Normal 4 3" xfId="5820"/>
    <cellStyle name="Normal 4 4" xfId="5821"/>
    <cellStyle name="Normal 4 4 2" xfId="5822"/>
    <cellStyle name="Normal 4 4 2 2" xfId="5823"/>
    <cellStyle name="Normal 4 4 2 2 2" xfId="5824"/>
    <cellStyle name="Normal 4 4 2 2 3" xfId="5825"/>
    <cellStyle name="Normal 4 4 2 3" xfId="5826"/>
    <cellStyle name="Normal 4 4 2 4" xfId="5827"/>
    <cellStyle name="Normal 4 4 3" xfId="5828"/>
    <cellStyle name="Normal 4 4 3 2" xfId="5829"/>
    <cellStyle name="Normal 4 4 3 3" xfId="5830"/>
    <cellStyle name="Normal 4 4 4" xfId="5831"/>
    <cellStyle name="Normal 4 4 4 2" xfId="5832"/>
    <cellStyle name="Normal 4 4 4 3" xfId="5833"/>
    <cellStyle name="Normal 4 4 5" xfId="5834"/>
    <cellStyle name="Normal 4 4 6" xfId="5835"/>
    <cellStyle name="Normal 4 5" xfId="5836"/>
    <cellStyle name="Normal 4 5 2" xfId="5837"/>
    <cellStyle name="Normal 4 5 2 2" xfId="5838"/>
    <cellStyle name="Normal 4 5 2 2 2" xfId="5839"/>
    <cellStyle name="Normal 4 5 2 2 3" xfId="5840"/>
    <cellStyle name="Normal 4 5 2 3" xfId="5841"/>
    <cellStyle name="Normal 4 5 2 4" xfId="5842"/>
    <cellStyle name="Normal 4 5 3" xfId="5843"/>
    <cellStyle name="Normal 4 5 3 2" xfId="5844"/>
    <cellStyle name="Normal 4 5 3 3" xfId="5845"/>
    <cellStyle name="Normal 4 5 4" xfId="5846"/>
    <cellStyle name="Normal 4 5 4 2" xfId="5847"/>
    <cellStyle name="Normal 4 5 4 3" xfId="5848"/>
    <cellStyle name="Normal 4 5 5" xfId="5849"/>
    <cellStyle name="Normal 4 5 6" xfId="5850"/>
    <cellStyle name="Normal 4 6" xfId="5851"/>
    <cellStyle name="Normal 4 7" xfId="5852"/>
    <cellStyle name="Normal 4 7 2" xfId="5853"/>
    <cellStyle name="Normal 4 7 2 2" xfId="5854"/>
    <cellStyle name="Normal 4 7 2 2 2" xfId="5855"/>
    <cellStyle name="Normal 4 7 2 2 3" xfId="5856"/>
    <cellStyle name="Normal 4 7 2 3" xfId="5857"/>
    <cellStyle name="Normal 4 7 2 4" xfId="5858"/>
    <cellStyle name="Normal 4 7 3" xfId="5859"/>
    <cellStyle name="Normal 4 7 3 2" xfId="5860"/>
    <cellStyle name="Normal 4 7 3 3" xfId="5861"/>
    <cellStyle name="Normal 4 7 4" xfId="5862"/>
    <cellStyle name="Normal 4 7 4 2" xfId="5863"/>
    <cellStyle name="Normal 4 7 4 3" xfId="5864"/>
    <cellStyle name="Normal 4 7 5" xfId="5865"/>
    <cellStyle name="Normal 4 7 6" xfId="5866"/>
    <cellStyle name="Normal 4_3.05 Allocation Method 2010 GTR WF" xfId="365"/>
    <cellStyle name="Normal 40" xfId="640"/>
    <cellStyle name="Normal 40 2" xfId="5867"/>
    <cellStyle name="Normal 40 2 2" xfId="5868"/>
    <cellStyle name="Normal 40 2 2 2" xfId="5869"/>
    <cellStyle name="Normal 40 2 2 3" xfId="5870"/>
    <cellStyle name="Normal 40 2 3" xfId="5871"/>
    <cellStyle name="Normal 40 2 4" xfId="5872"/>
    <cellStyle name="Normal 40 3" xfId="5873"/>
    <cellStyle name="Normal 40 3 2" xfId="5874"/>
    <cellStyle name="Normal 40 3 3" xfId="5875"/>
    <cellStyle name="Normal 40 4" xfId="5876"/>
    <cellStyle name="Normal 40 4 2" xfId="5877"/>
    <cellStyle name="Normal 40 4 3" xfId="5878"/>
    <cellStyle name="Normal 40 5" xfId="5879"/>
    <cellStyle name="Normal 40 6" xfId="5880"/>
    <cellStyle name="Normal 41" xfId="641"/>
    <cellStyle name="Normal 42" xfId="642"/>
    <cellStyle name="Normal 42 2" xfId="5881"/>
    <cellStyle name="Normal 42 2 2" xfId="5882"/>
    <cellStyle name="Normal 42 2 2 2" xfId="5883"/>
    <cellStyle name="Normal 42 2 2 3" xfId="5884"/>
    <cellStyle name="Normal 42 2 3" xfId="5885"/>
    <cellStyle name="Normal 42 2 4" xfId="5886"/>
    <cellStyle name="Normal 42 3" xfId="5887"/>
    <cellStyle name="Normal 42 3 2" xfId="5888"/>
    <cellStyle name="Normal 42 3 3" xfId="5889"/>
    <cellStyle name="Normal 42 4" xfId="5890"/>
    <cellStyle name="Normal 42 4 2" xfId="5891"/>
    <cellStyle name="Normal 42 4 3" xfId="5892"/>
    <cellStyle name="Normal 42 5" xfId="5893"/>
    <cellStyle name="Normal 42 6" xfId="5894"/>
    <cellStyle name="Normal 43" xfId="643"/>
    <cellStyle name="Normal 43 2" xfId="5895"/>
    <cellStyle name="Normal 44" xfId="646"/>
    <cellStyle name="Normal 44 2" xfId="5896"/>
    <cellStyle name="Normal 44 2 2" xfId="5897"/>
    <cellStyle name="Normal 44 2 2 2" xfId="5898"/>
    <cellStyle name="Normal 44 2 2 3" xfId="5899"/>
    <cellStyle name="Normal 44 2 3" xfId="5900"/>
    <cellStyle name="Normal 44 2 4" xfId="5901"/>
    <cellStyle name="Normal 44 3" xfId="5902"/>
    <cellStyle name="Normal 44 3 2" xfId="5903"/>
    <cellStyle name="Normal 44 3 3" xfId="5904"/>
    <cellStyle name="Normal 44 4" xfId="5905"/>
    <cellStyle name="Normal 44 4 2" xfId="5906"/>
    <cellStyle name="Normal 44 4 3" xfId="5907"/>
    <cellStyle name="Normal 44 5" xfId="5908"/>
    <cellStyle name="Normal 44 6" xfId="5909"/>
    <cellStyle name="Normal 45" xfId="647"/>
    <cellStyle name="Normal 45 2" xfId="5910"/>
    <cellStyle name="Normal 46" xfId="648"/>
    <cellStyle name="Normal 46 2" xfId="5911"/>
    <cellStyle name="Normal 46 2 2" xfId="5912"/>
    <cellStyle name="Normal 46 2 2 2" xfId="5913"/>
    <cellStyle name="Normal 46 2 2 3" xfId="5914"/>
    <cellStyle name="Normal 46 2 3" xfId="5915"/>
    <cellStyle name="Normal 46 2 4" xfId="5916"/>
    <cellStyle name="Normal 46 3" xfId="5917"/>
    <cellStyle name="Normal 46 3 2" xfId="5918"/>
    <cellStyle name="Normal 46 3 3" xfId="5919"/>
    <cellStyle name="Normal 46 4" xfId="5920"/>
    <cellStyle name="Normal 46 4 2" xfId="5921"/>
    <cellStyle name="Normal 46 4 3" xfId="5922"/>
    <cellStyle name="Normal 46 5" xfId="5923"/>
    <cellStyle name="Normal 46 6" xfId="5924"/>
    <cellStyle name="Normal 47" xfId="649"/>
    <cellStyle name="Normal 47 2" xfId="5925"/>
    <cellStyle name="Normal 48" xfId="651"/>
    <cellStyle name="Normal 48 2" xfId="5926"/>
    <cellStyle name="Normal 48 2 2" xfId="5927"/>
    <cellStyle name="Normal 48 2 3" xfId="5928"/>
    <cellStyle name="Normal 48 3" xfId="5929"/>
    <cellStyle name="Normal 48 4" xfId="5930"/>
    <cellStyle name="Normal 48 5" xfId="5931"/>
    <cellStyle name="Normal 49" xfId="653"/>
    <cellStyle name="Normal 49 2" xfId="5932"/>
    <cellStyle name="Normal 5" xfId="366"/>
    <cellStyle name="Normal 5 10" xfId="5933"/>
    <cellStyle name="Normal 5 11" xfId="5934"/>
    <cellStyle name="Normal 5 12" xfId="5935"/>
    <cellStyle name="Normal 5 2" xfId="5936"/>
    <cellStyle name="Normal 5 2 2" xfId="5937"/>
    <cellStyle name="Normal 5 2 2 2" xfId="5938"/>
    <cellStyle name="Normal 5 2 2 2 2" xfId="5939"/>
    <cellStyle name="Normal 5 2 2 2 3" xfId="5940"/>
    <cellStyle name="Normal 5 2 2 3" xfId="5941"/>
    <cellStyle name="Normal 5 2 2 4" xfId="5942"/>
    <cellStyle name="Normal 5 2 3" xfId="5943"/>
    <cellStyle name="Normal 5 2 3 2" xfId="5944"/>
    <cellStyle name="Normal 5 2 3 3" xfId="5945"/>
    <cellStyle name="Normal 5 2 4" xfId="5946"/>
    <cellStyle name="Normal 5 2 4 2" xfId="5947"/>
    <cellStyle name="Normal 5 2 4 3" xfId="5948"/>
    <cellStyle name="Normal 5 2 5" xfId="5949"/>
    <cellStyle name="Normal 5 2 6" xfId="5950"/>
    <cellStyle name="Normal 5 3" xfId="5951"/>
    <cellStyle name="Normal 5 3 2" xfId="5952"/>
    <cellStyle name="Normal 5 3 2 2" xfId="5953"/>
    <cellStyle name="Normal 5 3 2 2 2" xfId="5954"/>
    <cellStyle name="Normal 5 3 2 2 3" xfId="5955"/>
    <cellStyle name="Normal 5 3 2 3" xfId="5956"/>
    <cellStyle name="Normal 5 3 2 4" xfId="5957"/>
    <cellStyle name="Normal 5 3 3" xfId="5958"/>
    <cellStyle name="Normal 5 3 3 2" xfId="5959"/>
    <cellStyle name="Normal 5 3 3 3" xfId="5960"/>
    <cellStyle name="Normal 5 3 4" xfId="5961"/>
    <cellStyle name="Normal 5 3 4 2" xfId="5962"/>
    <cellStyle name="Normal 5 3 4 3" xfId="5963"/>
    <cellStyle name="Normal 5 3 5" xfId="5964"/>
    <cellStyle name="Normal 5 3 6" xfId="5965"/>
    <cellStyle name="Normal 5 4" xfId="5966"/>
    <cellStyle name="Normal 5 4 2" xfId="5967"/>
    <cellStyle name="Normal 5 4 2 2" xfId="5968"/>
    <cellStyle name="Normal 5 4 2 2 2" xfId="5969"/>
    <cellStyle name="Normal 5 4 2 2 3" xfId="5970"/>
    <cellStyle name="Normal 5 4 2 3" xfId="5971"/>
    <cellStyle name="Normal 5 4 2 4" xfId="5972"/>
    <cellStyle name="Normal 5 4 3" xfId="5973"/>
    <cellStyle name="Normal 5 4 3 2" xfId="5974"/>
    <cellStyle name="Normal 5 4 3 3" xfId="5975"/>
    <cellStyle name="Normal 5 4 4" xfId="5976"/>
    <cellStyle name="Normal 5 4 4 2" xfId="5977"/>
    <cellStyle name="Normal 5 4 4 3" xfId="5978"/>
    <cellStyle name="Normal 5 4 5" xfId="5979"/>
    <cellStyle name="Normal 5 4 6" xfId="5980"/>
    <cellStyle name="Normal 5 5" xfId="5981"/>
    <cellStyle name="Normal 5 5 2" xfId="5982"/>
    <cellStyle name="Normal 5 5 2 2" xfId="5983"/>
    <cellStyle name="Normal 5 5 2 2 2" xfId="5984"/>
    <cellStyle name="Normal 5 5 2 2 3" xfId="5985"/>
    <cellStyle name="Normal 5 5 2 3" xfId="5986"/>
    <cellStyle name="Normal 5 5 2 4" xfId="5987"/>
    <cellStyle name="Normal 5 5 3" xfId="5988"/>
    <cellStyle name="Normal 5 5 3 2" xfId="5989"/>
    <cellStyle name="Normal 5 5 3 3" xfId="5990"/>
    <cellStyle name="Normal 5 5 4" xfId="5991"/>
    <cellStyle name="Normal 5 5 4 2" xfId="5992"/>
    <cellStyle name="Normal 5 5 4 3" xfId="5993"/>
    <cellStyle name="Normal 5 5 5" xfId="5994"/>
    <cellStyle name="Normal 5 5 6" xfId="5995"/>
    <cellStyle name="Normal 5 6" xfId="5996"/>
    <cellStyle name="Normal 5 6 2" xfId="5997"/>
    <cellStyle name="Normal 5 6 2 2" xfId="5998"/>
    <cellStyle name="Normal 5 6 2 2 2" xfId="5999"/>
    <cellStyle name="Normal 5 6 2 2 3" xfId="6000"/>
    <cellStyle name="Normal 5 6 2 3" xfId="6001"/>
    <cellStyle name="Normal 5 6 2 4" xfId="6002"/>
    <cellStyle name="Normal 5 6 3" xfId="6003"/>
    <cellStyle name="Normal 5 6 3 2" xfId="6004"/>
    <cellStyle name="Normal 5 6 3 3" xfId="6005"/>
    <cellStyle name="Normal 5 6 4" xfId="6006"/>
    <cellStyle name="Normal 5 6 4 2" xfId="6007"/>
    <cellStyle name="Normal 5 6 4 3" xfId="6008"/>
    <cellStyle name="Normal 5 6 5" xfId="6009"/>
    <cellStyle name="Normal 5 6 6" xfId="6010"/>
    <cellStyle name="Normal 5 7" xfId="6011"/>
    <cellStyle name="Normal 5 7 2" xfId="6012"/>
    <cellStyle name="Normal 5 7 2 2" xfId="6013"/>
    <cellStyle name="Normal 5 7 2 3" xfId="6014"/>
    <cellStyle name="Normal 5 7 3" xfId="6015"/>
    <cellStyle name="Normal 5 7 4" xfId="6016"/>
    <cellStyle name="Normal 5 8" xfId="6017"/>
    <cellStyle name="Normal 5 8 2" xfId="6018"/>
    <cellStyle name="Normal 5 8 3" xfId="6019"/>
    <cellStyle name="Normal 5 9" xfId="6020"/>
    <cellStyle name="Normal 5 9 2" xfId="6021"/>
    <cellStyle name="Normal 5 9 3" xfId="6022"/>
    <cellStyle name="Normal 50" xfId="654"/>
    <cellStyle name="Normal 50 2" xfId="6023"/>
    <cellStyle name="Normal 50 2 2" xfId="6024"/>
    <cellStyle name="Normal 50 2 3" xfId="6025"/>
    <cellStyle name="Normal 51" xfId="655"/>
    <cellStyle name="Normal 51 2" xfId="656"/>
    <cellStyle name="Normal 51 2 2" xfId="6026"/>
    <cellStyle name="Normal 51 2 3" xfId="6027"/>
    <cellStyle name="Normal 52" xfId="657"/>
    <cellStyle name="Normal 52 2" xfId="667"/>
    <cellStyle name="Normal 53" xfId="658"/>
    <cellStyle name="Normal 53 2" xfId="6028"/>
    <cellStyle name="Normal 53 3" xfId="6029"/>
    <cellStyle name="Normal 54" xfId="659"/>
    <cellStyle name="Normal 54 2" xfId="669"/>
    <cellStyle name="Normal 54 3" xfId="6030"/>
    <cellStyle name="Normal 55" xfId="661"/>
    <cellStyle name="Normal 55 2" xfId="670"/>
    <cellStyle name="Normal 56" xfId="662"/>
    <cellStyle name="Normal 56 2" xfId="671"/>
    <cellStyle name="Normal 57" xfId="663"/>
    <cellStyle name="Normal 57 2" xfId="672"/>
    <cellStyle name="Normal 58" xfId="664"/>
    <cellStyle name="Normal 59" xfId="665"/>
    <cellStyle name="Normal 6" xfId="511"/>
    <cellStyle name="Normal 6 2" xfId="367"/>
    <cellStyle name="Normal 6 3" xfId="368"/>
    <cellStyle name="Normal 6 3 2" xfId="6031"/>
    <cellStyle name="Normal 6 3 2 2" xfId="6032"/>
    <cellStyle name="Normal 6 3 2 2 2" xfId="6033"/>
    <cellStyle name="Normal 6 3 2 2 3" xfId="6034"/>
    <cellStyle name="Normal 6 3 2 3" xfId="6035"/>
    <cellStyle name="Normal 6 3 2 4" xfId="6036"/>
    <cellStyle name="Normal 6 3 3" xfId="6037"/>
    <cellStyle name="Normal 6 3 3 2" xfId="6038"/>
    <cellStyle name="Normal 6 3 3 3" xfId="6039"/>
    <cellStyle name="Normal 6 3 4" xfId="6040"/>
    <cellStyle name="Normal 6 3 4 2" xfId="6041"/>
    <cellStyle name="Normal 6 3 4 3" xfId="6042"/>
    <cellStyle name="Normal 6 3 5" xfId="6043"/>
    <cellStyle name="Normal 6 3 6" xfId="6044"/>
    <cellStyle name="Normal 6 4" xfId="603"/>
    <cellStyle name="Normal 60" xfId="666"/>
    <cellStyle name="Normal 61" xfId="6045"/>
    <cellStyle name="Normal 62" xfId="6046"/>
    <cellStyle name="Normal 62 2" xfId="6047"/>
    <cellStyle name="Normal 63" xfId="6048"/>
    <cellStyle name="Normal 63 2" xfId="6049"/>
    <cellStyle name="Normal 64" xfId="6050"/>
    <cellStyle name="Normal 64 2" xfId="6051"/>
    <cellStyle name="Normal 65" xfId="6052"/>
    <cellStyle name="Normal 66" xfId="6053"/>
    <cellStyle name="Normal 67" xfId="6054"/>
    <cellStyle name="Normal 68" xfId="6055"/>
    <cellStyle name="Normal 69" xfId="6537"/>
    <cellStyle name="Normal 7" xfId="512"/>
    <cellStyle name="Normal 7 2" xfId="369"/>
    <cellStyle name="Normal 7 3" xfId="604"/>
    <cellStyle name="Normal 7 3 2" xfId="6056"/>
    <cellStyle name="Normal 7 3 2 2" xfId="6057"/>
    <cellStyle name="Normal 7 3 2 2 2" xfId="6058"/>
    <cellStyle name="Normal 7 3 2 2 3" xfId="6059"/>
    <cellStyle name="Normal 7 3 2 3" xfId="6060"/>
    <cellStyle name="Normal 7 3 2 4" xfId="6061"/>
    <cellStyle name="Normal 7 3 3" xfId="6062"/>
    <cellStyle name="Normal 7 3 3 2" xfId="6063"/>
    <cellStyle name="Normal 7 3 3 3" xfId="6064"/>
    <cellStyle name="Normal 7 3 4" xfId="6065"/>
    <cellStyle name="Normal 7 3 4 2" xfId="6066"/>
    <cellStyle name="Normal 7 3 4 3" xfId="6067"/>
    <cellStyle name="Normal 7 3 5" xfId="6068"/>
    <cellStyle name="Normal 7 3 6" xfId="6069"/>
    <cellStyle name="Normal 8" xfId="513"/>
    <cellStyle name="Normal 8 2" xfId="605"/>
    <cellStyle name="Normal 8 3" xfId="6070"/>
    <cellStyle name="Normal 8 3 2" xfId="6071"/>
    <cellStyle name="Normal 8 3 2 2" xfId="6072"/>
    <cellStyle name="Normal 8 3 2 2 2" xfId="6073"/>
    <cellStyle name="Normal 8 3 2 2 3" xfId="6074"/>
    <cellStyle name="Normal 8 3 2 3" xfId="6075"/>
    <cellStyle name="Normal 8 3 2 4" xfId="6076"/>
    <cellStyle name="Normal 8 3 3" xfId="6077"/>
    <cellStyle name="Normal 8 3 3 2" xfId="6078"/>
    <cellStyle name="Normal 8 3 3 3" xfId="6079"/>
    <cellStyle name="Normal 8 3 4" xfId="6080"/>
    <cellStyle name="Normal 8 3 4 2" xfId="6081"/>
    <cellStyle name="Normal 8 3 4 3" xfId="6082"/>
    <cellStyle name="Normal 8 3 5" xfId="6083"/>
    <cellStyle name="Normal 8 3 6" xfId="6084"/>
    <cellStyle name="Normal 9" xfId="370"/>
    <cellStyle name="Normal 9 2" xfId="371"/>
    <cellStyle name="Normal 9 2 2" xfId="592"/>
    <cellStyle name="Normal 9 3" xfId="591"/>
    <cellStyle name="Normal 9 3 2" xfId="6085"/>
    <cellStyle name="Normal 9 3 2 2" xfId="6086"/>
    <cellStyle name="Normal 9 3 2 2 2" xfId="6087"/>
    <cellStyle name="Normal 9 3 2 2 3" xfId="6088"/>
    <cellStyle name="Normal 9 3 2 3" xfId="6089"/>
    <cellStyle name="Normal 9 3 2 4" xfId="6090"/>
    <cellStyle name="Normal 9 3 3" xfId="6091"/>
    <cellStyle name="Normal 9 3 3 2" xfId="6092"/>
    <cellStyle name="Normal 9 3 3 3" xfId="6093"/>
    <cellStyle name="Normal 9 3 4" xfId="6094"/>
    <cellStyle name="Normal 9 3 4 2" xfId="6095"/>
    <cellStyle name="Normal 9 3 4 3" xfId="6096"/>
    <cellStyle name="Normal 9 3 5" xfId="6097"/>
    <cellStyle name="Normal 9 3 6" xfId="6098"/>
    <cellStyle name="Normal 9_NOL Analysis(For Ann Kellog and  Pete Winne)" xfId="509"/>
    <cellStyle name="Normal_Sheet1" xfId="372"/>
    <cellStyle name="Normal_Sheet3" xfId="373"/>
    <cellStyle name="Note 10" xfId="374"/>
    <cellStyle name="Note 10 2" xfId="375"/>
    <cellStyle name="Note 10 3" xfId="6099"/>
    <cellStyle name="Note 10 3 2" xfId="6100"/>
    <cellStyle name="Note 10 3 2 2" xfId="6101"/>
    <cellStyle name="Note 10 3 2 2 2" xfId="6102"/>
    <cellStyle name="Note 10 3 2 2 3" xfId="6103"/>
    <cellStyle name="Note 10 3 2 3" xfId="6104"/>
    <cellStyle name="Note 10 3 2 4" xfId="6105"/>
    <cellStyle name="Note 10 3 3" xfId="6106"/>
    <cellStyle name="Note 10 3 3 2" xfId="6107"/>
    <cellStyle name="Note 10 3 3 3" xfId="6108"/>
    <cellStyle name="Note 10 3 4" xfId="6109"/>
    <cellStyle name="Note 10 3 4 2" xfId="6110"/>
    <cellStyle name="Note 10 3 4 3" xfId="6111"/>
    <cellStyle name="Note 10 3 5" xfId="6112"/>
    <cellStyle name="Note 10 3 6" xfId="6113"/>
    <cellStyle name="Note 11" xfId="376"/>
    <cellStyle name="Note 11 2" xfId="377"/>
    <cellStyle name="Note 11 3" xfId="6114"/>
    <cellStyle name="Note 11 3 2" xfId="6115"/>
    <cellStyle name="Note 11 3 2 2" xfId="6116"/>
    <cellStyle name="Note 11 3 2 2 2" xfId="6117"/>
    <cellStyle name="Note 11 3 2 2 3" xfId="6118"/>
    <cellStyle name="Note 11 3 2 3" xfId="6119"/>
    <cellStyle name="Note 11 3 2 4" xfId="6120"/>
    <cellStyle name="Note 11 3 3" xfId="6121"/>
    <cellStyle name="Note 11 3 3 2" xfId="6122"/>
    <cellStyle name="Note 11 3 3 3" xfId="6123"/>
    <cellStyle name="Note 11 3 4" xfId="6124"/>
    <cellStyle name="Note 11 3 4 2" xfId="6125"/>
    <cellStyle name="Note 11 3 4 3" xfId="6126"/>
    <cellStyle name="Note 11 3 5" xfId="6127"/>
    <cellStyle name="Note 11 3 6" xfId="6128"/>
    <cellStyle name="Note 12" xfId="378"/>
    <cellStyle name="Note 12 2" xfId="379"/>
    <cellStyle name="Note 12 3" xfId="6129"/>
    <cellStyle name="Note 12 3 2" xfId="6130"/>
    <cellStyle name="Note 12 3 2 2" xfId="6131"/>
    <cellStyle name="Note 12 3 2 2 2" xfId="6132"/>
    <cellStyle name="Note 12 3 2 2 3" xfId="6133"/>
    <cellStyle name="Note 12 3 2 3" xfId="6134"/>
    <cellStyle name="Note 12 3 2 4" xfId="6135"/>
    <cellStyle name="Note 12 3 3" xfId="6136"/>
    <cellStyle name="Note 12 3 3 2" xfId="6137"/>
    <cellStyle name="Note 12 3 3 3" xfId="6138"/>
    <cellStyle name="Note 12 3 4" xfId="6139"/>
    <cellStyle name="Note 12 3 4 2" xfId="6140"/>
    <cellStyle name="Note 12 3 4 3" xfId="6141"/>
    <cellStyle name="Note 12 3 5" xfId="6142"/>
    <cellStyle name="Note 12 3 6" xfId="6143"/>
    <cellStyle name="Note 13" xfId="518"/>
    <cellStyle name="Note 13 2" xfId="611"/>
    <cellStyle name="Note 13 2 2" xfId="6144"/>
    <cellStyle name="Note 13 2 2 2" xfId="6145"/>
    <cellStyle name="Note 13 2 2 2 2" xfId="6146"/>
    <cellStyle name="Note 13 2 2 2 3" xfId="6147"/>
    <cellStyle name="Note 13 2 2 3" xfId="6148"/>
    <cellStyle name="Note 13 2 2 4" xfId="6149"/>
    <cellStyle name="Note 13 2 3" xfId="6150"/>
    <cellStyle name="Note 13 2 3 2" xfId="6151"/>
    <cellStyle name="Note 13 2 3 3" xfId="6152"/>
    <cellStyle name="Note 13 2 4" xfId="6153"/>
    <cellStyle name="Note 13 2 4 2" xfId="6154"/>
    <cellStyle name="Note 13 2 4 3" xfId="6155"/>
    <cellStyle name="Note 13 2 5" xfId="6156"/>
    <cellStyle name="Note 13 2 6" xfId="6157"/>
    <cellStyle name="Note 13 3" xfId="6158"/>
    <cellStyle name="Note 13 3 2" xfId="6159"/>
    <cellStyle name="Note 13 3 2 2" xfId="6160"/>
    <cellStyle name="Note 13 3 2 3" xfId="6161"/>
    <cellStyle name="Note 13 3 3" xfId="6162"/>
    <cellStyle name="Note 13 3 4" xfId="6163"/>
    <cellStyle name="Note 13 4" xfId="6164"/>
    <cellStyle name="Note 13 4 2" xfId="6165"/>
    <cellStyle name="Note 13 4 3" xfId="6166"/>
    <cellStyle name="Note 13 5" xfId="6167"/>
    <cellStyle name="Note 13 5 2" xfId="6168"/>
    <cellStyle name="Note 13 5 3" xfId="6169"/>
    <cellStyle name="Note 13 6" xfId="6170"/>
    <cellStyle name="Note 13 7" xfId="6171"/>
    <cellStyle name="Note 14" xfId="534"/>
    <cellStyle name="Note 14 2" xfId="6172"/>
    <cellStyle name="Note 14 2 2" xfId="6173"/>
    <cellStyle name="Note 14 2 2 2" xfId="6174"/>
    <cellStyle name="Note 14 2 2 3" xfId="6175"/>
    <cellStyle name="Note 14 2 3" xfId="6176"/>
    <cellStyle name="Note 14 2 4" xfId="6177"/>
    <cellStyle name="Note 14 3" xfId="6178"/>
    <cellStyle name="Note 14 3 2" xfId="6179"/>
    <cellStyle name="Note 14 3 3" xfId="6180"/>
    <cellStyle name="Note 14 4" xfId="6181"/>
    <cellStyle name="Note 14 4 2" xfId="6182"/>
    <cellStyle name="Note 14 4 3" xfId="6183"/>
    <cellStyle name="Note 14 5" xfId="6184"/>
    <cellStyle name="Note 14 6" xfId="6185"/>
    <cellStyle name="Note 15" xfId="6186"/>
    <cellStyle name="Note 15 2" xfId="6187"/>
    <cellStyle name="Note 15 2 2" xfId="6188"/>
    <cellStyle name="Note 15 2 2 2" xfId="6189"/>
    <cellStyle name="Note 15 2 2 3" xfId="6190"/>
    <cellStyle name="Note 15 2 3" xfId="6191"/>
    <cellStyle name="Note 15 2 4" xfId="6192"/>
    <cellStyle name="Note 15 3" xfId="6193"/>
    <cellStyle name="Note 15 3 2" xfId="6194"/>
    <cellStyle name="Note 15 3 3" xfId="6195"/>
    <cellStyle name="Note 15 4" xfId="6196"/>
    <cellStyle name="Note 15 4 2" xfId="6197"/>
    <cellStyle name="Note 15 4 3" xfId="6198"/>
    <cellStyle name="Note 15 5" xfId="6199"/>
    <cellStyle name="Note 15 6" xfId="6200"/>
    <cellStyle name="Note 16" xfId="6201"/>
    <cellStyle name="Note 16 2" xfId="6202"/>
    <cellStyle name="Note 16 2 2" xfId="6203"/>
    <cellStyle name="Note 16 2 2 2" xfId="6204"/>
    <cellStyle name="Note 16 2 2 3" xfId="6205"/>
    <cellStyle name="Note 16 2 3" xfId="6206"/>
    <cellStyle name="Note 16 2 4" xfId="6207"/>
    <cellStyle name="Note 16 3" xfId="6208"/>
    <cellStyle name="Note 16 3 2" xfId="6209"/>
    <cellStyle name="Note 16 3 3" xfId="6210"/>
    <cellStyle name="Note 16 4" xfId="6211"/>
    <cellStyle name="Note 16 4 2" xfId="6212"/>
    <cellStyle name="Note 16 4 3" xfId="6213"/>
    <cellStyle name="Note 16 5" xfId="6214"/>
    <cellStyle name="Note 16 6" xfId="6215"/>
    <cellStyle name="Note 17" xfId="6216"/>
    <cellStyle name="Note 17 2" xfId="6217"/>
    <cellStyle name="Note 17 2 2" xfId="6218"/>
    <cellStyle name="Note 17 2 2 2" xfId="6219"/>
    <cellStyle name="Note 17 2 2 3" xfId="6220"/>
    <cellStyle name="Note 17 2 3" xfId="6221"/>
    <cellStyle name="Note 17 2 4" xfId="6222"/>
    <cellStyle name="Note 17 3" xfId="6223"/>
    <cellStyle name="Note 17 3 2" xfId="6224"/>
    <cellStyle name="Note 17 3 3" xfId="6225"/>
    <cellStyle name="Note 17 4" xfId="6226"/>
    <cellStyle name="Note 17 4 2" xfId="6227"/>
    <cellStyle name="Note 17 4 3" xfId="6228"/>
    <cellStyle name="Note 17 5" xfId="6229"/>
    <cellStyle name="Note 17 6" xfId="6230"/>
    <cellStyle name="Note 18" xfId="6231"/>
    <cellStyle name="Note 18 2" xfId="6232"/>
    <cellStyle name="Note 18 2 2" xfId="6233"/>
    <cellStyle name="Note 18 2 2 2" xfId="6234"/>
    <cellStyle name="Note 18 2 2 3" xfId="6235"/>
    <cellStyle name="Note 18 2 3" xfId="6236"/>
    <cellStyle name="Note 18 2 4" xfId="6237"/>
    <cellStyle name="Note 18 3" xfId="6238"/>
    <cellStyle name="Note 18 3 2" xfId="6239"/>
    <cellStyle name="Note 18 3 3" xfId="6240"/>
    <cellStyle name="Note 18 4" xfId="6241"/>
    <cellStyle name="Note 18 4 2" xfId="6242"/>
    <cellStyle name="Note 18 4 3" xfId="6243"/>
    <cellStyle name="Note 18 5" xfId="6244"/>
    <cellStyle name="Note 18 6" xfId="6245"/>
    <cellStyle name="Note 19" xfId="6246"/>
    <cellStyle name="Note 19 2" xfId="6247"/>
    <cellStyle name="Note 19 2 2" xfId="6248"/>
    <cellStyle name="Note 19 2 2 2" xfId="6249"/>
    <cellStyle name="Note 19 2 2 3" xfId="6250"/>
    <cellStyle name="Note 19 2 3" xfId="6251"/>
    <cellStyle name="Note 19 2 4" xfId="6252"/>
    <cellStyle name="Note 19 3" xfId="6253"/>
    <cellStyle name="Note 19 3 2" xfId="6254"/>
    <cellStyle name="Note 19 3 3" xfId="6255"/>
    <cellStyle name="Note 19 4" xfId="6256"/>
    <cellStyle name="Note 19 4 2" xfId="6257"/>
    <cellStyle name="Note 19 4 3" xfId="6258"/>
    <cellStyle name="Note 19 5" xfId="6259"/>
    <cellStyle name="Note 19 6" xfId="6260"/>
    <cellStyle name="Note 2" xfId="380"/>
    <cellStyle name="Note 2 2" xfId="381"/>
    <cellStyle name="Note 2 2 2" xfId="6261"/>
    <cellStyle name="Note 2 3" xfId="6262"/>
    <cellStyle name="Note 2 3 2" xfId="6263"/>
    <cellStyle name="Note 2 3 2 2" xfId="6264"/>
    <cellStyle name="Note 2 3 2 2 2" xfId="6265"/>
    <cellStyle name="Note 2 3 2 2 3" xfId="6266"/>
    <cellStyle name="Note 2 3 2 3" xfId="6267"/>
    <cellStyle name="Note 2 3 2 4" xfId="6268"/>
    <cellStyle name="Note 2 3 3" xfId="6269"/>
    <cellStyle name="Note 2 3 3 2" xfId="6270"/>
    <cellStyle name="Note 2 3 3 3" xfId="6271"/>
    <cellStyle name="Note 2 3 4" xfId="6272"/>
    <cellStyle name="Note 2 3 4 2" xfId="6273"/>
    <cellStyle name="Note 2 3 4 3" xfId="6274"/>
    <cellStyle name="Note 2 3 5" xfId="6275"/>
    <cellStyle name="Note 2 3 6" xfId="6276"/>
    <cellStyle name="Note 20" xfId="6277"/>
    <cellStyle name="Note 20 2" xfId="6278"/>
    <cellStyle name="Note 20 2 2" xfId="6279"/>
    <cellStyle name="Note 20 2 2 2" xfId="6280"/>
    <cellStyle name="Note 20 2 2 3" xfId="6281"/>
    <cellStyle name="Note 20 2 3" xfId="6282"/>
    <cellStyle name="Note 20 2 4" xfId="6283"/>
    <cellStyle name="Note 20 3" xfId="6284"/>
    <cellStyle name="Note 20 3 2" xfId="6285"/>
    <cellStyle name="Note 20 3 3" xfId="6286"/>
    <cellStyle name="Note 20 4" xfId="6287"/>
    <cellStyle name="Note 20 4 2" xfId="6288"/>
    <cellStyle name="Note 20 4 3" xfId="6289"/>
    <cellStyle name="Note 20 5" xfId="6290"/>
    <cellStyle name="Note 20 6" xfId="6291"/>
    <cellStyle name="Note 21" xfId="6292"/>
    <cellStyle name="Note 22" xfId="6293"/>
    <cellStyle name="Note 22 2" xfId="6294"/>
    <cellStyle name="Note 22 2 2" xfId="6295"/>
    <cellStyle name="Note 22 2 2 2" xfId="6296"/>
    <cellStyle name="Note 22 2 2 3" xfId="6297"/>
    <cellStyle name="Note 22 2 3" xfId="6298"/>
    <cellStyle name="Note 22 2 4" xfId="6299"/>
    <cellStyle name="Note 22 3" xfId="6300"/>
    <cellStyle name="Note 22 3 2" xfId="6301"/>
    <cellStyle name="Note 22 3 3" xfId="6302"/>
    <cellStyle name="Note 22 4" xfId="6303"/>
    <cellStyle name="Note 22 4 2" xfId="6304"/>
    <cellStyle name="Note 22 4 3" xfId="6305"/>
    <cellStyle name="Note 22 5" xfId="6306"/>
    <cellStyle name="Note 22 6" xfId="6307"/>
    <cellStyle name="Note 23" xfId="6308"/>
    <cellStyle name="Note 23 2" xfId="6309"/>
    <cellStyle name="Note 23 2 2" xfId="6310"/>
    <cellStyle name="Note 23 2 3" xfId="6311"/>
    <cellStyle name="Note 23 3" xfId="6312"/>
    <cellStyle name="Note 23 4" xfId="6313"/>
    <cellStyle name="Note 3" xfId="382"/>
    <cellStyle name="Note 3 2" xfId="383"/>
    <cellStyle name="Note 3 3" xfId="6314"/>
    <cellStyle name="Note 3 3 2" xfId="6315"/>
    <cellStyle name="Note 3 3 2 2" xfId="6316"/>
    <cellStyle name="Note 3 3 2 2 2" xfId="6317"/>
    <cellStyle name="Note 3 3 2 2 3" xfId="6318"/>
    <cellStyle name="Note 3 3 2 3" xfId="6319"/>
    <cellStyle name="Note 3 3 2 4" xfId="6320"/>
    <cellStyle name="Note 3 3 3" xfId="6321"/>
    <cellStyle name="Note 3 3 3 2" xfId="6322"/>
    <cellStyle name="Note 3 3 3 3" xfId="6323"/>
    <cellStyle name="Note 3 3 4" xfId="6324"/>
    <cellStyle name="Note 3 3 4 2" xfId="6325"/>
    <cellStyle name="Note 3 3 4 3" xfId="6326"/>
    <cellStyle name="Note 3 3 5" xfId="6327"/>
    <cellStyle name="Note 3 3 6" xfId="6328"/>
    <cellStyle name="Note 4" xfId="384"/>
    <cellStyle name="Note 4 2" xfId="385"/>
    <cellStyle name="Note 4 3" xfId="6329"/>
    <cellStyle name="Note 4 3 2" xfId="6330"/>
    <cellStyle name="Note 4 3 2 2" xfId="6331"/>
    <cellStyle name="Note 4 3 2 2 2" xfId="6332"/>
    <cellStyle name="Note 4 3 2 2 3" xfId="6333"/>
    <cellStyle name="Note 4 3 2 3" xfId="6334"/>
    <cellStyle name="Note 4 3 2 4" xfId="6335"/>
    <cellStyle name="Note 4 3 3" xfId="6336"/>
    <cellStyle name="Note 4 3 3 2" xfId="6337"/>
    <cellStyle name="Note 4 3 3 3" xfId="6338"/>
    <cellStyle name="Note 4 3 4" xfId="6339"/>
    <cellStyle name="Note 4 3 4 2" xfId="6340"/>
    <cellStyle name="Note 4 3 4 3" xfId="6341"/>
    <cellStyle name="Note 4 3 5" xfId="6342"/>
    <cellStyle name="Note 4 3 6" xfId="6343"/>
    <cellStyle name="Note 5" xfId="386"/>
    <cellStyle name="Note 5 2" xfId="387"/>
    <cellStyle name="Note 5 3" xfId="6344"/>
    <cellStyle name="Note 5 3 2" xfId="6345"/>
    <cellStyle name="Note 5 3 2 2" xfId="6346"/>
    <cellStyle name="Note 5 3 2 2 2" xfId="6347"/>
    <cellStyle name="Note 5 3 2 2 3" xfId="6348"/>
    <cellStyle name="Note 5 3 2 3" xfId="6349"/>
    <cellStyle name="Note 5 3 2 4" xfId="6350"/>
    <cellStyle name="Note 5 3 3" xfId="6351"/>
    <cellStyle name="Note 5 3 3 2" xfId="6352"/>
    <cellStyle name="Note 5 3 3 3" xfId="6353"/>
    <cellStyle name="Note 5 3 4" xfId="6354"/>
    <cellStyle name="Note 5 3 4 2" xfId="6355"/>
    <cellStyle name="Note 5 3 4 3" xfId="6356"/>
    <cellStyle name="Note 5 3 5" xfId="6357"/>
    <cellStyle name="Note 5 3 6" xfId="6358"/>
    <cellStyle name="Note 6" xfId="388"/>
    <cellStyle name="Note 6 2" xfId="389"/>
    <cellStyle name="Note 6 3" xfId="6359"/>
    <cellStyle name="Note 6 3 2" xfId="6360"/>
    <cellStyle name="Note 6 3 2 2" xfId="6361"/>
    <cellStyle name="Note 6 3 2 2 2" xfId="6362"/>
    <cellStyle name="Note 6 3 2 2 3" xfId="6363"/>
    <cellStyle name="Note 6 3 2 3" xfId="6364"/>
    <cellStyle name="Note 6 3 2 4" xfId="6365"/>
    <cellStyle name="Note 6 3 3" xfId="6366"/>
    <cellStyle name="Note 6 3 3 2" xfId="6367"/>
    <cellStyle name="Note 6 3 3 3" xfId="6368"/>
    <cellStyle name="Note 6 3 4" xfId="6369"/>
    <cellStyle name="Note 6 3 4 2" xfId="6370"/>
    <cellStyle name="Note 6 3 4 3" xfId="6371"/>
    <cellStyle name="Note 6 3 5" xfId="6372"/>
    <cellStyle name="Note 6 3 6" xfId="6373"/>
    <cellStyle name="Note 7" xfId="390"/>
    <cellStyle name="Note 7 2" xfId="391"/>
    <cellStyle name="Note 7 3" xfId="6374"/>
    <cellStyle name="Note 7 3 2" xfId="6375"/>
    <cellStyle name="Note 7 3 2 2" xfId="6376"/>
    <cellStyle name="Note 7 3 2 2 2" xfId="6377"/>
    <cellStyle name="Note 7 3 2 2 3" xfId="6378"/>
    <cellStyle name="Note 7 3 2 3" xfId="6379"/>
    <cellStyle name="Note 7 3 2 4" xfId="6380"/>
    <cellStyle name="Note 7 3 3" xfId="6381"/>
    <cellStyle name="Note 7 3 3 2" xfId="6382"/>
    <cellStyle name="Note 7 3 3 3" xfId="6383"/>
    <cellStyle name="Note 7 3 4" xfId="6384"/>
    <cellStyle name="Note 7 3 4 2" xfId="6385"/>
    <cellStyle name="Note 7 3 4 3" xfId="6386"/>
    <cellStyle name="Note 7 3 5" xfId="6387"/>
    <cellStyle name="Note 7 3 6" xfId="6388"/>
    <cellStyle name="Note 8" xfId="392"/>
    <cellStyle name="Note 8 2" xfId="393"/>
    <cellStyle name="Note 8 3" xfId="6389"/>
    <cellStyle name="Note 8 3 2" xfId="6390"/>
    <cellStyle name="Note 8 3 2 2" xfId="6391"/>
    <cellStyle name="Note 8 3 2 2 2" xfId="6392"/>
    <cellStyle name="Note 8 3 2 2 3" xfId="6393"/>
    <cellStyle name="Note 8 3 2 3" xfId="6394"/>
    <cellStyle name="Note 8 3 2 4" xfId="6395"/>
    <cellStyle name="Note 8 3 3" xfId="6396"/>
    <cellStyle name="Note 8 3 3 2" xfId="6397"/>
    <cellStyle name="Note 8 3 3 3" xfId="6398"/>
    <cellStyle name="Note 8 3 4" xfId="6399"/>
    <cellStyle name="Note 8 3 4 2" xfId="6400"/>
    <cellStyle name="Note 8 3 4 3" xfId="6401"/>
    <cellStyle name="Note 8 3 5" xfId="6402"/>
    <cellStyle name="Note 8 3 6" xfId="6403"/>
    <cellStyle name="Note 9" xfId="394"/>
    <cellStyle name="Note 9 2" xfId="395"/>
    <cellStyle name="Note 9 3" xfId="6404"/>
    <cellStyle name="Note 9 3 2" xfId="6405"/>
    <cellStyle name="Note 9 3 2 2" xfId="6406"/>
    <cellStyle name="Note 9 3 2 2 2" xfId="6407"/>
    <cellStyle name="Note 9 3 2 2 3" xfId="6408"/>
    <cellStyle name="Note 9 3 2 3" xfId="6409"/>
    <cellStyle name="Note 9 3 2 4" xfId="6410"/>
    <cellStyle name="Note 9 3 3" xfId="6411"/>
    <cellStyle name="Note 9 3 3 2" xfId="6412"/>
    <cellStyle name="Note 9 3 3 3" xfId="6413"/>
    <cellStyle name="Note 9 3 4" xfId="6414"/>
    <cellStyle name="Note 9 3 4 2" xfId="6415"/>
    <cellStyle name="Note 9 3 4 3" xfId="6416"/>
    <cellStyle name="Note 9 3 5" xfId="6417"/>
    <cellStyle name="Note 9 3 6" xfId="6418"/>
    <cellStyle name="Output" xfId="396" builtinId="21" customBuiltin="1"/>
    <cellStyle name="Output 10" xfId="6419"/>
    <cellStyle name="Output 11" xfId="6420"/>
    <cellStyle name="Output 2" xfId="6421"/>
    <cellStyle name="Output 2 2" xfId="6422"/>
    <cellStyle name="Output 3" xfId="6423"/>
    <cellStyle name="Output 4" xfId="6424"/>
    <cellStyle name="Output 5" xfId="6425"/>
    <cellStyle name="Output 6" xfId="6426"/>
    <cellStyle name="Output 7" xfId="6427"/>
    <cellStyle name="Output 8" xfId="6428"/>
    <cellStyle name="Output 9" xfId="6429"/>
    <cellStyle name="Percen - Style1" xfId="397"/>
    <cellStyle name="Percen - Style2" xfId="398"/>
    <cellStyle name="Percen - Style3" xfId="399"/>
    <cellStyle name="Percent" xfId="400" builtinId="5"/>
    <cellStyle name="Percent (0)" xfId="401"/>
    <cellStyle name="Percent [2]" xfId="402"/>
    <cellStyle name="Percent 10" xfId="403"/>
    <cellStyle name="Percent 11" xfId="404"/>
    <cellStyle name="Percent 12" xfId="405"/>
    <cellStyle name="Percent 13" xfId="406"/>
    <cellStyle name="Percent 14" xfId="407"/>
    <cellStyle name="Percent 15" xfId="408"/>
    <cellStyle name="Percent 16" xfId="409"/>
    <cellStyle name="Percent 17" xfId="593"/>
    <cellStyle name="Percent 18" xfId="626"/>
    <cellStyle name="Percent 19" xfId="629"/>
    <cellStyle name="Percent 2" xfId="410"/>
    <cellStyle name="Percent 2 2" xfId="411"/>
    <cellStyle name="Percent 2 2 2 2" xfId="6538"/>
    <cellStyle name="Percent 2 3" xfId="594"/>
    <cellStyle name="Percent 2 4" xfId="650"/>
    <cellStyle name="Percent 20" xfId="631"/>
    <cellStyle name="Percent 21" xfId="639"/>
    <cellStyle name="Percent 22" xfId="644"/>
    <cellStyle name="Percent 22 2" xfId="6540"/>
    <cellStyle name="Percent 3" xfId="412"/>
    <cellStyle name="Percent 3 2" xfId="413"/>
    <cellStyle name="Percent 4" xfId="414"/>
    <cellStyle name="Percent 4 2" xfId="415"/>
    <cellStyle name="Percent 4 3" xfId="416"/>
    <cellStyle name="Percent 5" xfId="417"/>
    <cellStyle name="Percent 6" xfId="418"/>
    <cellStyle name="Percent 7" xfId="419"/>
    <cellStyle name="Percent 8" xfId="420"/>
    <cellStyle name="Percent 9" xfId="421"/>
    <cellStyle name="Processing" xfId="422"/>
    <cellStyle name="PSChar" xfId="423"/>
    <cellStyle name="PSDate" xfId="424"/>
    <cellStyle name="PSDec" xfId="425"/>
    <cellStyle name="PSHeading" xfId="426"/>
    <cellStyle name="PSInt" xfId="427"/>
    <cellStyle name="PSSpacer" xfId="428"/>
    <cellStyle name="purple - Style8" xfId="429"/>
    <cellStyle name="RED" xfId="430"/>
    <cellStyle name="Red - Style7" xfId="431"/>
    <cellStyle name="RED_04 07E Wild Horse Wind Expansion (C) (2)" xfId="432"/>
    <cellStyle name="Report" xfId="433"/>
    <cellStyle name="Report Bar" xfId="434"/>
    <cellStyle name="Report Heading" xfId="435"/>
    <cellStyle name="Report Percent" xfId="436"/>
    <cellStyle name="Report Unit Cost" xfId="437"/>
    <cellStyle name="Reports" xfId="438"/>
    <cellStyle name="Reports Total" xfId="439"/>
    <cellStyle name="Reports Unit Cost Total" xfId="440"/>
    <cellStyle name="Reports_Book9" xfId="441"/>
    <cellStyle name="RevList" xfId="442"/>
    <cellStyle name="round100" xfId="443"/>
    <cellStyle name="SAPBEXaggData" xfId="444"/>
    <cellStyle name="SAPBEXaggData 2" xfId="6430"/>
    <cellStyle name="SAPBEXaggData 3" xfId="6431"/>
    <cellStyle name="SAPBEXaggDataEmph" xfId="445"/>
    <cellStyle name="SAPBEXaggDataEmph 2" xfId="6432"/>
    <cellStyle name="SAPBEXaggDataEmph 3" xfId="6433"/>
    <cellStyle name="SAPBEXaggItem" xfId="446"/>
    <cellStyle name="SAPBEXaggItem 2" xfId="6434"/>
    <cellStyle name="SAPBEXaggItem 3" xfId="6435"/>
    <cellStyle name="SAPBEXaggItemX" xfId="447"/>
    <cellStyle name="SAPBEXaggItemX 2" xfId="6436"/>
    <cellStyle name="SAPBEXaggItemX 3" xfId="6437"/>
    <cellStyle name="SAPBEXchaText" xfId="448"/>
    <cellStyle name="SAPBEXchaText 2" xfId="449"/>
    <cellStyle name="SAPBEXchaText 3" xfId="6438"/>
    <cellStyle name="SAPBEXchaText 4" xfId="6439"/>
    <cellStyle name="SAPBEXexcBad7" xfId="450"/>
    <cellStyle name="SAPBEXexcBad7 2" xfId="6440"/>
    <cellStyle name="SAPBEXexcBad7 3" xfId="6441"/>
    <cellStyle name="SAPBEXexcBad8" xfId="451"/>
    <cellStyle name="SAPBEXexcBad8 2" xfId="6442"/>
    <cellStyle name="SAPBEXexcBad8 3" xfId="6443"/>
    <cellStyle name="SAPBEXexcBad9" xfId="452"/>
    <cellStyle name="SAPBEXexcBad9 2" xfId="6444"/>
    <cellStyle name="SAPBEXexcBad9 3" xfId="6445"/>
    <cellStyle name="SAPBEXexcCritical4" xfId="453"/>
    <cellStyle name="SAPBEXexcCritical4 2" xfId="6446"/>
    <cellStyle name="SAPBEXexcCritical4 3" xfId="6447"/>
    <cellStyle name="SAPBEXexcCritical5" xfId="454"/>
    <cellStyle name="SAPBEXexcCritical5 2" xfId="6448"/>
    <cellStyle name="SAPBEXexcCritical5 3" xfId="6449"/>
    <cellStyle name="SAPBEXexcCritical6" xfId="455"/>
    <cellStyle name="SAPBEXexcCritical6 2" xfId="6450"/>
    <cellStyle name="SAPBEXexcCritical6 3" xfId="6451"/>
    <cellStyle name="SAPBEXexcGood1" xfId="456"/>
    <cellStyle name="SAPBEXexcGood1 2" xfId="6452"/>
    <cellStyle name="SAPBEXexcGood1 3" xfId="6453"/>
    <cellStyle name="SAPBEXexcGood2" xfId="457"/>
    <cellStyle name="SAPBEXexcGood2 2" xfId="6454"/>
    <cellStyle name="SAPBEXexcGood2 3" xfId="6455"/>
    <cellStyle name="SAPBEXexcGood3" xfId="458"/>
    <cellStyle name="SAPBEXexcGood3 2" xfId="6456"/>
    <cellStyle name="SAPBEXexcGood3 3" xfId="6457"/>
    <cellStyle name="SAPBEXfilterDrill" xfId="459"/>
    <cellStyle name="SAPBEXfilterDrill 2" xfId="6458"/>
    <cellStyle name="SAPBEXfilterDrill 3" xfId="6459"/>
    <cellStyle name="SAPBEXfilterItem" xfId="460"/>
    <cellStyle name="SAPBEXfilterItem 2" xfId="6460"/>
    <cellStyle name="SAPBEXfilterItem 3" xfId="6461"/>
    <cellStyle name="SAPBEXfilterText" xfId="461"/>
    <cellStyle name="SAPBEXformats" xfId="462"/>
    <cellStyle name="SAPBEXformats 2" xfId="6462"/>
    <cellStyle name="SAPBEXformats 3" xfId="6463"/>
    <cellStyle name="SAPBEXheaderItem" xfId="463"/>
    <cellStyle name="SAPBEXheaderItem 2" xfId="6464"/>
    <cellStyle name="SAPBEXheaderItem 3" xfId="6465"/>
    <cellStyle name="SAPBEXheaderText" xfId="464"/>
    <cellStyle name="SAPBEXheaderText 2" xfId="6466"/>
    <cellStyle name="SAPBEXheaderText 3" xfId="6467"/>
    <cellStyle name="SAPBEXHLevel0" xfId="465"/>
    <cellStyle name="SAPBEXHLevel0 2" xfId="6468"/>
    <cellStyle name="SAPBEXHLevel0 3" xfId="6469"/>
    <cellStyle name="SAPBEXHLevel0X" xfId="466"/>
    <cellStyle name="SAPBEXHLevel0X 2" xfId="6470"/>
    <cellStyle name="SAPBEXHLevel0X 3" xfId="6471"/>
    <cellStyle name="SAPBEXHLevel1" xfId="467"/>
    <cellStyle name="SAPBEXHLevel1 2" xfId="6472"/>
    <cellStyle name="SAPBEXHLevel1 3" xfId="6473"/>
    <cellStyle name="SAPBEXHLevel1X" xfId="468"/>
    <cellStyle name="SAPBEXHLevel1X 2" xfId="6474"/>
    <cellStyle name="SAPBEXHLevel1X 3" xfId="6475"/>
    <cellStyle name="SAPBEXHLevel2" xfId="469"/>
    <cellStyle name="SAPBEXHLevel2 2" xfId="6476"/>
    <cellStyle name="SAPBEXHLevel2 3" xfId="6477"/>
    <cellStyle name="SAPBEXHLevel2X" xfId="470"/>
    <cellStyle name="SAPBEXHLevel2X 2" xfId="6478"/>
    <cellStyle name="SAPBEXHLevel2X 3" xfId="6479"/>
    <cellStyle name="SAPBEXHLevel3" xfId="471"/>
    <cellStyle name="SAPBEXHLevel3 2" xfId="6480"/>
    <cellStyle name="SAPBEXHLevel3 3" xfId="6481"/>
    <cellStyle name="SAPBEXHLevel3X" xfId="472"/>
    <cellStyle name="SAPBEXHLevel3X 2" xfId="6482"/>
    <cellStyle name="SAPBEXHLevel3X 3" xfId="6483"/>
    <cellStyle name="SAPBEXinputData" xfId="473"/>
    <cellStyle name="SAPBEXresData" xfId="474"/>
    <cellStyle name="SAPBEXresData 2" xfId="6484"/>
    <cellStyle name="SAPBEXresData 3" xfId="6485"/>
    <cellStyle name="SAPBEXresDataEmph" xfId="475"/>
    <cellStyle name="SAPBEXresDataEmph 2" xfId="6486"/>
    <cellStyle name="SAPBEXresDataEmph 3" xfId="6487"/>
    <cellStyle name="SAPBEXresItem" xfId="476"/>
    <cellStyle name="SAPBEXresItem 2" xfId="6488"/>
    <cellStyle name="SAPBEXresItem 3" xfId="6489"/>
    <cellStyle name="SAPBEXresItemX" xfId="477"/>
    <cellStyle name="SAPBEXresItemX 2" xfId="6490"/>
    <cellStyle name="SAPBEXresItemX 3" xfId="6491"/>
    <cellStyle name="SAPBEXstdData" xfId="478"/>
    <cellStyle name="SAPBEXstdData 2" xfId="6492"/>
    <cellStyle name="SAPBEXstdData 3" xfId="6493"/>
    <cellStyle name="SAPBEXstdDataEmph" xfId="479"/>
    <cellStyle name="SAPBEXstdDataEmph 2" xfId="6494"/>
    <cellStyle name="SAPBEXstdDataEmph 3" xfId="6495"/>
    <cellStyle name="SAPBEXstdItem" xfId="480"/>
    <cellStyle name="SAPBEXstdItem 2" xfId="6496"/>
    <cellStyle name="SAPBEXstdItem 3" xfId="6497"/>
    <cellStyle name="SAPBEXstdItemX" xfId="481"/>
    <cellStyle name="SAPBEXstdItemX 2" xfId="6498"/>
    <cellStyle name="SAPBEXstdItemX 3" xfId="6499"/>
    <cellStyle name="SAPBEXtitle" xfId="482"/>
    <cellStyle name="SAPBEXtitle 2" xfId="6500"/>
    <cellStyle name="SAPBEXtitle 3" xfId="6501"/>
    <cellStyle name="SAPBEXundefined" xfId="483"/>
    <cellStyle name="SAPBEXundefined 2" xfId="6502"/>
    <cellStyle name="SAPBEXundefined 3" xfId="6503"/>
    <cellStyle name="shade" xfId="484"/>
    <cellStyle name="Sheet Title" xfId="6504"/>
    <cellStyle name="StmtTtl1" xfId="485"/>
    <cellStyle name="StmtTtl1 2" xfId="486"/>
    <cellStyle name="StmtTtl1 3" xfId="487"/>
    <cellStyle name="StmtTtl1 4" xfId="488"/>
    <cellStyle name="StmtTtl2" xfId="489"/>
    <cellStyle name="STYL1 - Style1" xfId="490"/>
    <cellStyle name="Style 1" xfId="491"/>
    <cellStyle name="Style 1 2" xfId="492"/>
    <cellStyle name="Style 1 3" xfId="493"/>
    <cellStyle name="Style 1 4" xfId="494"/>
    <cellStyle name="Style 1_3.01 Income Statement" xfId="495"/>
    <cellStyle name="Subtotal" xfId="496"/>
    <cellStyle name="Sub-total" xfId="497"/>
    <cellStyle name="taples Plaza" xfId="498"/>
    <cellStyle name="Test" xfId="6505"/>
    <cellStyle name="Tickmark" xfId="499"/>
    <cellStyle name="Title" xfId="500" builtinId="15" customBuiltin="1"/>
    <cellStyle name="Title 10" xfId="6506"/>
    <cellStyle name="Title 2" xfId="6507"/>
    <cellStyle name="Title 2 2" xfId="6508"/>
    <cellStyle name="Title 3" xfId="6509"/>
    <cellStyle name="Title 4" xfId="6510"/>
    <cellStyle name="Title 5" xfId="6511"/>
    <cellStyle name="Title 6" xfId="6512"/>
    <cellStyle name="Title 7" xfId="6513"/>
    <cellStyle name="Title 8" xfId="6514"/>
    <cellStyle name="Title 9" xfId="6515"/>
    <cellStyle name="Title: Major" xfId="501"/>
    <cellStyle name="Title: Minor" xfId="502"/>
    <cellStyle name="Title: Worksheet" xfId="503"/>
    <cellStyle name="Total" xfId="504" builtinId="25" customBuiltin="1"/>
    <cellStyle name="Total 10" xfId="6516"/>
    <cellStyle name="Total 11" xfId="6517"/>
    <cellStyle name="Total 2" xfId="6518"/>
    <cellStyle name="Total 2 2" xfId="6519"/>
    <cellStyle name="Total 3" xfId="6520"/>
    <cellStyle name="Total 4" xfId="6521"/>
    <cellStyle name="Total 5" xfId="6522"/>
    <cellStyle name="Total 6" xfId="6523"/>
    <cellStyle name="Total 7" xfId="6524"/>
    <cellStyle name="Total 8" xfId="6525"/>
    <cellStyle name="Total 9" xfId="6526"/>
    <cellStyle name="Total4 - Style4" xfId="505"/>
    <cellStyle name="Warning Text" xfId="506" builtinId="11" customBuiltin="1"/>
    <cellStyle name="Warning Text 10" xfId="6527"/>
    <cellStyle name="Warning Text 2" xfId="6528"/>
    <cellStyle name="Warning Text 2 2" xfId="6529"/>
    <cellStyle name="Warning Text 3" xfId="6530"/>
    <cellStyle name="Warning Text 4" xfId="6531"/>
    <cellStyle name="Warning Text 5" xfId="6532"/>
    <cellStyle name="Warning Text 6" xfId="6533"/>
    <cellStyle name="Warning Text 7" xfId="6534"/>
    <cellStyle name="Warning Text 8" xfId="6535"/>
    <cellStyle name="Warning Text 9" xfId="6536"/>
  </cellStyles>
  <dxfs count="1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CC"/>
      <color rgb="FFFFFF00"/>
      <color rgb="FF66FFCC"/>
      <color rgb="FFCCFFFF"/>
      <color rgb="FFFF9933"/>
      <color rgb="FF00FF00"/>
      <color rgb="FFA50021"/>
      <color rgb="FF9966FF"/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66675</xdr:rowOff>
    </xdr:from>
    <xdr:to>
      <xdr:col>11</xdr:col>
      <xdr:colOff>0</xdr:colOff>
      <xdr:row>3</xdr:row>
      <xdr:rowOff>66675</xdr:rowOff>
    </xdr:to>
    <xdr:sp macro="" textlink="">
      <xdr:nvSpPr>
        <xdr:cNvPr id="115640" name="Line 1"/>
        <xdr:cNvSpPr>
          <a:spLocks noChangeShapeType="1"/>
        </xdr:cNvSpPr>
      </xdr:nvSpPr>
      <xdr:spPr bwMode="auto">
        <a:xfrm flipH="1">
          <a:off x="871537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7E-WildHorse-TYJun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CS14">
            <v>-4539303</v>
          </cell>
        </row>
        <row r="15">
          <cell r="CS15">
            <v>1910783</v>
          </cell>
        </row>
        <row r="16">
          <cell r="CS16">
            <v>872518.60875000001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June 2018 PP Report"/>
      <sheetName val="WH Deferred Tax Dec 2017"/>
      <sheetName val="DFITAMA"/>
    </sheetNames>
    <sheetDataSet>
      <sheetData sheetId="0"/>
      <sheetData sheetId="1">
        <row r="20">
          <cell r="O20">
            <v>4539</v>
          </cell>
        </row>
        <row r="30">
          <cell r="O30">
            <v>2014</v>
          </cell>
        </row>
      </sheetData>
      <sheetData sheetId="2">
        <row r="2">
          <cell r="Z2">
            <v>837881.46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  <cell r="F8">
            <v>825009</v>
          </cell>
        </row>
        <row r="11">
          <cell r="E11">
            <v>774769</v>
          </cell>
          <cell r="F11">
            <v>467468</v>
          </cell>
        </row>
        <row r="15">
          <cell r="E15">
            <v>3821611859</v>
          </cell>
          <cell r="F15">
            <v>3611144773</v>
          </cell>
        </row>
        <row r="16">
          <cell r="E16">
            <v>1530959866</v>
          </cell>
          <cell r="F16">
            <v>0</v>
          </cell>
        </row>
        <row r="17">
          <cell r="E17">
            <v>227806708</v>
          </cell>
          <cell r="F17">
            <v>28793575</v>
          </cell>
        </row>
        <row r="22">
          <cell r="E22">
            <v>1142155</v>
          </cell>
          <cell r="F22">
            <v>825009</v>
          </cell>
        </row>
        <row r="25">
          <cell r="E25">
            <v>49935032.069999993</v>
          </cell>
          <cell r="F25">
            <v>24544745.740000002</v>
          </cell>
        </row>
        <row r="28">
          <cell r="E28">
            <v>75191241.019999653</v>
          </cell>
          <cell r="F28">
            <v>41479515.119999886</v>
          </cell>
        </row>
        <row r="31">
          <cell r="E31">
            <v>5704475920.1191673</v>
          </cell>
          <cell r="F31">
            <v>2191996415.809166</v>
          </cell>
        </row>
        <row r="38">
          <cell r="E38">
            <v>54966792.93</v>
          </cell>
          <cell r="F38">
            <v>26268733.27</v>
          </cell>
        </row>
        <row r="43">
          <cell r="F43">
            <v>137234743.33999997</v>
          </cell>
          <cell r="G43">
            <v>0.50751477142524026</v>
          </cell>
        </row>
        <row r="44">
          <cell r="F44">
            <v>1458450.29</v>
          </cell>
          <cell r="G44">
            <v>5.3935690594808933E-3</v>
          </cell>
        </row>
        <row r="45">
          <cell r="F45">
            <v>131712223.24999999</v>
          </cell>
          <cell r="G45">
            <v>0.48709165951527894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100"/>
  <sheetViews>
    <sheetView tabSelected="1" zoomScale="85" zoomScaleNormal="85" workbookViewId="0">
      <pane xSplit="4" ySplit="8" topLeftCell="E78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G102" sqref="G102"/>
    </sheetView>
  </sheetViews>
  <sheetFormatPr defaultColWidth="9.140625" defaultRowHeight="12.75"/>
  <cols>
    <col min="1" max="1" width="6.7109375" style="3" customWidth="1"/>
    <col min="2" max="2" width="22.140625" style="1" customWidth="1"/>
    <col min="3" max="3" width="23.7109375" style="1" customWidth="1"/>
    <col min="4" max="4" width="20.140625" style="7" customWidth="1"/>
    <col min="5" max="5" width="15.42578125" style="520" customWidth="1"/>
    <col min="6" max="6" width="13.28515625" customWidth="1"/>
    <col min="7" max="7" width="12.7109375" bestFit="1" customWidth="1"/>
    <col min="9" max="16384" width="9.140625" style="1"/>
  </cols>
  <sheetData>
    <row r="1" spans="1:5">
      <c r="A1" s="11" t="s">
        <v>239</v>
      </c>
    </row>
    <row r="2" spans="1:5">
      <c r="A2" s="11" t="s">
        <v>49</v>
      </c>
      <c r="B2" s="4"/>
      <c r="C2" s="4"/>
      <c r="D2" s="513"/>
    </row>
    <row r="3" spans="1:5">
      <c r="A3" s="620">
        <v>43281</v>
      </c>
      <c r="B3" s="620"/>
      <c r="C3" s="87"/>
      <c r="D3" s="82"/>
    </row>
    <row r="4" spans="1:5">
      <c r="B4" s="3"/>
      <c r="C4" s="87"/>
    </row>
    <row r="5" spans="1:5" ht="15" customHeight="1">
      <c r="B5" s="3"/>
      <c r="C5" s="87"/>
    </row>
    <row r="6" spans="1:5" ht="15" customHeight="1">
      <c r="B6" s="3"/>
      <c r="C6" s="87"/>
      <c r="E6" s="565" t="s">
        <v>199</v>
      </c>
    </row>
    <row r="7" spans="1:5" ht="15" customHeight="1">
      <c r="B7" s="13"/>
      <c r="E7" s="554"/>
    </row>
    <row r="8" spans="1:5" ht="15" customHeight="1">
      <c r="A8" s="16">
        <v>1</v>
      </c>
      <c r="B8" s="12" t="s">
        <v>701</v>
      </c>
      <c r="C8" s="30" t="s">
        <v>474</v>
      </c>
      <c r="D8" s="514"/>
      <c r="E8" s="563">
        <v>43281</v>
      </c>
    </row>
    <row r="9" spans="1:5" ht="15" customHeight="1">
      <c r="A9" s="3">
        <v>3</v>
      </c>
      <c r="B9" s="14"/>
      <c r="C9" s="515" t="s">
        <v>703</v>
      </c>
      <c r="D9" s="515"/>
      <c r="E9" s="566"/>
    </row>
    <row r="10" spans="1:5" ht="15" customHeight="1">
      <c r="A10" s="3">
        <f>A9+1</f>
        <v>4</v>
      </c>
      <c r="B10" s="14" t="s">
        <v>7</v>
      </c>
      <c r="C10" s="7" t="s">
        <v>300</v>
      </c>
      <c r="E10" s="85">
        <f>SUMIF('2017 GRC WC Det Format'!$AE$9:$AE$1343,$A10,'2017 GRC WC Det Format'!$AS$9:$AS$1343)</f>
        <v>9632001791.8799992</v>
      </c>
    </row>
    <row r="11" spans="1:5" ht="15" customHeight="1">
      <c r="A11" s="541">
        <v>5</v>
      </c>
      <c r="B11" s="542" t="s">
        <v>8</v>
      </c>
      <c r="C11" s="520" t="s">
        <v>64</v>
      </c>
      <c r="E11" s="85">
        <f>SUMIF('2017 GRC WC Det Format'!$AE$9:$AE$1343,$A11,'2017 GRC WC Det Format'!$AS$9:$AS$1343)</f>
        <v>490598577.61260498</v>
      </c>
    </row>
    <row r="12" spans="1:5" ht="15" customHeight="1">
      <c r="A12" s="3">
        <v>6</v>
      </c>
      <c r="B12" s="14" t="s">
        <v>9</v>
      </c>
      <c r="C12" s="7" t="s">
        <v>301</v>
      </c>
      <c r="E12" s="85">
        <f>SUMIF('2017 GRC WC Det Format'!$AE$9:$AE$1343,$A12,'2017 GRC WC Det Format'!$AS$9:$AS$1343)</f>
        <v>282791674.87</v>
      </c>
    </row>
    <row r="13" spans="1:5" ht="15" customHeight="1">
      <c r="A13" s="3" t="s">
        <v>96</v>
      </c>
      <c r="B13" s="34" t="s">
        <v>1070</v>
      </c>
      <c r="C13" s="7" t="s">
        <v>1067</v>
      </c>
      <c r="E13" s="85">
        <f>SUMIF('2017 GRC WC Det Format'!$AE$9:$AE$1343,$A13,'2017 GRC WC Det Format'!$AS$9:$AS$1343)</f>
        <v>881357.72</v>
      </c>
    </row>
    <row r="14" spans="1:5" ht="15" customHeight="1">
      <c r="A14" s="3" t="s">
        <v>169</v>
      </c>
      <c r="B14" s="34" t="s">
        <v>1071</v>
      </c>
      <c r="C14" s="7" t="s">
        <v>1068</v>
      </c>
      <c r="E14" s="85">
        <f>SUMIF('2017 GRC WC Det Format'!$AE$9:$AE$1343,$A14,'2017 GRC WC Det Format'!$AS$9:$AS$1343)</f>
        <v>224434.9</v>
      </c>
    </row>
    <row r="15" spans="1:5" ht="15" customHeight="1">
      <c r="A15" s="3" t="s">
        <v>276</v>
      </c>
      <c r="B15" s="14" t="s">
        <v>10</v>
      </c>
      <c r="C15" s="7" t="s">
        <v>313</v>
      </c>
      <c r="E15" s="85">
        <f>SUMIF('2017 GRC WC Det Format'!$AE$9:$AE$1343,$A15,'2017 GRC WC Det Format'!$AS$9:$AS$1343)</f>
        <v>0</v>
      </c>
    </row>
    <row r="16" spans="1:5" ht="15" customHeight="1">
      <c r="A16" s="3" t="s">
        <v>440</v>
      </c>
      <c r="B16" s="14" t="s">
        <v>11</v>
      </c>
      <c r="C16" s="7" t="s">
        <v>441</v>
      </c>
      <c r="E16" s="85">
        <f>SUMIF('2017 GRC WC Det Format'!$AE$9:$AE$1343,$A16,'2017 GRC WC Det Format'!$AS$9:$AS$1343)</f>
        <v>16251326.550000001</v>
      </c>
    </row>
    <row r="17" spans="1:5" ht="15" customHeight="1">
      <c r="A17" s="3" t="s">
        <v>73</v>
      </c>
      <c r="B17" s="14" t="s">
        <v>950</v>
      </c>
      <c r="C17" s="7" t="s">
        <v>951</v>
      </c>
      <c r="E17" s="85">
        <f>SUMIF('2017 GRC WC Det Format'!$AE$9:$AE$1343,$A17,'2017 GRC WC Det Format'!$AS$9:$AS$1343)</f>
        <v>749999.69</v>
      </c>
    </row>
    <row r="18" spans="1:5" ht="15" customHeight="1">
      <c r="A18" s="3" t="s">
        <v>419</v>
      </c>
      <c r="B18" s="34" t="s">
        <v>1072</v>
      </c>
      <c r="C18" s="7" t="s">
        <v>1069</v>
      </c>
      <c r="E18" s="85">
        <f>SUMIF('2017 GRC WC Det Format'!$AE$9:$AE$1343,$A18,'2017 GRC WC Det Format'!$AS$9:$AS$1343)</f>
        <v>6027225.7599999998</v>
      </c>
    </row>
    <row r="19" spans="1:5" ht="15" customHeight="1">
      <c r="A19" s="3" t="s">
        <v>528</v>
      </c>
      <c r="B19" s="34">
        <v>25300831</v>
      </c>
      <c r="C19" s="7" t="s">
        <v>349</v>
      </c>
      <c r="E19" s="85">
        <f>SUMIF('2017 GRC WC Det Format'!$AE$9:$AE$1343,$A19,'2017 GRC WC Det Format'!$AS$9:$AS$1343)</f>
        <v>0</v>
      </c>
    </row>
    <row r="20" spans="1:5" ht="15" customHeight="1">
      <c r="A20" s="3" t="s">
        <v>235</v>
      </c>
      <c r="B20" s="34" t="s">
        <v>715</v>
      </c>
      <c r="C20" s="7" t="s">
        <v>236</v>
      </c>
      <c r="E20" s="85">
        <f>SUMIF('2017 GRC WC Det Format'!$AE$9:$AE$1343,$A20,'2017 GRC WC Det Format'!$AS$9:$AS$1343)</f>
        <v>0</v>
      </c>
    </row>
    <row r="21" spans="1:5" ht="15" customHeight="1">
      <c r="A21" s="3" t="s">
        <v>714</v>
      </c>
      <c r="B21" s="34" t="s">
        <v>719</v>
      </c>
      <c r="C21" s="7" t="s">
        <v>716</v>
      </c>
      <c r="E21" s="85">
        <f>SUMIF('2017 GRC WC Det Format'!$AE$9:$AE$1343,$A21,'2017 GRC WC Det Format'!$AS$9:$AS$1343)</f>
        <v>19307860.879999999</v>
      </c>
    </row>
    <row r="22" spans="1:5" ht="15" customHeight="1">
      <c r="A22" s="3" t="s">
        <v>726</v>
      </c>
      <c r="B22" s="34" t="s">
        <v>857</v>
      </c>
      <c r="C22" s="7" t="s">
        <v>728</v>
      </c>
      <c r="E22" s="85">
        <f>SUMIF('2017 GRC WC Det Format'!$AE$9:$AE$1343,$A22,'2017 GRC WC Det Format'!$AS$9:$AS$1343)</f>
        <v>330265</v>
      </c>
    </row>
    <row r="23" spans="1:5" ht="15" customHeight="1">
      <c r="A23" s="3" t="s">
        <v>538</v>
      </c>
      <c r="B23" s="34" t="s">
        <v>858</v>
      </c>
      <c r="C23" s="7" t="s">
        <v>540</v>
      </c>
      <c r="E23" s="85">
        <f>SUMIF('2017 GRC WC Det Format'!$AE$9:$AE$1343,$A23,'2017 GRC WC Det Format'!$AS$9:$AS$1343)</f>
        <v>0</v>
      </c>
    </row>
    <row r="24" spans="1:5" ht="15" customHeight="1">
      <c r="A24" s="3" t="s">
        <v>738</v>
      </c>
      <c r="B24" s="34">
        <v>18231041</v>
      </c>
      <c r="C24" s="7" t="s">
        <v>1018</v>
      </c>
      <c r="E24" s="85">
        <f>SUMIF('2017 GRC WC Det Format'!$AE$9:$AE$1343,$A24,'2017 GRC WC Det Format'!$AS$9:$AS$1343)</f>
        <v>0</v>
      </c>
    </row>
    <row r="25" spans="1:5" ht="15" customHeight="1">
      <c r="A25" s="3" t="s">
        <v>847</v>
      </c>
      <c r="B25" s="34">
        <v>18230351</v>
      </c>
      <c r="C25" s="7" t="s">
        <v>859</v>
      </c>
      <c r="E25" s="85">
        <f>SUMIF('2017 GRC WC Det Format'!$AE$9:$AE$1343,$A25,'2017 GRC WC Det Format'!$AS$9:$AS$1343)</f>
        <v>113007541.95</v>
      </c>
    </row>
    <row r="26" spans="1:5" ht="15" customHeight="1">
      <c r="A26" s="3" t="s">
        <v>865</v>
      </c>
      <c r="B26" s="34">
        <v>18220091</v>
      </c>
      <c r="C26" s="7" t="s">
        <v>863</v>
      </c>
      <c r="E26" s="85">
        <f>SUMIF('2017 GRC WC Det Format'!$AE$9:$AE$1343,$A26,'2017 GRC WC Det Format'!$AS$9:$AS$1343)</f>
        <v>0</v>
      </c>
    </row>
    <row r="27" spans="1:5" ht="15" customHeight="1">
      <c r="A27" s="3" t="s">
        <v>905</v>
      </c>
      <c r="B27" s="34" t="s">
        <v>907</v>
      </c>
      <c r="C27" s="7" t="s">
        <v>906</v>
      </c>
      <c r="E27" s="85">
        <f>SUMIF('2017 GRC WC Det Format'!$AE$9:$AE$1343,$A27,'2017 GRC WC Det Format'!$AS$9:$AS$1343)</f>
        <v>74215078.370000005</v>
      </c>
    </row>
    <row r="28" spans="1:5" ht="15" customHeight="1">
      <c r="A28" s="3" t="s">
        <v>959</v>
      </c>
      <c r="B28" s="34">
        <v>18220101</v>
      </c>
      <c r="C28" s="7" t="s">
        <v>1172</v>
      </c>
      <c r="E28" s="85">
        <f>SUMIF('2017 GRC WC Det Format'!$AE$9:$AE$1343,$A28,'2017 GRC WC Det Format'!$AS$9:$AS$1343)</f>
        <v>2090557.84</v>
      </c>
    </row>
    <row r="29" spans="1:5" ht="15" customHeight="1">
      <c r="A29" s="3">
        <v>7</v>
      </c>
      <c r="B29" s="14">
        <v>18230041</v>
      </c>
      <c r="C29" s="7" t="s">
        <v>680</v>
      </c>
      <c r="E29" s="85">
        <f>SUMIF('2017 GRC WC Det Format'!$AE$9:$AE$1343,$A29,'2017 GRC WC Det Format'!$AS$9:$AS$1343)</f>
        <v>21589277</v>
      </c>
    </row>
    <row r="30" spans="1:5" ht="15" customHeight="1">
      <c r="A30" s="3">
        <v>8</v>
      </c>
      <c r="B30" s="14">
        <v>18230051</v>
      </c>
      <c r="C30" s="7" t="s">
        <v>222</v>
      </c>
      <c r="E30" s="85">
        <f>SUMIF('2017 GRC WC Det Format'!$AE$9:$AE$1343,$A30,'2017 GRC WC Det Format'!$AS$9:$AS$1343)</f>
        <v>-18159227.73</v>
      </c>
    </row>
    <row r="31" spans="1:5" ht="15" customHeight="1">
      <c r="A31" s="3">
        <v>9</v>
      </c>
      <c r="B31" s="14">
        <v>18230061</v>
      </c>
      <c r="C31" s="7" t="s">
        <v>223</v>
      </c>
      <c r="E31" s="85">
        <f>SUMIF('2017 GRC WC Det Format'!$AE$9:$AE$1343,$A31,'2017 GRC WC Det Format'!$AS$9:$AS$1343)</f>
        <v>830635</v>
      </c>
    </row>
    <row r="32" spans="1:5" ht="15" customHeight="1">
      <c r="A32" s="3">
        <f>A31+1</f>
        <v>10</v>
      </c>
      <c r="B32" s="14">
        <v>18230071</v>
      </c>
      <c r="C32" s="7" t="s">
        <v>379</v>
      </c>
      <c r="E32" s="85">
        <f>SUMIF('2017 GRC WC Det Format'!$AE$9:$AE$1343,$A32,'2017 GRC WC Det Format'!$AS$9:$AS$1343)</f>
        <v>0</v>
      </c>
    </row>
    <row r="33" spans="1:8" ht="15" customHeight="1">
      <c r="A33" s="3">
        <f>A32+1</f>
        <v>11</v>
      </c>
      <c r="B33" s="14">
        <v>18230081</v>
      </c>
      <c r="C33" s="7" t="s">
        <v>480</v>
      </c>
      <c r="E33" s="85">
        <f>SUMIF('2017 GRC WC Det Format'!$AE$9:$AE$1343,$A33,'2017 GRC WC Det Format'!$AS$9:$AS$1343)</f>
        <v>0</v>
      </c>
    </row>
    <row r="34" spans="1:8" s="23" customFormat="1" ht="15" customHeight="1">
      <c r="A34" s="24">
        <f>A33+1</f>
        <v>12</v>
      </c>
      <c r="B34" s="26">
        <v>18230031</v>
      </c>
      <c r="C34" s="23" t="s">
        <v>481</v>
      </c>
      <c r="E34" s="85">
        <f>SUMIF('2017 GRC WC Det Format'!$AE$9:$AE$1343,$A34,'2017 GRC WC Det Format'!$AS$9:$AS$1343)</f>
        <v>49050073.549999997</v>
      </c>
      <c r="F34"/>
      <c r="G34"/>
      <c r="H34"/>
    </row>
    <row r="35" spans="1:8" ht="15" customHeight="1">
      <c r="A35" s="3">
        <f>A34+1</f>
        <v>13</v>
      </c>
      <c r="B35" s="14">
        <v>1861051</v>
      </c>
      <c r="C35" s="35" t="s">
        <v>1594</v>
      </c>
      <c r="E35" s="85">
        <f>SUMIF('2017 GRC WC Det Format'!$AE$9:$AE$1343,$A35,'2017 GRC WC Det Format'!$AS$9:$AS$1343)</f>
        <v>0</v>
      </c>
    </row>
    <row r="36" spans="1:8" ht="15" customHeight="1">
      <c r="A36" s="3">
        <f>A35+1</f>
        <v>14</v>
      </c>
      <c r="B36" s="14">
        <v>10500001</v>
      </c>
      <c r="C36" s="7" t="s">
        <v>605</v>
      </c>
      <c r="E36" s="85">
        <f>SUMIF('2017 GRC WC Det Format'!$AE$9:$AE$1343,$A36,'2017 GRC WC Det Format'!$AS$9:$AS$1343)</f>
        <v>49293982.979999997</v>
      </c>
    </row>
    <row r="37" spans="1:8" ht="15" customHeight="1">
      <c r="A37" s="3">
        <v>15</v>
      </c>
      <c r="B37" s="14">
        <v>10500003</v>
      </c>
      <c r="C37" s="7" t="s">
        <v>491</v>
      </c>
      <c r="E37" s="85">
        <f>SUMIF('2017 GRC WC Det Format'!$AE$9:$AE$1343,$A37,'2017 GRC WC Det Format'!$AS$9:$AS$1343)</f>
        <v>0</v>
      </c>
    </row>
    <row r="38" spans="1:8" ht="15" customHeight="1">
      <c r="A38" s="3">
        <v>16</v>
      </c>
      <c r="B38" s="14">
        <v>10600501</v>
      </c>
      <c r="C38" s="7" t="s">
        <v>492</v>
      </c>
      <c r="E38" s="85">
        <f>SUMIF('2017 GRC WC Det Format'!$AE$9:$AE$1343,$A38,'2017 GRC WC Det Format'!$AS$9:$AS$1343)</f>
        <v>81790151.019999996</v>
      </c>
    </row>
    <row r="39" spans="1:8" ht="15" customHeight="1">
      <c r="A39" s="541" t="s">
        <v>226</v>
      </c>
      <c r="B39" s="542">
        <v>10600503</v>
      </c>
      <c r="C39" s="520" t="s">
        <v>227</v>
      </c>
      <c r="D39" s="520"/>
      <c r="E39" s="85">
        <f>SUMIF('2017 GRC WC Det Format'!$AE$9:$AE$1343,$A39,'2017 GRC WC Det Format'!$AS$9:$AS$1343)</f>
        <v>4635817.2364349999</v>
      </c>
    </row>
    <row r="40" spans="1:8" ht="15" customHeight="1">
      <c r="A40" s="3">
        <v>17</v>
      </c>
      <c r="B40" s="14" t="s">
        <v>493</v>
      </c>
      <c r="C40" s="7" t="s">
        <v>494</v>
      </c>
      <c r="E40" s="85">
        <f>SUMIF('2017 GRC WC Det Format'!$AE$9:$AE$1343,$A40,'2017 GRC WC Det Format'!$AS$9:$AS$1343)</f>
        <v>-3798767286.6900001</v>
      </c>
    </row>
    <row r="41" spans="1:8" ht="15" customHeight="1">
      <c r="A41" s="541">
        <v>18</v>
      </c>
      <c r="B41" s="542" t="s">
        <v>495</v>
      </c>
      <c r="C41" s="520" t="s">
        <v>116</v>
      </c>
      <c r="D41" s="520"/>
      <c r="E41" s="85">
        <f>SUMIF('2017 GRC WC Det Format'!$AE$9:$AE$1343,$A41,'2017 GRC WC Det Format'!$AS$9:$AS$1343)</f>
        <v>-71147119.937739998</v>
      </c>
    </row>
    <row r="42" spans="1:8" ht="15" customHeight="1">
      <c r="A42" s="3">
        <v>19</v>
      </c>
      <c r="B42" s="14" t="s">
        <v>496</v>
      </c>
      <c r="C42" s="7" t="s">
        <v>411</v>
      </c>
      <c r="E42" s="85">
        <f>SUMIF('2017 GRC WC Det Format'!$AE$9:$AE$1343,$A42,'2017 GRC WC Det Format'!$AS$9:$AS$1343)</f>
        <v>-58780138.600000001</v>
      </c>
    </row>
    <row r="43" spans="1:8" ht="15" customHeight="1">
      <c r="A43" s="541">
        <v>20</v>
      </c>
      <c r="B43" s="543">
        <v>11100003</v>
      </c>
      <c r="C43" s="520" t="s">
        <v>92</v>
      </c>
      <c r="D43" s="520"/>
      <c r="E43" s="85">
        <f>SUMIF('2017 GRC WC Det Format'!$AE$9:$AE$1343,$A43,'2017 GRC WC Det Format'!$AS$9:$AS$1343)</f>
        <v>-93367950.307169989</v>
      </c>
    </row>
    <row r="44" spans="1:8" ht="15" customHeight="1">
      <c r="A44" s="3">
        <v>21</v>
      </c>
      <c r="B44" s="14" t="s">
        <v>12</v>
      </c>
      <c r="C44" s="7" t="s">
        <v>662</v>
      </c>
      <c r="E44" s="85">
        <f>SUMIF('2017 GRC WC Det Format'!$AE$9:$AE$1343,$A44,'2017 GRC WC Det Format'!$AS$9:$AS$1343)</f>
        <v>-133865821.84</v>
      </c>
    </row>
    <row r="45" spans="1:8" ht="15" customHeight="1">
      <c r="A45" s="3">
        <f>A44+1</f>
        <v>22</v>
      </c>
      <c r="B45" s="76" t="s">
        <v>1125</v>
      </c>
      <c r="C45" s="35" t="s">
        <v>1123</v>
      </c>
      <c r="D45" s="35"/>
      <c r="E45" s="85">
        <f>SUMIF('2017 GRC WC Det Format'!$AE$9:$AE$1343,$A45,'2017 GRC WC Det Format'!$AS$9:$AS$1343)</f>
        <v>-313618.87</v>
      </c>
    </row>
    <row r="46" spans="1:8" ht="15" customHeight="1">
      <c r="A46" s="75" t="s">
        <v>1540</v>
      </c>
      <c r="B46" s="76" t="s">
        <v>1541</v>
      </c>
      <c r="C46" s="35" t="s">
        <v>1542</v>
      </c>
      <c r="D46" s="35"/>
      <c r="E46" s="85">
        <f>SUMIF('2017 GRC WC Det Format'!$AE$9:$AE$1343,$A46,'2017 GRC WC Det Format'!$AS$9:$AS$1343)</f>
        <v>-88653229.710000008</v>
      </c>
    </row>
    <row r="47" spans="1:8" ht="15" customHeight="1">
      <c r="A47" s="3">
        <f>A45+1</f>
        <v>23</v>
      </c>
      <c r="B47" s="14">
        <v>19000041</v>
      </c>
      <c r="C47" s="1" t="s">
        <v>369</v>
      </c>
      <c r="E47" s="85">
        <f>SUMIF('2017 GRC WC Det Format'!$AE$9:$AE$1343,$A47,'2017 GRC WC Det Format'!$AS$9:$AS$1343)</f>
        <v>0</v>
      </c>
    </row>
    <row r="48" spans="1:8" ht="15" customHeight="1">
      <c r="A48" s="3">
        <f>A47+1</f>
        <v>24</v>
      </c>
      <c r="B48" s="14">
        <v>19000051</v>
      </c>
      <c r="C48" s="1" t="s">
        <v>286</v>
      </c>
      <c r="E48" s="85">
        <f>SUMIF('2017 GRC WC Det Format'!$AE$9:$AE$1343,$A48,'2017 GRC WC Det Format'!$AS$9:$AS$1343)</f>
        <v>0</v>
      </c>
    </row>
    <row r="49" spans="1:5" ht="15" customHeight="1">
      <c r="A49" s="3">
        <f>A48+1</f>
        <v>25</v>
      </c>
      <c r="B49" s="14">
        <v>19000061</v>
      </c>
      <c r="C49" s="1" t="s">
        <v>287</v>
      </c>
      <c r="E49" s="85">
        <f>SUMIF('2017 GRC WC Det Format'!$AE$9:$AE$1343,$A49,'2017 GRC WC Det Format'!$AS$9:$AS$1343)</f>
        <v>0</v>
      </c>
    </row>
    <row r="50" spans="1:5" ht="15" customHeight="1">
      <c r="A50" s="3">
        <f>A49+1</f>
        <v>26</v>
      </c>
      <c r="B50" s="14">
        <v>19000093</v>
      </c>
      <c r="C50" s="1" t="s">
        <v>288</v>
      </c>
      <c r="E50" s="85">
        <f>SUMIF('2017 GRC WC Det Format'!$AE$9:$AE$1343,$A50,'2017 GRC WC Det Format'!$AS$9:$AS$1343)</f>
        <v>0</v>
      </c>
    </row>
    <row r="51" spans="1:5" ht="15" customHeight="1">
      <c r="A51" s="3" t="s">
        <v>99</v>
      </c>
      <c r="B51" s="14">
        <v>19000121</v>
      </c>
      <c r="C51" s="7" t="s">
        <v>530</v>
      </c>
      <c r="E51" s="85">
        <f>SUMIF('2017 GRC WC Det Format'!$AE$9:$AE$1343,$A51,'2017 GRC WC Det Format'!$AS$9:$AS$1343)</f>
        <v>0</v>
      </c>
    </row>
    <row r="52" spans="1:5" ht="15" customHeight="1">
      <c r="A52" s="3" t="s">
        <v>82</v>
      </c>
      <c r="B52" s="14">
        <v>19000151</v>
      </c>
      <c r="C52" s="7" t="s">
        <v>1595</v>
      </c>
      <c r="E52" s="85">
        <f>SUMIF('2017 GRC WC Det Format'!$AE$9:$AE$1343,$A52,'2017 GRC WC Det Format'!$AS$9:$AS$1343)</f>
        <v>73205</v>
      </c>
    </row>
    <row r="53" spans="1:5" ht="15" customHeight="1">
      <c r="A53" s="3" t="s">
        <v>730</v>
      </c>
      <c r="B53" s="76">
        <v>19000711</v>
      </c>
      <c r="C53" s="14" t="s">
        <v>729</v>
      </c>
      <c r="E53" s="85">
        <f>SUMIF('2017 GRC WC Det Format'!$AE$9:$AE$1343,$A53,'2017 GRC WC Det Format'!$AS$9:$AS$1343)</f>
        <v>100356.94</v>
      </c>
    </row>
    <row r="54" spans="1:5" ht="15" customHeight="1">
      <c r="A54" s="3">
        <f>A50+1</f>
        <v>27</v>
      </c>
      <c r="B54" s="14">
        <v>19000191</v>
      </c>
      <c r="C54" s="7" t="s">
        <v>136</v>
      </c>
      <c r="E54" s="85">
        <f>SUMIF('2017 GRC WC Det Format'!$AE$9:$AE$1343,$A54,'2017 GRC WC Det Format'!$AS$9:$AS$1343)</f>
        <v>0</v>
      </c>
    </row>
    <row r="55" spans="1:5" ht="15" customHeight="1">
      <c r="A55" s="3">
        <v>27.1</v>
      </c>
      <c r="B55" s="14">
        <v>19000701</v>
      </c>
      <c r="C55" s="35" t="s">
        <v>718</v>
      </c>
      <c r="E55" s="85">
        <f>SUMIF('2017 GRC WC Det Format'!$AE$9:$AE$1343,$A55,'2017 GRC WC Det Format'!$AS$9:$AS$1343)</f>
        <v>0</v>
      </c>
    </row>
    <row r="56" spans="1:5" ht="15" customHeight="1">
      <c r="A56" s="3">
        <f>A54+1</f>
        <v>28</v>
      </c>
      <c r="B56" s="14" t="s">
        <v>13</v>
      </c>
      <c r="C56" s="7" t="s">
        <v>137</v>
      </c>
      <c r="E56" s="85">
        <f>SUMIF('2017 GRC WC Det Format'!$AE$9:$AE$1343,$A56,'2017 GRC WC Det Format'!$AS$9:$AS$1343)</f>
        <v>-2038423.18</v>
      </c>
    </row>
    <row r="57" spans="1:5" ht="15" customHeight="1">
      <c r="A57" s="541" t="s">
        <v>1011</v>
      </c>
      <c r="B57" s="542">
        <v>23500003</v>
      </c>
      <c r="C57" s="520" t="s">
        <v>997</v>
      </c>
      <c r="D57" s="520"/>
      <c r="E57" s="85">
        <f>SUMIF('2017 GRC WC Det Format'!$AE$9:$AE$1343,$A57,'2017 GRC WC Det Format'!$AS$9:$AS$1343)</f>
        <v>-25958070.654284995</v>
      </c>
    </row>
    <row r="58" spans="1:5" ht="15" customHeight="1">
      <c r="A58" s="3">
        <f>A56+1</f>
        <v>29</v>
      </c>
      <c r="B58" s="14">
        <v>25400081</v>
      </c>
      <c r="C58" s="7" t="s">
        <v>138</v>
      </c>
      <c r="E58" s="85">
        <f>SUMIF('2017 GRC WC Det Format'!$AE$9:$AE$1343,$A58,'2017 GRC WC Det Format'!$AS$9:$AS$1343)</f>
        <v>0</v>
      </c>
    </row>
    <row r="59" spans="1:5" ht="15" customHeight="1">
      <c r="A59" s="71">
        <v>29.1</v>
      </c>
      <c r="B59" s="14" t="s">
        <v>758</v>
      </c>
      <c r="C59" s="7" t="s">
        <v>1596</v>
      </c>
      <c r="E59" s="85">
        <f>SUMIF('2017 GRC WC Det Format'!$AE$9:$AE$1343,$A59,'2017 GRC WC Det Format'!$AS$9:$AS$1343)</f>
        <v>-309932.62</v>
      </c>
    </row>
    <row r="60" spans="1:5" ht="15" customHeight="1">
      <c r="A60" s="3">
        <f>A58+1</f>
        <v>30</v>
      </c>
      <c r="B60" s="14" t="s">
        <v>14</v>
      </c>
      <c r="C60" s="7" t="s">
        <v>139</v>
      </c>
      <c r="E60" s="85">
        <f>SUMIF('2017 GRC WC Det Format'!$AE$9:$AE$1343,$A60,'2017 GRC WC Det Format'!$AS$9:$AS$1343)</f>
        <v>-74540520.670000002</v>
      </c>
    </row>
    <row r="61" spans="1:5" ht="15" customHeight="1">
      <c r="A61" s="3">
        <f>A60+1</f>
        <v>31</v>
      </c>
      <c r="B61" s="14">
        <v>28200101</v>
      </c>
      <c r="C61" s="7" t="s">
        <v>140</v>
      </c>
      <c r="E61" s="85">
        <f>SUMIF('2017 GRC WC Det Format'!$AE$9:$AE$1343,$A61,'2017 GRC WC Det Format'!$AS$9:$AS$1343)</f>
        <v>0</v>
      </c>
    </row>
    <row r="62" spans="1:5" ht="15" customHeight="1">
      <c r="A62" s="3">
        <f>A61+1</f>
        <v>32</v>
      </c>
      <c r="B62" s="14">
        <v>28200111</v>
      </c>
      <c r="C62" s="7" t="s">
        <v>141</v>
      </c>
      <c r="E62" s="85">
        <f>SUMIF('2017 GRC WC Det Format'!$AE$9:$AE$1343,$A62,'2017 GRC WC Det Format'!$AS$9:$AS$1343)</f>
        <v>0</v>
      </c>
    </row>
    <row r="63" spans="1:5" ht="15" customHeight="1">
      <c r="A63" s="5">
        <f>A62+1</f>
        <v>33</v>
      </c>
      <c r="B63" s="14" t="s">
        <v>15</v>
      </c>
      <c r="C63" s="7" t="s">
        <v>142</v>
      </c>
      <c r="E63" s="85">
        <f>SUMIF('2017 GRC WC Det Format'!$AE$9:$AE$1343,$A63,'2017 GRC WC Det Format'!$AS$9:$AS$1343)</f>
        <v>-1372608779.54</v>
      </c>
    </row>
    <row r="64" spans="1:5" ht="15" customHeight="1">
      <c r="A64" s="5">
        <f>A63+1</f>
        <v>34</v>
      </c>
      <c r="B64" s="14">
        <v>28200101</v>
      </c>
      <c r="C64" s="7" t="s">
        <v>595</v>
      </c>
      <c r="E64" s="85">
        <f>SUMIF('2017 GRC WC Det Format'!$AE$9:$AE$1343,$A64,'2017 GRC WC Det Format'!$AS$9:$AS$1343)</f>
        <v>-1595550.2</v>
      </c>
    </row>
    <row r="65" spans="1:5" ht="15" customHeight="1">
      <c r="A65" s="5">
        <f>A64+1</f>
        <v>35</v>
      </c>
      <c r="B65" s="18">
        <v>28200141</v>
      </c>
      <c r="C65" s="7" t="s">
        <v>705</v>
      </c>
      <c r="E65" s="85">
        <f>SUMIF('2017 GRC WC Det Format'!$AE$9:$AE$1343,$A65,'2017 GRC WC Det Format'!$AS$9:$AS$1343)</f>
        <v>0</v>
      </c>
    </row>
    <row r="66" spans="1:5" ht="15" customHeight="1">
      <c r="A66" s="5" t="s">
        <v>3</v>
      </c>
      <c r="B66" s="18" t="s">
        <v>2</v>
      </c>
      <c r="C66" s="7" t="s">
        <v>284</v>
      </c>
      <c r="E66" s="85">
        <f>SUMIF('2017 GRC WC Det Format'!$AE$9:$AE$1343,$A66,'2017 GRC WC Det Format'!$AS$9:$AS$1343)</f>
        <v>0</v>
      </c>
    </row>
    <row r="67" spans="1:5" ht="15" customHeight="1">
      <c r="A67" s="544" t="s">
        <v>277</v>
      </c>
      <c r="B67" s="545" t="s">
        <v>16</v>
      </c>
      <c r="C67" s="520" t="s">
        <v>285</v>
      </c>
      <c r="D67" s="520"/>
      <c r="E67" s="85">
        <f>SUMIF('2017 GRC WC Det Format'!$AE$9:$AE$1343,$A67,'2017 GRC WC Det Format'!$AS$9:$AS$1343)</f>
        <v>-43744077.83129999</v>
      </c>
    </row>
    <row r="68" spans="1:5" ht="15" customHeight="1">
      <c r="A68" s="544" t="s">
        <v>799</v>
      </c>
      <c r="B68" s="545" t="s">
        <v>1582</v>
      </c>
      <c r="C68" s="520" t="s">
        <v>802</v>
      </c>
      <c r="D68" s="35"/>
      <c r="E68" s="85">
        <f>SUMIF('2017 GRC WC Det Format'!$AE$9:$AE$1343,$A68,'2017 GRC WC Det Format'!$AS$9:$AS$1343)</f>
        <v>0</v>
      </c>
    </row>
    <row r="69" spans="1:5" ht="15" customHeight="1">
      <c r="A69" s="3">
        <f>A65+1</f>
        <v>36</v>
      </c>
      <c r="B69" s="14">
        <v>28300161</v>
      </c>
      <c r="C69" s="7" t="s">
        <v>166</v>
      </c>
      <c r="E69" s="85">
        <f>SUMIF('2017 GRC WC Det Format'!$AE$9:$AE$1343,$A69,'2017 GRC WC Det Format'!$AS$9:$AS$1343)</f>
        <v>0</v>
      </c>
    </row>
    <row r="70" spans="1:5" ht="15" customHeight="1">
      <c r="A70" s="3">
        <f>A69+1</f>
        <v>37</v>
      </c>
      <c r="B70" s="14">
        <v>28300261</v>
      </c>
      <c r="C70" s="7" t="s">
        <v>596</v>
      </c>
      <c r="E70" s="85">
        <f>SUMIF('2017 GRC WC Det Format'!$AE$9:$AE$1343,$A70,'2017 GRC WC Det Format'!$AS$9:$AS$1343)</f>
        <v>0</v>
      </c>
    </row>
    <row r="71" spans="1:5" ht="15" customHeight="1">
      <c r="A71" s="3" t="s">
        <v>447</v>
      </c>
      <c r="B71" s="14">
        <v>28300091</v>
      </c>
      <c r="C71" s="7" t="s">
        <v>1073</v>
      </c>
      <c r="E71" s="85">
        <f>SUMIF('2017 GRC WC Det Format'!$AE$9:$AE$1343,$A71,'2017 GRC WC Det Format'!$AS$9:$AS$1343)</f>
        <v>-1445685.5</v>
      </c>
    </row>
    <row r="72" spans="1:5" ht="15" customHeight="1">
      <c r="A72" s="3" t="s">
        <v>448</v>
      </c>
      <c r="B72" s="14">
        <v>28300741</v>
      </c>
      <c r="C72" s="7" t="s">
        <v>1074</v>
      </c>
      <c r="E72" s="85">
        <f>SUMIF('2017 GRC WC Det Format'!$AE$9:$AE$1343,$A72,'2017 GRC WC Det Format'!$AS$9:$AS$1343)</f>
        <v>-125687.14</v>
      </c>
    </row>
    <row r="73" spans="1:5" ht="15" customHeight="1">
      <c r="A73" s="3" t="s">
        <v>314</v>
      </c>
      <c r="B73" s="76">
        <v>28300011</v>
      </c>
      <c r="C73" s="7" t="s">
        <v>80</v>
      </c>
      <c r="E73" s="85">
        <f>SUMIF('2017 GRC WC Det Format'!$AE$9:$AE$1343,$A73,'2017 GRC WC Det Format'!$AS$9:$AS$1343)</f>
        <v>-6143001.4299999997</v>
      </c>
    </row>
    <row r="74" spans="1:5" ht="15" customHeight="1">
      <c r="A74" s="3" t="s">
        <v>241</v>
      </c>
      <c r="B74" s="14">
        <v>28300731</v>
      </c>
      <c r="C74" s="7" t="s">
        <v>1075</v>
      </c>
      <c r="E74" s="85">
        <f>SUMIF('2017 GRC WC Det Format'!$AE$9:$AE$1343,$A74,'2017 GRC WC Det Format'!$AS$9:$AS$1343)</f>
        <v>-2425958.7000000002</v>
      </c>
    </row>
    <row r="75" spans="1:5" ht="15" customHeight="1">
      <c r="A75" s="3" t="s">
        <v>434</v>
      </c>
      <c r="B75" s="14">
        <v>28300431</v>
      </c>
      <c r="C75" s="7" t="s">
        <v>202</v>
      </c>
      <c r="E75" s="85">
        <f>SUMIF('2017 GRC WC Det Format'!$AE$9:$AE$1343,$A75,'2017 GRC WC Det Format'!$AS$9:$AS$1343)</f>
        <v>0</v>
      </c>
    </row>
    <row r="76" spans="1:5" ht="15" customHeight="1">
      <c r="A76" s="3" t="s">
        <v>231</v>
      </c>
      <c r="B76" s="76">
        <v>19000441</v>
      </c>
      <c r="C76" s="35" t="s">
        <v>792</v>
      </c>
      <c r="E76" s="85">
        <f>SUMIF('2017 GRC WC Det Format'!$AE$9:$AE$1343,$A76,'2017 GRC WC Det Format'!$AS$9:$AS$1343)</f>
        <v>8976550.4499999993</v>
      </c>
    </row>
    <row r="77" spans="1:5" ht="15" customHeight="1">
      <c r="A77" s="541" t="s">
        <v>214</v>
      </c>
      <c r="B77" s="542">
        <v>19000553</v>
      </c>
      <c r="C77" s="546" t="s">
        <v>280</v>
      </c>
      <c r="E77" s="85">
        <f>SUMIF('2017 GRC WC Det Format'!$AE$9:$AE$1343,$A77,'2017 GRC WC Det Format'!$AS$9:$AS$1343)</f>
        <v>23523.548125000001</v>
      </c>
    </row>
    <row r="78" spans="1:5" ht="15" customHeight="1">
      <c r="A78" s="3" t="s">
        <v>112</v>
      </c>
      <c r="B78" s="14">
        <v>19000561</v>
      </c>
      <c r="C78" s="7" t="s">
        <v>111</v>
      </c>
      <c r="E78" s="85">
        <f>SUMIF('2017 GRC WC Det Format'!$AE$9:$AE$1343,$A78,'2017 GRC WC Det Format'!$AS$9:$AS$1343)</f>
        <v>0</v>
      </c>
    </row>
    <row r="79" spans="1:5" ht="15" customHeight="1">
      <c r="A79" s="71" t="s">
        <v>237</v>
      </c>
      <c r="B79" s="76">
        <v>28302061</v>
      </c>
      <c r="C79" s="35" t="s">
        <v>1184</v>
      </c>
      <c r="E79" s="85">
        <f>SUMIF('2017 GRC WC Det Format'!$AE$9:$AE$1343,$A79,'2017 GRC WC Det Format'!$AS$9:$AS$1343)</f>
        <v>-969100.24</v>
      </c>
    </row>
    <row r="80" spans="1:5" ht="15" customHeight="1">
      <c r="A80" s="71" t="s">
        <v>747</v>
      </c>
      <c r="B80" s="14" t="s">
        <v>750</v>
      </c>
      <c r="C80" s="35" t="s">
        <v>751</v>
      </c>
      <c r="E80" s="85">
        <f>SUMIF('2017 GRC WC Det Format'!$AE$9:$AE$1343,$A80,'2017 GRC WC Det Format'!$AS$9:$AS$1343)</f>
        <v>-6959704.9900000002</v>
      </c>
    </row>
    <row r="81" spans="1:8" ht="15" customHeight="1">
      <c r="A81" s="71" t="s">
        <v>748</v>
      </c>
      <c r="B81" s="14" t="s">
        <v>749</v>
      </c>
      <c r="C81" s="35" t="s">
        <v>752</v>
      </c>
      <c r="E81" s="85">
        <f>SUMIF('2017 GRC WC Det Format'!$AE$9:$AE$1343,$A81,'2017 GRC WC Det Format'!$AS$9:$AS$1343)</f>
        <v>0</v>
      </c>
    </row>
    <row r="82" spans="1:8" ht="15" customHeight="1">
      <c r="A82" s="71" t="s">
        <v>848</v>
      </c>
      <c r="B82" s="14">
        <v>28300561</v>
      </c>
      <c r="C82" s="35" t="s">
        <v>347</v>
      </c>
      <c r="E82" s="85">
        <f>SUMIF('2017 GRC WC Det Format'!$AE$9:$AE$1343,$A82,'2017 GRC WC Det Format'!$AS$9:$AS$1343)</f>
        <v>-12495445.210000001</v>
      </c>
    </row>
    <row r="83" spans="1:8" ht="15" customHeight="1">
      <c r="A83" s="5" t="s">
        <v>958</v>
      </c>
      <c r="B83" s="76" t="s">
        <v>976</v>
      </c>
      <c r="C83" s="35" t="s">
        <v>977</v>
      </c>
      <c r="E83" s="85">
        <f>SUMIF('2017 GRC WC Det Format'!$AE$9:$AE$1343,$A83,'2017 GRC WC Det Format'!$AS$9:$AS$1343)</f>
        <v>-4607112.3</v>
      </c>
    </row>
    <row r="84" spans="1:8" ht="12" customHeight="1">
      <c r="A84" s="3">
        <f>A70+1</f>
        <v>38</v>
      </c>
      <c r="B84" s="14" t="s">
        <v>597</v>
      </c>
      <c r="C84" s="1" t="s">
        <v>598</v>
      </c>
      <c r="E84" s="85">
        <f>SUMIF('2017 GRC WC Det Format'!$AE$9:$AE$1343,$A84,'2017 GRC WC Det Format'!$AS$9:$AS$1343)</f>
        <v>0</v>
      </c>
    </row>
    <row r="85" spans="1:8" s="23" customFormat="1" ht="15" customHeight="1">
      <c r="A85" s="3" t="s">
        <v>498</v>
      </c>
      <c r="B85" s="25">
        <v>18230181</v>
      </c>
      <c r="C85" s="23" t="s">
        <v>704</v>
      </c>
      <c r="E85" s="85">
        <f>SUMIF('2017 GRC WC Det Format'!$AE$9:$AE$1343,$A85,'2017 GRC WC Det Format'!$AS$9:$AS$1343)</f>
        <v>0</v>
      </c>
      <c r="F85"/>
      <c r="G85"/>
      <c r="H85"/>
    </row>
    <row r="86" spans="1:8" s="7" customFormat="1" ht="15" customHeight="1">
      <c r="A86" s="5">
        <f t="shared" ref="A86:A92" si="0">A85+1</f>
        <v>40</v>
      </c>
      <c r="B86" s="14"/>
      <c r="E86" s="85"/>
      <c r="F86"/>
      <c r="G86"/>
      <c r="H86"/>
    </row>
    <row r="87" spans="1:8" s="7" customFormat="1" ht="15" customHeight="1">
      <c r="A87" s="5">
        <f t="shared" si="0"/>
        <v>41</v>
      </c>
      <c r="B87" s="14" t="s">
        <v>572</v>
      </c>
      <c r="E87" s="564">
        <f>'2017 GRC Summary Format'!$E$37</f>
        <v>101620137.7580017</v>
      </c>
      <c r="F87"/>
      <c r="G87"/>
      <c r="H87"/>
    </row>
    <row r="88" spans="1:8" ht="15" customHeight="1">
      <c r="A88" s="3">
        <f t="shared" si="0"/>
        <v>42</v>
      </c>
      <c r="B88" s="13" t="s">
        <v>703</v>
      </c>
      <c r="E88" s="85">
        <f t="shared" ref="E88" si="1">SUM(E10:E87)</f>
        <v>5137439959.6146679</v>
      </c>
    </row>
    <row r="89" spans="1:8" ht="15" customHeight="1">
      <c r="A89" s="5">
        <f t="shared" si="0"/>
        <v>43</v>
      </c>
      <c r="E89" s="555"/>
    </row>
    <row r="90" spans="1:8" ht="15">
      <c r="A90" s="3">
        <f t="shared" si="0"/>
        <v>44</v>
      </c>
      <c r="B90" s="1" t="s">
        <v>415</v>
      </c>
      <c r="E90" s="77">
        <f t="shared" ref="E90" si="2">E88</f>
        <v>5137439959.6146679</v>
      </c>
    </row>
    <row r="91" spans="1:8">
      <c r="A91" s="5">
        <f t="shared" si="0"/>
        <v>45</v>
      </c>
      <c r="E91" s="555"/>
    </row>
    <row r="92" spans="1:8">
      <c r="A92" s="3">
        <f t="shared" si="0"/>
        <v>46</v>
      </c>
      <c r="B92" s="1" t="s">
        <v>694</v>
      </c>
      <c r="D92" s="516" t="s">
        <v>1605</v>
      </c>
      <c r="E92" s="85">
        <f>SUM(E10:E12)+SUM(E36:E39)</f>
        <v>10541111995.599039</v>
      </c>
    </row>
    <row r="93" spans="1:8">
      <c r="A93" s="3">
        <v>47</v>
      </c>
      <c r="B93" s="1" t="s">
        <v>695</v>
      </c>
      <c r="D93" s="516" t="s">
        <v>1606</v>
      </c>
      <c r="E93" s="85">
        <f t="shared" ref="E93" si="3">+SUM(E40:E44)+E46</f>
        <v>-4244581547.0849099</v>
      </c>
    </row>
    <row r="94" spans="1:8">
      <c r="A94" s="5">
        <f t="shared" ref="A94:A99" si="4">A93+1</f>
        <v>48</v>
      </c>
      <c r="B94" s="1" t="s">
        <v>791</v>
      </c>
      <c r="D94" s="516" t="s">
        <v>1607</v>
      </c>
      <c r="E94" s="85">
        <f t="shared" ref="E94" si="5">SUM(E13:E35)+SUM(E45:E45)+SUM(E59:E59)</f>
        <v>285772854.99000001</v>
      </c>
    </row>
    <row r="95" spans="1:8">
      <c r="A95" s="3">
        <f t="shared" si="4"/>
        <v>49</v>
      </c>
      <c r="B95" s="1" t="s">
        <v>500</v>
      </c>
      <c r="D95" s="516" t="s">
        <v>1608</v>
      </c>
      <c r="E95" s="85">
        <f t="shared" ref="E95" si="6">SUM(E47:E55)+SUM(E61:E83)</f>
        <v>-1443946467.1431751</v>
      </c>
    </row>
    <row r="96" spans="1:8">
      <c r="A96" s="5">
        <f t="shared" si="4"/>
        <v>50</v>
      </c>
      <c r="B96" s="1" t="s">
        <v>342</v>
      </c>
      <c r="D96" s="517" t="s">
        <v>343</v>
      </c>
      <c r="E96" s="85">
        <f t="shared" ref="E96" si="7">SUM(E84:E86)</f>
        <v>0</v>
      </c>
    </row>
    <row r="97" spans="1:5">
      <c r="A97" s="3">
        <f t="shared" si="4"/>
        <v>51</v>
      </c>
      <c r="B97" s="1" t="s">
        <v>1593</v>
      </c>
      <c r="D97" s="517" t="s">
        <v>344</v>
      </c>
      <c r="E97" s="85">
        <f t="shared" ref="E97" si="8">SUM(E87:E87)</f>
        <v>101620137.7580017</v>
      </c>
    </row>
    <row r="98" spans="1:5">
      <c r="A98" s="5">
        <f t="shared" si="4"/>
        <v>52</v>
      </c>
      <c r="B98" s="1" t="s">
        <v>526</v>
      </c>
      <c r="D98" s="516" t="s">
        <v>1609</v>
      </c>
      <c r="E98" s="85">
        <f t="shared" ref="E98" si="9" xml:space="preserve"> E56+E60+E57</f>
        <v>-102537014.50428501</v>
      </c>
    </row>
    <row r="99" spans="1:5" ht="13.5" thickBot="1">
      <c r="A99" s="3">
        <f t="shared" si="4"/>
        <v>53</v>
      </c>
      <c r="B99" s="1" t="s">
        <v>421</v>
      </c>
      <c r="E99" s="567">
        <f t="shared" ref="E99" si="10">SUM(E92:E98)</f>
        <v>5137439959.6146708</v>
      </c>
    </row>
    <row r="100" spans="1:5" ht="13.5" thickTop="1">
      <c r="E100" s="524"/>
    </row>
  </sheetData>
  <dataConsolidate/>
  <mergeCells count="1">
    <mergeCell ref="A3:B3"/>
  </mergeCells>
  <phoneticPr fontId="67" type="noConversion"/>
  <printOptions horizontalCentered="1"/>
  <pageMargins left="0" right="0" top="0" bottom="0" header="0.66" footer="0.2"/>
  <pageSetup scale="65" orientation="portrait" r:id="rId1"/>
  <headerFooter alignWithMargins="0">
    <oddFooter>&amp;L&amp;8&amp;D  &amp;T&amp;R&amp;8Page &amp;P of &amp;N</oddFooter>
  </headerFooter>
  <customProperties>
    <customPr name="_pios_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D44"/>
  <sheetViews>
    <sheetView workbookViewId="0">
      <selection activeCell="L11" sqref="L11:L12"/>
    </sheetView>
  </sheetViews>
  <sheetFormatPr defaultRowHeight="12.75"/>
  <cols>
    <col min="1" max="1" width="3.42578125" bestFit="1" customWidth="1"/>
    <col min="2" max="2" width="21.5703125" customWidth="1"/>
    <col min="3" max="3" width="15.42578125" bestFit="1" customWidth="1"/>
    <col min="4" max="4" width="15.85546875" bestFit="1" customWidth="1"/>
    <col min="5" max="6" width="15.42578125" bestFit="1" customWidth="1"/>
    <col min="7" max="7" width="15" bestFit="1" customWidth="1"/>
    <col min="8" max="8" width="15.42578125" bestFit="1" customWidth="1"/>
    <col min="9" max="9" width="15.85546875" bestFit="1" customWidth="1"/>
    <col min="10" max="11" width="15.42578125" bestFit="1" customWidth="1"/>
    <col min="12" max="12" width="15.140625" bestFit="1" customWidth="1"/>
  </cols>
  <sheetData>
    <row r="1" spans="1:30">
      <c r="A1" s="6" t="s">
        <v>175</v>
      </c>
    </row>
    <row r="2" spans="1:30">
      <c r="A2" s="6" t="s">
        <v>177</v>
      </c>
    </row>
    <row r="3" spans="1:30">
      <c r="A3" s="6" t="str">
        <f>'BS and CWC Recon, p1'!A3</f>
        <v xml:space="preserve">AMA as of </v>
      </c>
    </row>
    <row r="4" spans="1:30">
      <c r="A4" s="6"/>
      <c r="B4" s="553">
        <f>'BS and CWC Recon, p1'!B4</f>
        <v>43252</v>
      </c>
      <c r="C4" s="553"/>
      <c r="H4" s="584"/>
    </row>
    <row r="6" spans="1:30" ht="13.5" thickBot="1">
      <c r="C6" s="8"/>
      <c r="D6" s="8"/>
      <c r="E6" s="8"/>
      <c r="F6" s="8"/>
      <c r="G6" s="8"/>
      <c r="H6" s="8"/>
      <c r="I6" s="8"/>
      <c r="J6" s="8"/>
      <c r="K6" s="8"/>
      <c r="L6" s="8"/>
    </row>
    <row r="7" spans="1:30">
      <c r="A7" s="358"/>
      <c r="B7" s="591"/>
      <c r="C7" s="588" t="s">
        <v>702</v>
      </c>
      <c r="D7" s="588"/>
      <c r="E7" s="588"/>
      <c r="F7" s="588"/>
      <c r="G7" s="589"/>
      <c r="H7" s="588" t="s">
        <v>1711</v>
      </c>
      <c r="I7" s="588"/>
      <c r="J7" s="588"/>
      <c r="K7" s="588"/>
      <c r="L7" s="589"/>
    </row>
    <row r="8" spans="1:30">
      <c r="A8" s="377"/>
      <c r="B8" s="382"/>
      <c r="C8" s="42" t="s">
        <v>311</v>
      </c>
      <c r="D8" s="42" t="s">
        <v>310</v>
      </c>
      <c r="E8" s="15"/>
      <c r="F8" s="42" t="s">
        <v>967</v>
      </c>
      <c r="G8" s="360" t="s">
        <v>28</v>
      </c>
      <c r="H8" s="42" t="s">
        <v>311</v>
      </c>
      <c r="I8" s="42" t="s">
        <v>310</v>
      </c>
      <c r="J8" s="15"/>
      <c r="K8" s="42" t="s">
        <v>967</v>
      </c>
      <c r="L8" s="360" t="s">
        <v>28</v>
      </c>
    </row>
    <row r="9" spans="1:30">
      <c r="A9" s="378" t="s">
        <v>30</v>
      </c>
      <c r="B9" s="592"/>
      <c r="C9" s="37" t="s">
        <v>71</v>
      </c>
      <c r="D9" s="37" t="s">
        <v>71</v>
      </c>
      <c r="E9" s="37" t="s">
        <v>71</v>
      </c>
      <c r="F9" s="37" t="s">
        <v>32</v>
      </c>
      <c r="G9" s="362" t="s">
        <v>32</v>
      </c>
      <c r="H9" s="37" t="s">
        <v>71</v>
      </c>
      <c r="I9" s="37" t="s">
        <v>71</v>
      </c>
      <c r="J9" s="37" t="s">
        <v>71</v>
      </c>
      <c r="K9" s="37" t="s">
        <v>32</v>
      </c>
      <c r="L9" s="362" t="s">
        <v>32</v>
      </c>
    </row>
    <row r="10" spans="1:30">
      <c r="A10" s="379" t="s">
        <v>34</v>
      </c>
      <c r="B10" s="593"/>
      <c r="C10" s="42" t="s">
        <v>35</v>
      </c>
      <c r="D10" s="42" t="s">
        <v>36</v>
      </c>
      <c r="E10" s="42" t="s">
        <v>46</v>
      </c>
      <c r="F10" s="42" t="s">
        <v>38</v>
      </c>
      <c r="G10" s="360" t="s">
        <v>47</v>
      </c>
      <c r="H10" s="42" t="s">
        <v>1712</v>
      </c>
      <c r="I10" s="42" t="s">
        <v>1703</v>
      </c>
      <c r="J10" s="42" t="s">
        <v>1713</v>
      </c>
      <c r="K10" s="42" t="s">
        <v>1704</v>
      </c>
      <c r="L10" s="360" t="s">
        <v>1714</v>
      </c>
    </row>
    <row r="11" spans="1:30">
      <c r="A11" s="377"/>
      <c r="B11" s="382"/>
      <c r="C11" s="15"/>
      <c r="D11" s="15"/>
      <c r="E11" s="15"/>
      <c r="F11" s="15"/>
      <c r="G11" s="364"/>
      <c r="H11" s="15"/>
      <c r="I11" s="15"/>
      <c r="J11" s="15"/>
      <c r="K11" s="15"/>
      <c r="L11" s="364"/>
    </row>
    <row r="12" spans="1:30" s="36" customFormat="1">
      <c r="A12" s="380">
        <f>ROW()</f>
        <v>12</v>
      </c>
      <c r="B12" s="594" t="s">
        <v>41</v>
      </c>
      <c r="C12" s="39">
        <f>'2017 GRC WC Det Format'!AI861</f>
        <v>6783074823.4667683</v>
      </c>
      <c r="D12" s="39">
        <f>'2017 GRC WC Det Format'!AJ861</f>
        <v>2445091064.733645</v>
      </c>
      <c r="E12" s="39">
        <f>SUM(C12:D12)</f>
        <v>9228165888.2004128</v>
      </c>
      <c r="F12" s="39">
        <f>'2017 GRC WC Det Format'!AK861</f>
        <v>1863524667.4358342</v>
      </c>
      <c r="G12" s="391">
        <f>SUM(E12:F12)</f>
        <v>11091690555.636248</v>
      </c>
      <c r="H12" s="39">
        <f>'2017 GRC WC Det Format'!AS861</f>
        <v>6773642491.6445236</v>
      </c>
      <c r="I12" s="39">
        <f>'2017 GRC WC Det Format'!AT861</f>
        <v>2540179313.6054745</v>
      </c>
      <c r="J12" s="39">
        <f>SUM(H12:I12)</f>
        <v>9313821805.2499981</v>
      </c>
      <c r="K12" s="39">
        <f>'2017 GRC WC Det Format'!AL861</f>
        <v>11091690555.636255</v>
      </c>
      <c r="L12" s="391">
        <f>SUM(J12:K12)</f>
        <v>20405512360.886253</v>
      </c>
    </row>
    <row r="13" spans="1:30" s="36" customFormat="1">
      <c r="A13" s="380">
        <f>ROW()</f>
        <v>13</v>
      </c>
      <c r="B13" s="594"/>
      <c r="C13" s="39"/>
      <c r="D13" s="39"/>
      <c r="E13" s="39"/>
      <c r="F13" s="39"/>
      <c r="G13" s="391"/>
      <c r="H13" s="39"/>
      <c r="I13" s="39"/>
      <c r="J13" s="39"/>
      <c r="K13" s="39"/>
      <c r="L13" s="391"/>
      <c r="AD13" s="79">
        <v>40999</v>
      </c>
    </row>
    <row r="14" spans="1:30" s="36" customFormat="1">
      <c r="A14" s="380">
        <f>ROW()</f>
        <v>14</v>
      </c>
      <c r="B14" s="594" t="s">
        <v>42</v>
      </c>
      <c r="C14" s="392">
        <f>'2017 GRC WC Det Format'!AI1344</f>
        <v>-1792971163.4471385</v>
      </c>
      <c r="D14" s="392">
        <f>'2017 GRC WC Det Format'!AJ1344</f>
        <v>-650439677.92119467</v>
      </c>
      <c r="E14" s="39">
        <f>SUM(C14:D14)</f>
        <v>-2443410841.3683333</v>
      </c>
      <c r="F14" s="39">
        <f>'2017 GRC WC Det Format'!AK1344</f>
        <v>-1233820778.5033338</v>
      </c>
      <c r="G14" s="391">
        <f>SUM(E14:F14)</f>
        <v>-3677231619.8716669</v>
      </c>
      <c r="H14" s="392">
        <f>'2017 GRC WC Det Format'!AS1344</f>
        <v>-1737822669.7878551</v>
      </c>
      <c r="I14" s="392">
        <f>'2017 GRC WC Det Format'!AT1344</f>
        <v>-645182694.09214509</v>
      </c>
      <c r="J14" s="39">
        <f>SUM(H14:I14)</f>
        <v>-2383005363.8800001</v>
      </c>
      <c r="K14" s="39">
        <f>'2017 GRC WC Det Format'!AL1344</f>
        <v>-3677231619.8716655</v>
      </c>
      <c r="L14" s="391">
        <f>SUM(J14:K14)</f>
        <v>-6060236983.7516651</v>
      </c>
    </row>
    <row r="15" spans="1:30" s="36" customFormat="1">
      <c r="A15" s="380">
        <f>ROW()</f>
        <v>15</v>
      </c>
      <c r="B15" s="594"/>
      <c r="C15" s="393"/>
      <c r="D15" s="393"/>
      <c r="E15" s="393"/>
      <c r="F15" s="393"/>
      <c r="G15" s="394"/>
      <c r="H15" s="393"/>
      <c r="I15" s="393"/>
      <c r="J15" s="393"/>
      <c r="K15" s="393"/>
      <c r="L15" s="394"/>
    </row>
    <row r="16" spans="1:30" s="36" customFormat="1" ht="13.5" thickBot="1">
      <c r="A16" s="380">
        <f>ROW()</f>
        <v>16</v>
      </c>
      <c r="B16" s="594" t="s">
        <v>43</v>
      </c>
      <c r="C16" s="598">
        <f t="shared" ref="C16:L16" si="0">SUM(C12:C15)</f>
        <v>4990103660.0196295</v>
      </c>
      <c r="D16" s="599">
        <f t="shared" si="0"/>
        <v>1794651386.8124504</v>
      </c>
      <c r="E16" s="599">
        <f t="shared" si="0"/>
        <v>6784755046.8320789</v>
      </c>
      <c r="F16" s="599">
        <f t="shared" si="0"/>
        <v>629703888.93250036</v>
      </c>
      <c r="G16" s="600">
        <f t="shared" si="0"/>
        <v>7414458935.7645807</v>
      </c>
      <c r="H16" s="599">
        <f t="shared" si="0"/>
        <v>5035819821.8566685</v>
      </c>
      <c r="I16" s="599">
        <f t="shared" si="0"/>
        <v>1894996619.5133295</v>
      </c>
      <c r="J16" s="599">
        <f t="shared" si="0"/>
        <v>6930816441.369998</v>
      </c>
      <c r="K16" s="599">
        <f t="shared" si="0"/>
        <v>7414458935.7645893</v>
      </c>
      <c r="L16" s="600">
        <f t="shared" si="0"/>
        <v>14345275377.134588</v>
      </c>
    </row>
    <row r="17" spans="1:12" s="36" customFormat="1" ht="13.5" thickTop="1">
      <c r="A17" s="380">
        <f>ROW()</f>
        <v>17</v>
      </c>
      <c r="B17" s="594"/>
      <c r="C17" s="601"/>
      <c r="D17" s="602"/>
      <c r="E17" s="602"/>
      <c r="F17" s="602"/>
      <c r="G17" s="603"/>
      <c r="H17" s="602"/>
      <c r="I17" s="602"/>
      <c r="J17" s="602"/>
      <c r="K17" s="602"/>
      <c r="L17" s="603"/>
    </row>
    <row r="18" spans="1:12" ht="26.25" thickBot="1">
      <c r="A18" s="380">
        <f>ROW()</f>
        <v>18</v>
      </c>
      <c r="B18" s="595" t="s">
        <v>45</v>
      </c>
      <c r="C18" s="390">
        <f>'2017 GRC WC Det Format'!AI1346</f>
        <v>4990103660.0196295</v>
      </c>
      <c r="D18" s="397">
        <f>'2017 GRC WC Det Format'!AJ1346</f>
        <v>1794651386.8124504</v>
      </c>
      <c r="E18" s="397">
        <f>SUM(C18:D18)</f>
        <v>6784755046.8320799</v>
      </c>
      <c r="F18" s="397">
        <f>'2017 GRC WC Det Format'!AK1346</f>
        <v>629703888.93250036</v>
      </c>
      <c r="G18" s="398">
        <f>'2017 GRC WC Det Format'!AL1346</f>
        <v>7414458935.7645893</v>
      </c>
      <c r="H18" s="397">
        <f>'2017 GRC WC Det Format'!AS1346</f>
        <v>5035819821.8566685</v>
      </c>
      <c r="I18" s="397">
        <f>'2017 GRC WC Det Format'!AT1346</f>
        <v>1894996619.5133295</v>
      </c>
      <c r="J18" s="397">
        <f>SUM(H18:I18)</f>
        <v>6930816441.369998</v>
      </c>
      <c r="K18" s="397">
        <f>'2017 GRC WC Det Format'!AL1346</f>
        <v>7414458935.7645893</v>
      </c>
      <c r="L18" s="398">
        <f>'2017 GRC WC Det Format'!AV1346</f>
        <v>7564905934.9199896</v>
      </c>
    </row>
    <row r="19" spans="1:12" ht="13.5" thickTop="1">
      <c r="A19" s="380">
        <f>ROW()</f>
        <v>19</v>
      </c>
      <c r="B19" s="595"/>
      <c r="C19" s="38"/>
      <c r="D19" s="38"/>
      <c r="E19" s="38"/>
      <c r="F19" s="38"/>
      <c r="G19" s="399"/>
      <c r="H19" s="38"/>
      <c r="I19" s="38"/>
      <c r="J19" s="38"/>
      <c r="K19" s="38"/>
      <c r="L19" s="399"/>
    </row>
    <row r="20" spans="1:12" ht="13.5" thickBot="1">
      <c r="A20" s="381">
        <f>ROW()</f>
        <v>20</v>
      </c>
      <c r="B20" s="597" t="s">
        <v>1715</v>
      </c>
      <c r="C20" s="400">
        <f>C16-C18</f>
        <v>0</v>
      </c>
      <c r="D20" s="400">
        <f>D16-D18</f>
        <v>0</v>
      </c>
      <c r="E20" s="401">
        <f>SUM(C20:D20)</f>
        <v>0</v>
      </c>
      <c r="F20" s="401">
        <v>0</v>
      </c>
      <c r="G20" s="402">
        <v>0</v>
      </c>
      <c r="H20" s="400">
        <f>H16-H18</f>
        <v>0</v>
      </c>
      <c r="I20" s="400">
        <f>I16-I18</f>
        <v>0</v>
      </c>
      <c r="J20" s="401">
        <f>SUM(H20:I20)</f>
        <v>0</v>
      </c>
      <c r="K20" s="401">
        <f t="shared" ref="K20:L20" si="1">SUM(I20:J20)</f>
        <v>0</v>
      </c>
      <c r="L20" s="402">
        <f t="shared" si="1"/>
        <v>0</v>
      </c>
    </row>
    <row r="21" spans="1:12">
      <c r="A21" s="36"/>
      <c r="B21" s="374"/>
      <c r="C21" s="375"/>
      <c r="D21" s="376"/>
      <c r="E21" s="376"/>
      <c r="F21" s="376"/>
      <c r="G21" s="376"/>
      <c r="H21" s="375"/>
      <c r="I21" s="376"/>
      <c r="J21" s="376"/>
      <c r="K21" s="376"/>
      <c r="L21" s="376"/>
    </row>
    <row r="22" spans="1:12">
      <c r="A22" s="36"/>
    </row>
    <row r="23" spans="1:12">
      <c r="A23" s="9"/>
    </row>
    <row r="24" spans="1:12">
      <c r="A24" s="9"/>
    </row>
    <row r="25" spans="1:12">
      <c r="A25" s="9"/>
    </row>
    <row r="26" spans="1:12">
      <c r="A26" s="9"/>
    </row>
    <row r="27" spans="1:12">
      <c r="A27" s="9"/>
    </row>
    <row r="28" spans="1:12">
      <c r="A28" s="9"/>
      <c r="B28" s="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>
      <c r="A29" s="9"/>
      <c r="B29" s="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>
      <c r="A30" s="9"/>
      <c r="B30" s="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>
      <c r="A31" s="9"/>
      <c r="B31" s="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>
      <c r="A32" s="9"/>
      <c r="B32" s="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>
      <c r="A33" s="9"/>
      <c r="B33" s="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>
      <c r="C44" s="28"/>
      <c r="D44" s="28"/>
      <c r="E44" s="28"/>
      <c r="F44" s="28"/>
      <c r="G44" s="28"/>
      <c r="H44" s="28"/>
      <c r="I44" s="28"/>
      <c r="J44" s="28"/>
      <c r="K44" s="28"/>
      <c r="L44" s="28"/>
    </row>
  </sheetData>
  <phoneticPr fontId="40" type="noConversion"/>
  <printOptions horizontalCentered="1"/>
  <pageMargins left="0.25" right="0.25" top="0.5" bottom="0.5" header="0.5" footer="0.5"/>
  <pageSetup orientation="landscape" r:id="rId1"/>
  <headerFooter alignWithMargins="0">
    <oddFooter>&amp;CPage 2 of 2&amp;RAttachment 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honeticPr fontId="67" type="noConversion"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2.75"/>
  <sheetData/>
  <phoneticPr fontId="67" type="noConversion"/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2.75"/>
  <sheetData/>
  <phoneticPr fontId="67" type="noConversion"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5"/>
  <sheetViews>
    <sheetView topLeftCell="A3" workbookViewId="0">
      <pane xSplit="2" ySplit="13" topLeftCell="C16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C16" sqref="C16"/>
    </sheetView>
  </sheetViews>
  <sheetFormatPr defaultColWidth="9.140625" defaultRowHeight="15" customHeight="1"/>
  <cols>
    <col min="1" max="1" width="8.85546875" style="1" customWidth="1"/>
    <col min="2" max="2" width="51.85546875" style="1" customWidth="1"/>
    <col min="3" max="3" width="15.85546875" style="520" customWidth="1"/>
    <col min="4" max="4" width="15.85546875" customWidth="1"/>
    <col min="5" max="5" width="9.140625" style="1"/>
    <col min="6" max="6" width="14.5703125" style="1" bestFit="1" customWidth="1"/>
    <col min="7" max="7" width="3" style="1" bestFit="1" customWidth="1"/>
    <col min="8" max="8" width="14.7109375" style="1" bestFit="1" customWidth="1"/>
    <col min="9" max="16384" width="9.140625" style="1"/>
  </cols>
  <sheetData>
    <row r="1" spans="1:9" ht="15" hidden="1" customHeight="1">
      <c r="A1" s="20"/>
    </row>
    <row r="2" spans="1:9" ht="15" hidden="1" customHeight="1"/>
    <row r="3" spans="1:9" ht="15" customHeight="1">
      <c r="A3" s="48" t="s">
        <v>239</v>
      </c>
      <c r="B3" s="49"/>
    </row>
    <row r="4" spans="1:9" ht="15" customHeight="1">
      <c r="A4" s="50" t="s">
        <v>48</v>
      </c>
      <c r="B4" s="49"/>
    </row>
    <row r="5" spans="1:9" ht="15" customHeight="1">
      <c r="A5" s="621">
        <v>43281</v>
      </c>
      <c r="B5" s="621"/>
      <c r="C5" s="257"/>
    </row>
    <row r="6" spans="1:9" ht="15" customHeight="1">
      <c r="A6" s="17"/>
      <c r="B6" s="51"/>
      <c r="C6" s="257"/>
    </row>
    <row r="7" spans="1:9" ht="15" customHeight="1">
      <c r="A7" s="52"/>
      <c r="B7" s="52"/>
      <c r="C7" s="525"/>
      <c r="F7"/>
      <c r="G7"/>
      <c r="H7"/>
    </row>
    <row r="8" spans="1:9" ht="15" customHeight="1">
      <c r="A8" s="52"/>
      <c r="B8" s="52"/>
      <c r="C8" s="525"/>
      <c r="F8"/>
      <c r="G8"/>
      <c r="H8"/>
    </row>
    <row r="9" spans="1:9" ht="15" customHeight="1">
      <c r="A9" s="52"/>
      <c r="B9" s="52"/>
      <c r="F9"/>
      <c r="G9"/>
      <c r="H9"/>
    </row>
    <row r="10" spans="1:9" ht="15" customHeight="1">
      <c r="A10" s="53"/>
      <c r="B10" s="53"/>
      <c r="C10" s="526"/>
      <c r="G10"/>
      <c r="H10"/>
    </row>
    <row r="11" spans="1:9" ht="15" customHeight="1">
      <c r="A11" s="54"/>
      <c r="B11" s="54"/>
      <c r="C11" s="527"/>
      <c r="G11"/>
      <c r="H11"/>
      <c r="I11"/>
    </row>
    <row r="12" spans="1:9" ht="15" customHeight="1">
      <c r="A12" s="55" t="s">
        <v>679</v>
      </c>
      <c r="B12" s="56" t="s">
        <v>474</v>
      </c>
      <c r="C12" s="239" t="s">
        <v>199</v>
      </c>
      <c r="G12"/>
      <c r="H12"/>
      <c r="I12"/>
    </row>
    <row r="13" spans="1:9" ht="15" customHeight="1">
      <c r="A13" s="58" t="s">
        <v>471</v>
      </c>
      <c r="B13" s="2"/>
      <c r="C13" s="556">
        <v>43281</v>
      </c>
      <c r="G13"/>
      <c r="H13"/>
      <c r="I13"/>
    </row>
    <row r="14" spans="1:9" ht="15" customHeight="1">
      <c r="A14" s="59" t="s">
        <v>636</v>
      </c>
      <c r="B14" s="60"/>
      <c r="C14" s="557"/>
      <c r="G14"/>
      <c r="H14"/>
      <c r="I14"/>
    </row>
    <row r="15" spans="1:9" ht="9" customHeight="1">
      <c r="A15" s="59"/>
      <c r="B15" s="56"/>
      <c r="C15" s="558"/>
      <c r="G15"/>
      <c r="H15"/>
      <c r="I15"/>
    </row>
    <row r="16" spans="1:9" ht="15" customHeight="1">
      <c r="A16" s="63">
        <v>1</v>
      </c>
      <c r="B16" s="59" t="s">
        <v>470</v>
      </c>
      <c r="C16" s="104">
        <f>SUMIF('2017 GRC WC Det Format'!$AF$9:$AF$1343,$A16,'2017 GRC WC Det Format'!$AT$9:$AT$1343)</f>
        <v>3827773562.1199999</v>
      </c>
      <c r="G16"/>
      <c r="H16"/>
      <c r="I16"/>
    </row>
    <row r="17" spans="1:9" ht="15" customHeight="1">
      <c r="A17" s="547" t="s">
        <v>472</v>
      </c>
      <c r="B17" s="549" t="s">
        <v>243</v>
      </c>
      <c r="C17" s="104">
        <f>SUMIF('2017 GRC WC Det Format'!$AF$9:$AF$1343,$A17,'2017 GRC WC Det Format'!$AT$9:$AT$1343)</f>
        <v>261426254.27096</v>
      </c>
      <c r="G17"/>
      <c r="H17"/>
      <c r="I17"/>
    </row>
    <row r="18" spans="1:9" ht="15" customHeight="1">
      <c r="A18" s="63">
        <v>3</v>
      </c>
      <c r="B18" s="59" t="s">
        <v>457</v>
      </c>
      <c r="C18" s="518">
        <f>SUMIF('2017 GRC WC Det Format'!$AF$9:$AF$1343,$A18,'2017 GRC WC Det Format'!$AT$9:$AT$1343)</f>
        <v>8654564.4700000007</v>
      </c>
      <c r="G18"/>
      <c r="H18"/>
      <c r="I18"/>
    </row>
    <row r="19" spans="1:9" ht="15" customHeight="1">
      <c r="A19" s="63">
        <v>4</v>
      </c>
      <c r="B19" s="59" t="s">
        <v>593</v>
      </c>
      <c r="C19" s="43">
        <f>SUM(C16:C18)</f>
        <v>4097854380.8609595</v>
      </c>
      <c r="G19"/>
      <c r="H19"/>
      <c r="I19"/>
    </row>
    <row r="20" spans="1:9" ht="15" customHeight="1">
      <c r="A20" s="63"/>
      <c r="B20" s="59"/>
      <c r="C20" s="403"/>
      <c r="G20"/>
      <c r="H20"/>
      <c r="I20"/>
    </row>
    <row r="21" spans="1:9" ht="15" customHeight="1">
      <c r="A21" s="63">
        <v>5</v>
      </c>
      <c r="B21" s="59" t="s">
        <v>439</v>
      </c>
      <c r="C21" s="104">
        <f>SUMIF('2017 GRC WC Det Format'!$AF$9:$AF$1343,$A21,'2017 GRC WC Det Format'!$AT$9:$AT$1343)</f>
        <v>-1482990846.9299998</v>
      </c>
      <c r="G21"/>
      <c r="H21"/>
      <c r="I21"/>
    </row>
    <row r="22" spans="1:9" ht="15" customHeight="1">
      <c r="A22" s="547" t="s">
        <v>473</v>
      </c>
      <c r="B22" s="548" t="s">
        <v>438</v>
      </c>
      <c r="C22" s="104">
        <f>SUMIF('2017 GRC WC Det Format'!$AF$9:$AF$1343,$A22,'2017 GRC WC Det Format'!$AT$9:$AT$1343)</f>
        <v>-86844853.735089988</v>
      </c>
      <c r="G22"/>
      <c r="H22"/>
      <c r="I22"/>
    </row>
    <row r="23" spans="1:9" ht="15" customHeight="1">
      <c r="A23" s="63">
        <v>8</v>
      </c>
      <c r="B23" s="59" t="s">
        <v>89</v>
      </c>
      <c r="C23" s="104">
        <f>SUMIF('2017 GRC WC Det Format'!$AF$9:$AF$1343,$A23,'2017 GRC WC Det Format'!$AT$9:$AT$1343)</f>
        <v>-15967503.060000001</v>
      </c>
      <c r="G23"/>
      <c r="H23"/>
      <c r="I23"/>
    </row>
    <row r="24" spans="1:9" ht="15" customHeight="1">
      <c r="A24" s="63">
        <v>9</v>
      </c>
      <c r="B24" s="65" t="s">
        <v>338</v>
      </c>
      <c r="C24" s="104">
        <f>SUMIF('2017 GRC WC Det Format'!$AF$9:$AF$1343,$A24,'2017 GRC WC Det Format'!$AT$9:$AT$1343)</f>
        <v>0</v>
      </c>
      <c r="G24"/>
      <c r="H24"/>
      <c r="I24"/>
    </row>
    <row r="25" spans="1:9" s="7" customFormat="1" ht="15" customHeight="1">
      <c r="A25" s="66">
        <v>10</v>
      </c>
      <c r="B25" s="67" t="s">
        <v>143</v>
      </c>
      <c r="C25" s="104">
        <f>SUMIF('2017 GRC WC Det Format'!$AF$9:$AF$1343,$A25,'2017 GRC WC Det Format'!$AT$9:$AT$1343)+SUMIF('2017 GRC WC Det Format'!$AF$9:$AF$1343,"10c",'2017 GRC WC Det Format'!$AT$9:$AT$1343)</f>
        <v>-603351710.54682505</v>
      </c>
      <c r="D25"/>
      <c r="F25" s="1"/>
      <c r="G25"/>
      <c r="H25"/>
      <c r="I25"/>
    </row>
    <row r="26" spans="1:9" s="7" customFormat="1" ht="15" customHeight="1">
      <c r="A26" s="550">
        <v>11</v>
      </c>
      <c r="B26" s="551" t="s">
        <v>762</v>
      </c>
      <c r="C26" s="104">
        <f>SUMIF('2017 GRC WC Det Format'!$AF$9:$AF$1343,$A26,'2017 GRC WC Det Format'!$AT$9:$AT$1343)</f>
        <v>0</v>
      </c>
      <c r="D26"/>
      <c r="F26" s="1"/>
      <c r="G26"/>
      <c r="H26"/>
      <c r="I26"/>
    </row>
    <row r="27" spans="1:9" s="7" customFormat="1" ht="15" customHeight="1">
      <c r="A27" s="550" t="s">
        <v>1010</v>
      </c>
      <c r="B27" s="551" t="s">
        <v>732</v>
      </c>
      <c r="C27" s="518">
        <f>SUMIF('2017 GRC WC Det Format'!$AF$9:$AF$1343,$A27,'2017 GRC WC Det Format'!$AT$9:$AT$1343)</f>
        <v>-13702847.075714998</v>
      </c>
      <c r="D27"/>
      <c r="F27" s="1"/>
      <c r="G27"/>
      <c r="H27"/>
      <c r="I27"/>
    </row>
    <row r="28" spans="1:9" ht="15" customHeight="1">
      <c r="A28" s="63">
        <v>12</v>
      </c>
      <c r="B28" s="80" t="s">
        <v>201</v>
      </c>
      <c r="C28" s="559">
        <f t="shared" ref="C28" si="0">SUM(C21:C27)</f>
        <v>-2202857761.34763</v>
      </c>
      <c r="G28"/>
      <c r="H28"/>
      <c r="I28"/>
    </row>
    <row r="29" spans="1:9" ht="15" customHeight="1">
      <c r="A29" s="63"/>
      <c r="B29" s="67"/>
      <c r="C29" s="559"/>
      <c r="G29"/>
      <c r="H29"/>
      <c r="I29"/>
    </row>
    <row r="30" spans="1:9" ht="15.6" customHeight="1">
      <c r="A30" s="63">
        <v>13</v>
      </c>
      <c r="B30" s="67" t="s">
        <v>418</v>
      </c>
      <c r="C30" s="560">
        <f t="shared" ref="C30" si="1">+C28+C19</f>
        <v>1894996619.5133295</v>
      </c>
      <c r="G30"/>
      <c r="H30"/>
      <c r="I30"/>
    </row>
    <row r="31" spans="1:9" ht="15" customHeight="1">
      <c r="A31" s="74">
        <v>14</v>
      </c>
      <c r="B31" s="191" t="s">
        <v>50</v>
      </c>
      <c r="C31" s="105">
        <f>'2017 GRC Summary Format'!$E$39</f>
        <v>38240013.411538832</v>
      </c>
      <c r="E31" s="73"/>
      <c r="G31"/>
      <c r="H31"/>
      <c r="I31"/>
    </row>
    <row r="32" spans="1:9" ht="15" customHeight="1" thickBot="1">
      <c r="A32" s="63">
        <v>15</v>
      </c>
      <c r="B32" s="1" t="s">
        <v>51</v>
      </c>
      <c r="C32" s="44">
        <f t="shared" ref="C32" si="2">+C30+C31</f>
        <v>1933236632.9248683</v>
      </c>
      <c r="G32"/>
      <c r="H32"/>
      <c r="I32"/>
    </row>
    <row r="33" spans="1:9" ht="15" customHeight="1" thickTop="1">
      <c r="A33" s="63"/>
      <c r="C33" s="105"/>
      <c r="F33"/>
      <c r="G33"/>
      <c r="H33"/>
      <c r="I33"/>
    </row>
    <row r="34" spans="1:9" ht="15" customHeight="1">
      <c r="B34"/>
      <c r="F34"/>
      <c r="G34"/>
      <c r="H34"/>
    </row>
    <row r="35" spans="1:9" ht="15" customHeight="1">
      <c r="B35"/>
      <c r="F35"/>
      <c r="G35"/>
      <c r="H35"/>
    </row>
    <row r="36" spans="1:9" ht="15" customHeight="1">
      <c r="B36"/>
      <c r="F36"/>
      <c r="G36"/>
      <c r="H36"/>
    </row>
    <row r="37" spans="1:9" ht="15" customHeight="1">
      <c r="B37"/>
      <c r="F37"/>
      <c r="G37"/>
      <c r="H37"/>
    </row>
    <row r="38" spans="1:9" ht="15" customHeight="1">
      <c r="B38"/>
      <c r="F38"/>
      <c r="G38"/>
      <c r="H38"/>
    </row>
    <row r="39" spans="1:9" ht="15" customHeight="1">
      <c r="B39"/>
      <c r="F39"/>
      <c r="G39"/>
      <c r="H39"/>
    </row>
    <row r="40" spans="1:9" ht="15" customHeight="1">
      <c r="B40"/>
      <c r="F40"/>
      <c r="G40"/>
      <c r="H40"/>
    </row>
    <row r="41" spans="1:9" ht="15" customHeight="1">
      <c r="B41"/>
      <c r="F41"/>
      <c r="G41"/>
      <c r="H41"/>
    </row>
    <row r="42" spans="1:9" ht="15" customHeight="1">
      <c r="B42"/>
      <c r="F42"/>
      <c r="G42"/>
      <c r="H42"/>
    </row>
    <row r="43" spans="1:9" ht="15" customHeight="1">
      <c r="B43"/>
      <c r="F43"/>
      <c r="G43"/>
      <c r="H43"/>
    </row>
    <row r="44" spans="1:9" ht="15" customHeight="1">
      <c r="B44"/>
      <c r="F44"/>
      <c r="G44"/>
      <c r="H44"/>
    </row>
    <row r="45" spans="1:9" ht="15" customHeight="1">
      <c r="B45"/>
      <c r="F45"/>
      <c r="G45"/>
      <c r="H45"/>
    </row>
    <row r="46" spans="1:9" ht="15" customHeight="1">
      <c r="B46"/>
      <c r="F46"/>
      <c r="G46"/>
      <c r="H46"/>
    </row>
    <row r="47" spans="1:9" ht="15" customHeight="1">
      <c r="B47"/>
      <c r="F47"/>
      <c r="G47"/>
      <c r="H47"/>
    </row>
    <row r="48" spans="1:9" ht="15" customHeight="1">
      <c r="B48"/>
      <c r="F48"/>
      <c r="G48"/>
      <c r="H48"/>
    </row>
    <row r="49" spans="2:8" ht="15" customHeight="1">
      <c r="B49"/>
      <c r="F49"/>
      <c r="G49"/>
      <c r="H49"/>
    </row>
    <row r="50" spans="2:8" ht="15" customHeight="1">
      <c r="B50"/>
      <c r="F50"/>
      <c r="G50"/>
      <c r="H50"/>
    </row>
    <row r="51" spans="2:8" ht="15" customHeight="1">
      <c r="B51"/>
      <c r="F51"/>
      <c r="G51"/>
      <c r="H51"/>
    </row>
    <row r="52" spans="2:8" ht="15" customHeight="1">
      <c r="B52"/>
      <c r="F52"/>
      <c r="G52"/>
      <c r="H52"/>
    </row>
    <row r="53" spans="2:8" ht="15" customHeight="1">
      <c r="B53"/>
      <c r="F53"/>
      <c r="G53"/>
      <c r="H53"/>
    </row>
    <row r="54" spans="2:8" ht="15" customHeight="1">
      <c r="B54"/>
      <c r="F54"/>
      <c r="G54"/>
      <c r="H54"/>
    </row>
    <row r="55" spans="2:8" ht="15" customHeight="1">
      <c r="B55"/>
      <c r="F55"/>
      <c r="G55"/>
      <c r="H55"/>
    </row>
    <row r="56" spans="2:8" ht="15" customHeight="1">
      <c r="B56"/>
      <c r="F56"/>
      <c r="G56"/>
      <c r="H56"/>
    </row>
    <row r="57" spans="2:8" ht="15" customHeight="1">
      <c r="B57"/>
      <c r="F57"/>
      <c r="G57"/>
      <c r="H57"/>
    </row>
    <row r="58" spans="2:8" ht="15" customHeight="1">
      <c r="B58"/>
      <c r="F58"/>
      <c r="G58"/>
      <c r="H58"/>
    </row>
    <row r="59" spans="2:8" ht="15" customHeight="1">
      <c r="B59"/>
      <c r="F59"/>
      <c r="G59"/>
      <c r="H59"/>
    </row>
    <row r="60" spans="2:8" ht="15" customHeight="1">
      <c r="B60"/>
      <c r="F60"/>
      <c r="G60"/>
      <c r="H60"/>
    </row>
    <row r="61" spans="2:8" ht="15" customHeight="1">
      <c r="B61"/>
    </row>
    <row r="62" spans="2:8" ht="15" customHeight="1">
      <c r="B62"/>
    </row>
    <row r="63" spans="2:8" ht="15" customHeight="1">
      <c r="B63"/>
    </row>
    <row r="64" spans="2:8" ht="15" customHeight="1">
      <c r="B64"/>
    </row>
    <row r="65" spans="2:2" ht="15" customHeight="1">
      <c r="B65"/>
    </row>
    <row r="66" spans="2:2" ht="15" customHeight="1">
      <c r="B66"/>
    </row>
    <row r="67" spans="2:2" ht="15" customHeight="1">
      <c r="B67"/>
    </row>
    <row r="68" spans="2:2" ht="15" customHeight="1">
      <c r="B68"/>
    </row>
    <row r="69" spans="2:2" ht="15" customHeight="1">
      <c r="B69"/>
    </row>
    <row r="70" spans="2:2" ht="15" customHeight="1">
      <c r="B70"/>
    </row>
    <row r="71" spans="2:2" ht="15" customHeight="1">
      <c r="B71"/>
    </row>
    <row r="72" spans="2:2" ht="15" customHeight="1">
      <c r="B72"/>
    </row>
    <row r="73" spans="2:2" ht="15" customHeight="1">
      <c r="B73"/>
    </row>
    <row r="74" spans="2:2" ht="15" customHeight="1">
      <c r="B74"/>
    </row>
    <row r="75" spans="2:2" ht="15" customHeight="1">
      <c r="B75"/>
    </row>
  </sheetData>
  <mergeCells count="1">
    <mergeCell ref="A5:B5"/>
  </mergeCells>
  <phoneticPr fontId="67" type="noConversion"/>
  <printOptions horizontalCentered="1"/>
  <pageMargins left="0" right="0" top="1.75" bottom="0.5" header="0.75" footer="0.5"/>
  <pageSetup scale="70" orientation="landscape" r:id="rId1"/>
  <headerFooter alignWithMargins="0">
    <oddFooter>&amp;R&amp;8&amp;D   &amp;T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L104"/>
  <sheetViews>
    <sheetView zoomScaleNormal="100" workbookViewId="0">
      <pane xSplit="3" ySplit="8" topLeftCell="D71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I63" sqref="I63"/>
    </sheetView>
  </sheetViews>
  <sheetFormatPr defaultColWidth="9.140625" defaultRowHeight="12.75" outlineLevelRow="1" outlineLevelCol="1"/>
  <cols>
    <col min="1" max="1" width="6.7109375" style="95" customWidth="1"/>
    <col min="2" max="2" width="26.85546875" style="10" customWidth="1"/>
    <col min="3" max="3" width="43.85546875" style="10" customWidth="1"/>
    <col min="4" max="4" width="15.7109375" style="35" customWidth="1"/>
    <col min="5" max="6" width="15.7109375" style="35" customWidth="1" outlineLevel="1"/>
    <col min="8" max="10" width="15.7109375" style="35" customWidth="1" outlineLevel="1"/>
    <col min="11" max="11" width="9.140625" style="1"/>
    <col min="12" max="12" width="15" style="1" bestFit="1" customWidth="1"/>
    <col min="13" max="16384" width="9.140625" style="1"/>
  </cols>
  <sheetData>
    <row r="1" spans="1:10">
      <c r="A1" s="94" t="s">
        <v>239</v>
      </c>
      <c r="D1" s="611" t="s">
        <v>2969</v>
      </c>
    </row>
    <row r="2" spans="1:10">
      <c r="A2" s="94" t="s">
        <v>49</v>
      </c>
      <c r="B2" s="585"/>
    </row>
    <row r="3" spans="1:10" ht="13.5" thickBot="1">
      <c r="A3" s="1"/>
      <c r="B3" s="584">
        <v>43281</v>
      </c>
      <c r="C3" s="552"/>
    </row>
    <row r="4" spans="1:10" ht="13.5" hidden="1" outlineLevel="1" thickBot="1">
      <c r="A4" s="75"/>
      <c r="B4" s="75"/>
      <c r="C4" s="259"/>
    </row>
    <row r="5" spans="1:10" ht="15" customHeight="1" collapsed="1" thickBot="1">
      <c r="A5" s="75"/>
      <c r="B5" s="75"/>
      <c r="C5" s="347"/>
      <c r="D5" s="612" t="s">
        <v>702</v>
      </c>
      <c r="E5" s="606"/>
      <c r="F5" s="607"/>
      <c r="G5" s="255"/>
      <c r="H5" s="605" t="s">
        <v>199</v>
      </c>
      <c r="I5" s="606"/>
      <c r="J5" s="579"/>
    </row>
    <row r="6" spans="1:10" ht="15" customHeight="1">
      <c r="A6" s="75"/>
      <c r="B6" s="75"/>
      <c r="C6" s="347"/>
      <c r="D6" s="507"/>
      <c r="E6" s="505" t="s">
        <v>1697</v>
      </c>
      <c r="F6" s="505" t="s">
        <v>1700</v>
      </c>
      <c r="H6" s="507"/>
      <c r="I6" s="505" t="s">
        <v>1697</v>
      </c>
      <c r="J6" s="505" t="s">
        <v>1700</v>
      </c>
    </row>
    <row r="7" spans="1:10" ht="15" customHeight="1">
      <c r="A7" s="75"/>
      <c r="B7" s="76"/>
      <c r="C7" s="35"/>
      <c r="D7" s="505" t="s">
        <v>702</v>
      </c>
      <c r="E7" s="505" t="s">
        <v>1698</v>
      </c>
      <c r="F7" s="505" t="s">
        <v>1701</v>
      </c>
      <c r="H7" s="505" t="s">
        <v>199</v>
      </c>
      <c r="I7" s="505" t="s">
        <v>1698</v>
      </c>
      <c r="J7" s="505" t="s">
        <v>1701</v>
      </c>
    </row>
    <row r="8" spans="1:10" ht="15" customHeight="1">
      <c r="A8" s="384" t="s">
        <v>2970</v>
      </c>
      <c r="B8" s="385" t="s">
        <v>701</v>
      </c>
      <c r="C8" s="384" t="s">
        <v>474</v>
      </c>
      <c r="D8" s="506">
        <v>43281</v>
      </c>
      <c r="E8" s="578" t="s">
        <v>1699</v>
      </c>
      <c r="F8" s="578" t="s">
        <v>702</v>
      </c>
      <c r="H8" s="506">
        <v>43281</v>
      </c>
      <c r="I8" s="578" t="s">
        <v>1699</v>
      </c>
      <c r="J8" s="578" t="s">
        <v>199</v>
      </c>
    </row>
    <row r="9" spans="1:10" ht="15" customHeight="1">
      <c r="A9" s="75">
        <v>3</v>
      </c>
      <c r="B9" s="76"/>
      <c r="C9" s="73" t="s">
        <v>703</v>
      </c>
      <c r="D9" s="507"/>
      <c r="E9" s="507"/>
      <c r="F9" s="507"/>
      <c r="H9" s="507"/>
      <c r="I9" s="507"/>
      <c r="J9" s="507"/>
    </row>
    <row r="10" spans="1:10" ht="15" customHeight="1">
      <c r="A10" s="75">
        <f>A9+1</f>
        <v>4</v>
      </c>
      <c r="B10" s="76" t="s">
        <v>7</v>
      </c>
      <c r="C10" s="35" t="s">
        <v>300</v>
      </c>
      <c r="D10" s="580">
        <f>SUMIF('2017 GRC WC Det Format'!$AE$9:$AE$1343,$A10,'2017 GRC WC Det Format'!$AI$9:$AI$1343)</f>
        <v>9506954006.8254147</v>
      </c>
      <c r="E10" s="580">
        <f>+'[2]CBR Model'!$CS$14</f>
        <v>-4539303</v>
      </c>
      <c r="F10" s="580">
        <f>D10+E10</f>
        <v>9502414703.8254147</v>
      </c>
      <c r="G10" s="581"/>
      <c r="H10" s="580">
        <f>'ERB EOP'!E10</f>
        <v>9632001791.8799992</v>
      </c>
      <c r="I10" s="580">
        <f>-'[3]WH June 2018 PP Report'!$O$20*1000</f>
        <v>-4539000</v>
      </c>
      <c r="J10" s="580">
        <f>H10+I10</f>
        <v>9627462791.8799992</v>
      </c>
    </row>
    <row r="11" spans="1:10" ht="15" customHeight="1">
      <c r="A11" s="75">
        <v>5</v>
      </c>
      <c r="B11" s="76" t="s">
        <v>8</v>
      </c>
      <c r="C11" s="35" t="s">
        <v>64</v>
      </c>
      <c r="D11" s="508">
        <f>SUMIF('2017 GRC WC Det Format'!$AE$9:$AE$1343,$A11,'2017 GRC WC Det Format'!$AI$9:$AI$1343)</f>
        <v>418503968.24885684</v>
      </c>
      <c r="E11" s="508"/>
      <c r="F11" s="508">
        <f t="shared" ref="F11:F74" si="0">D11+E11</f>
        <v>418503968.24885684</v>
      </c>
      <c r="H11" s="508">
        <f>'ERB EOP'!E11</f>
        <v>490598577.61260498</v>
      </c>
      <c r="I11" s="508"/>
      <c r="J11" s="508">
        <f t="shared" ref="J11:J74" si="1">H11+I11</f>
        <v>490598577.61260498</v>
      </c>
    </row>
    <row r="12" spans="1:10" ht="15" customHeight="1">
      <c r="A12" s="75">
        <v>6</v>
      </c>
      <c r="B12" s="76" t="s">
        <v>9</v>
      </c>
      <c r="C12" s="35" t="s">
        <v>301</v>
      </c>
      <c r="D12" s="508">
        <f>SUMIF('2017 GRC WC Det Format'!$AE$9:$AE$1343,$A12,'2017 GRC WC Det Format'!$AI$9:$AI$1343)</f>
        <v>282791674.87</v>
      </c>
      <c r="E12" s="508"/>
      <c r="F12" s="508">
        <f t="shared" si="0"/>
        <v>282791674.87</v>
      </c>
      <c r="H12" s="508">
        <f>'ERB EOP'!E12</f>
        <v>282791674.87</v>
      </c>
      <c r="I12" s="508"/>
      <c r="J12" s="508">
        <f t="shared" si="1"/>
        <v>282791674.87</v>
      </c>
    </row>
    <row r="13" spans="1:10" ht="15" customHeight="1">
      <c r="A13" s="75" t="s">
        <v>96</v>
      </c>
      <c r="B13" s="228" t="s">
        <v>1070</v>
      </c>
      <c r="C13" s="35" t="s">
        <v>1067</v>
      </c>
      <c r="D13" s="508">
        <f>SUMIF('2017 GRC WC Det Format'!$AE$9:$AE$1343,$A13,'2017 GRC WC Det Format'!$AI$9:$AI$1343)</f>
        <v>2203421.7199999997</v>
      </c>
      <c r="E13" s="508"/>
      <c r="F13" s="508">
        <f t="shared" si="0"/>
        <v>2203421.7199999997</v>
      </c>
      <c r="H13" s="508">
        <f>'ERB EOP'!E13</f>
        <v>881357.72</v>
      </c>
      <c r="I13" s="508"/>
      <c r="J13" s="508">
        <f t="shared" si="1"/>
        <v>881357.72</v>
      </c>
    </row>
    <row r="14" spans="1:10" ht="15" customHeight="1">
      <c r="A14" s="75" t="s">
        <v>169</v>
      </c>
      <c r="B14" s="228" t="s">
        <v>1071</v>
      </c>
      <c r="C14" s="35" t="s">
        <v>1068</v>
      </c>
      <c r="D14" s="508">
        <f>SUMIF('2017 GRC WC Det Format'!$AE$9:$AE$1343,$A14,'2017 GRC WC Det Format'!$AI$9:$AI$1343)</f>
        <v>561112.90000000026</v>
      </c>
      <c r="E14" s="508"/>
      <c r="F14" s="508">
        <f t="shared" si="0"/>
        <v>561112.90000000026</v>
      </c>
      <c r="H14" s="508">
        <f>'ERB EOP'!E14</f>
        <v>224434.9</v>
      </c>
      <c r="I14" s="508"/>
      <c r="J14" s="508">
        <f t="shared" si="1"/>
        <v>224434.9</v>
      </c>
    </row>
    <row r="15" spans="1:10" ht="15" customHeight="1">
      <c r="A15" s="75" t="s">
        <v>276</v>
      </c>
      <c r="B15" s="76" t="s">
        <v>10</v>
      </c>
      <c r="C15" s="35" t="s">
        <v>313</v>
      </c>
      <c r="D15" s="508">
        <f>SUMIF('2017 GRC WC Det Format'!$AE$9:$AE$1343,$A15,'2017 GRC WC Det Format'!$AI$9:$AI$1343)</f>
        <v>12456345.930416664</v>
      </c>
      <c r="E15" s="508"/>
      <c r="F15" s="508">
        <f t="shared" si="0"/>
        <v>12456345.930416664</v>
      </c>
      <c r="H15" s="508">
        <f>'ERB EOP'!E15</f>
        <v>0</v>
      </c>
      <c r="I15" s="508"/>
      <c r="J15" s="508">
        <f t="shared" si="1"/>
        <v>0</v>
      </c>
    </row>
    <row r="16" spans="1:10" ht="15" customHeight="1">
      <c r="A16" s="75" t="s">
        <v>440</v>
      </c>
      <c r="B16" s="76" t="s">
        <v>11</v>
      </c>
      <c r="C16" s="35" t="s">
        <v>441</v>
      </c>
      <c r="D16" s="508">
        <f>SUMIF('2017 GRC WC Det Format'!$AE$9:$AE$1343,$A16,'2017 GRC WC Det Format'!$AI$9:$AI$1343)</f>
        <v>6521745.9716666648</v>
      </c>
      <c r="E16" s="508"/>
      <c r="F16" s="508">
        <f t="shared" si="0"/>
        <v>6521745.9716666648</v>
      </c>
      <c r="H16" s="508">
        <f>'ERB EOP'!E16</f>
        <v>16251326.550000001</v>
      </c>
      <c r="I16" s="508"/>
      <c r="J16" s="508">
        <f t="shared" si="1"/>
        <v>16251326.550000001</v>
      </c>
    </row>
    <row r="17" spans="1:10" ht="15" customHeight="1">
      <c r="A17" s="75" t="s">
        <v>73</v>
      </c>
      <c r="B17" s="76" t="s">
        <v>950</v>
      </c>
      <c r="C17" s="35" t="s">
        <v>951</v>
      </c>
      <c r="D17" s="508">
        <f>SUMIF('2017 GRC WC Det Format'!$AE$9:$AE$1343,$A17,'2017 GRC WC Det Format'!$AI$9:$AI$1343)</f>
        <v>999999.70999999961</v>
      </c>
      <c r="E17" s="508"/>
      <c r="F17" s="508">
        <f t="shared" si="0"/>
        <v>999999.70999999961</v>
      </c>
      <c r="H17" s="508">
        <f>'ERB EOP'!E17</f>
        <v>749999.69</v>
      </c>
      <c r="I17" s="508"/>
      <c r="J17" s="508">
        <f t="shared" si="1"/>
        <v>749999.69</v>
      </c>
    </row>
    <row r="18" spans="1:10" ht="15" customHeight="1">
      <c r="A18" s="75" t="s">
        <v>419</v>
      </c>
      <c r="B18" s="228" t="s">
        <v>1072</v>
      </c>
      <c r="C18" s="35" t="s">
        <v>1069</v>
      </c>
      <c r="D18" s="508">
        <f>SUMIF('2017 GRC WC Det Format'!$AE$9:$AE$1343,$A18,'2017 GRC WC Det Format'!$AI$9:$AI$1343)</f>
        <v>8287437.7600000016</v>
      </c>
      <c r="E18" s="508"/>
      <c r="F18" s="508">
        <f t="shared" si="0"/>
        <v>8287437.7600000016</v>
      </c>
      <c r="H18" s="508">
        <f>'ERB EOP'!E18</f>
        <v>6027225.7599999998</v>
      </c>
      <c r="I18" s="508"/>
      <c r="J18" s="508">
        <f t="shared" si="1"/>
        <v>6027225.7599999998</v>
      </c>
    </row>
    <row r="19" spans="1:10" ht="15" customHeight="1">
      <c r="A19" s="75" t="s">
        <v>528</v>
      </c>
      <c r="B19" s="76">
        <v>25300831</v>
      </c>
      <c r="C19" s="35" t="s">
        <v>349</v>
      </c>
      <c r="D19" s="508">
        <f>SUMIF('2017 GRC WC Det Format'!$AE$9:$AE$1343,$A19,'2017 GRC WC Det Format'!$AI$9:$AI$1343)</f>
        <v>0</v>
      </c>
      <c r="E19" s="508"/>
      <c r="F19" s="508">
        <f t="shared" si="0"/>
        <v>0</v>
      </c>
      <c r="H19" s="508">
        <f>'ERB EOP'!E19</f>
        <v>0</v>
      </c>
      <c r="I19" s="508"/>
      <c r="J19" s="508">
        <f t="shared" si="1"/>
        <v>0</v>
      </c>
    </row>
    <row r="20" spans="1:10" ht="15" customHeight="1">
      <c r="A20" s="75" t="s">
        <v>235</v>
      </c>
      <c r="B20" s="76" t="s">
        <v>715</v>
      </c>
      <c r="C20" s="35" t="s">
        <v>236</v>
      </c>
      <c r="D20" s="508">
        <f>SUMIF('2017 GRC WC Det Format'!$AE$9:$AE$1343,$A20,'2017 GRC WC Det Format'!$AI$9:$AI$1343)</f>
        <v>0</v>
      </c>
      <c r="E20" s="508"/>
      <c r="F20" s="508">
        <f t="shared" si="0"/>
        <v>0</v>
      </c>
      <c r="H20" s="508">
        <f>'ERB EOP'!E20</f>
        <v>0</v>
      </c>
      <c r="I20" s="508"/>
      <c r="J20" s="508">
        <f t="shared" si="1"/>
        <v>0</v>
      </c>
    </row>
    <row r="21" spans="1:10" ht="15" customHeight="1">
      <c r="A21" s="75" t="s">
        <v>714</v>
      </c>
      <c r="B21" s="76">
        <v>18235521</v>
      </c>
      <c r="C21" s="35" t="s">
        <v>716</v>
      </c>
      <c r="D21" s="508">
        <f>SUMIF('2017 GRC WC Det Format'!$AE$9:$AE$1343,$A21,'2017 GRC WC Det Format'!$AI$9:$AI$1343)</f>
        <v>20750386.879999999</v>
      </c>
      <c r="E21" s="508"/>
      <c r="F21" s="508">
        <f t="shared" si="0"/>
        <v>20750386.879999999</v>
      </c>
      <c r="H21" s="508">
        <f>'ERB EOP'!E21</f>
        <v>19307860.879999999</v>
      </c>
      <c r="I21" s="508"/>
      <c r="J21" s="508">
        <f t="shared" si="1"/>
        <v>19307860.879999999</v>
      </c>
    </row>
    <row r="22" spans="1:10" ht="15" customHeight="1">
      <c r="A22" s="75" t="s">
        <v>726</v>
      </c>
      <c r="B22" s="76" t="s">
        <v>727</v>
      </c>
      <c r="C22" s="35" t="s">
        <v>728</v>
      </c>
      <c r="D22" s="508">
        <f>SUMIF('2017 GRC WC Det Format'!$AE$9:$AE$1343,$A22,'2017 GRC WC Det Format'!$AI$9:$AI$1343)</f>
        <v>564440.83333333326</v>
      </c>
      <c r="E22" s="508"/>
      <c r="F22" s="508">
        <f t="shared" si="0"/>
        <v>564440.83333333326</v>
      </c>
      <c r="H22" s="508">
        <f>'ERB EOP'!E22</f>
        <v>330265</v>
      </c>
      <c r="I22" s="508"/>
      <c r="J22" s="508">
        <f t="shared" si="1"/>
        <v>330265</v>
      </c>
    </row>
    <row r="23" spans="1:10" ht="15" customHeight="1">
      <c r="A23" s="75" t="s">
        <v>538</v>
      </c>
      <c r="B23" s="76" t="s">
        <v>539</v>
      </c>
      <c r="C23" s="35" t="s">
        <v>540</v>
      </c>
      <c r="D23" s="508">
        <f>SUMIF('2017 GRC WC Det Format'!$AE$9:$AE$1343,$A23,'2017 GRC WC Det Format'!$AI$9:$AI$1343)</f>
        <v>0</v>
      </c>
      <c r="E23" s="508"/>
      <c r="F23" s="508">
        <f t="shared" si="0"/>
        <v>0</v>
      </c>
      <c r="H23" s="508">
        <f>'ERB EOP'!E23</f>
        <v>0</v>
      </c>
      <c r="I23" s="508"/>
      <c r="J23" s="508">
        <f t="shared" si="1"/>
        <v>0</v>
      </c>
    </row>
    <row r="24" spans="1:10" ht="15" customHeight="1">
      <c r="A24" s="75" t="s">
        <v>738</v>
      </c>
      <c r="B24" s="76">
        <v>18231041</v>
      </c>
      <c r="C24" s="35" t="s">
        <v>1018</v>
      </c>
      <c r="D24" s="508">
        <f>SUMIF('2017 GRC WC Det Format'!$AE$9:$AE$1343,$A24,'2017 GRC WC Det Format'!$AI$9:$AI$1343)</f>
        <v>0</v>
      </c>
      <c r="E24" s="508"/>
      <c r="F24" s="508">
        <f t="shared" si="0"/>
        <v>0</v>
      </c>
      <c r="H24" s="508">
        <f>'ERB EOP'!E24</f>
        <v>0</v>
      </c>
      <c r="I24" s="508"/>
      <c r="J24" s="508">
        <f t="shared" si="1"/>
        <v>0</v>
      </c>
    </row>
    <row r="25" spans="1:10" ht="15" customHeight="1">
      <c r="A25" s="75" t="s">
        <v>847</v>
      </c>
      <c r="B25" s="76">
        <v>18230351</v>
      </c>
      <c r="C25" s="35" t="s">
        <v>93</v>
      </c>
      <c r="D25" s="508">
        <f>SUMIF('2017 GRC WC Det Format'!$AE$9:$AE$1343,$A25,'2017 GRC WC Det Format'!$AI$9:$AI$1343)</f>
        <v>116551574.73000002</v>
      </c>
      <c r="E25" s="508"/>
      <c r="F25" s="508">
        <f t="shared" si="0"/>
        <v>116551574.73000002</v>
      </c>
      <c r="H25" s="508">
        <f>'ERB EOP'!E25</f>
        <v>113007541.95</v>
      </c>
      <c r="I25" s="508"/>
      <c r="J25" s="508">
        <f t="shared" si="1"/>
        <v>113007541.95</v>
      </c>
    </row>
    <row r="26" spans="1:10" ht="15" customHeight="1">
      <c r="A26" s="75" t="s">
        <v>865</v>
      </c>
      <c r="B26" s="76">
        <v>18220091</v>
      </c>
      <c r="C26" s="35" t="s">
        <v>863</v>
      </c>
      <c r="D26" s="508">
        <f>SUMIF('2017 GRC WC Det Format'!$AE$9:$AE$1343,$A26,'2017 GRC WC Det Format'!$AI$9:$AI$1343)</f>
        <v>0</v>
      </c>
      <c r="E26" s="508"/>
      <c r="F26" s="508">
        <f t="shared" si="0"/>
        <v>0</v>
      </c>
      <c r="H26" s="508">
        <f>'ERB EOP'!E26</f>
        <v>0</v>
      </c>
      <c r="I26" s="508"/>
      <c r="J26" s="508">
        <f t="shared" si="1"/>
        <v>0</v>
      </c>
    </row>
    <row r="27" spans="1:10" ht="15" customHeight="1">
      <c r="A27" s="75" t="s">
        <v>905</v>
      </c>
      <c r="B27" s="76" t="s">
        <v>921</v>
      </c>
      <c r="C27" s="35" t="s">
        <v>922</v>
      </c>
      <c r="D27" s="508">
        <f>SUMIF('2017 GRC WC Det Format'!$AE$9:$AE$1343,$A27,'2017 GRC WC Det Format'!$AI$9:$AI$1343)</f>
        <v>76317690.828333318</v>
      </c>
      <c r="E27" s="508"/>
      <c r="F27" s="508">
        <f t="shared" si="0"/>
        <v>76317690.828333318</v>
      </c>
      <c r="H27" s="508">
        <f>'ERB EOP'!E27</f>
        <v>74215078.370000005</v>
      </c>
      <c r="I27" s="508"/>
      <c r="J27" s="508">
        <f t="shared" si="1"/>
        <v>74215078.370000005</v>
      </c>
    </row>
    <row r="28" spans="1:10" ht="15" customHeight="1">
      <c r="A28" s="75" t="s">
        <v>959</v>
      </c>
      <c r="B28" s="76">
        <v>18220101</v>
      </c>
      <c r="C28" s="35" t="s">
        <v>1172</v>
      </c>
      <c r="D28" s="508">
        <f>SUMIF('2017 GRC WC Det Format'!$AE$9:$AE$1343,$A28,'2017 GRC WC Det Format'!$AI$9:$AI$1343)</f>
        <v>3786307.8400000012</v>
      </c>
      <c r="E28" s="508"/>
      <c r="F28" s="508">
        <f t="shared" si="0"/>
        <v>3786307.8400000012</v>
      </c>
      <c r="H28" s="508">
        <f>'ERB EOP'!E28</f>
        <v>2090557.84</v>
      </c>
      <c r="I28" s="508"/>
      <c r="J28" s="508">
        <f t="shared" si="1"/>
        <v>2090557.84</v>
      </c>
    </row>
    <row r="29" spans="1:10" ht="15" customHeight="1">
      <c r="A29" s="75">
        <v>7</v>
      </c>
      <c r="B29" s="76">
        <v>18230041</v>
      </c>
      <c r="C29" s="35" t="s">
        <v>680</v>
      </c>
      <c r="D29" s="508">
        <f>SUMIF('2017 GRC WC Det Format'!$AE$9:$AE$1343,$A29,'2017 GRC WC Det Format'!$AI$9:$AI$1343)</f>
        <v>21589277</v>
      </c>
      <c r="E29" s="508"/>
      <c r="F29" s="508">
        <f t="shared" si="0"/>
        <v>21589277</v>
      </c>
      <c r="H29" s="508">
        <f>'ERB EOP'!E29</f>
        <v>21589277</v>
      </c>
      <c r="I29" s="508"/>
      <c r="J29" s="508">
        <f t="shared" si="1"/>
        <v>21589277</v>
      </c>
    </row>
    <row r="30" spans="1:10" ht="15" customHeight="1">
      <c r="A30" s="75">
        <v>8</v>
      </c>
      <c r="B30" s="76">
        <v>18230051</v>
      </c>
      <c r="C30" s="35" t="s">
        <v>222</v>
      </c>
      <c r="D30" s="508">
        <f>SUMIF('2017 GRC WC Det Format'!$AE$9:$AE$1343,$A30,'2017 GRC WC Det Format'!$AI$9:$AI$1343)</f>
        <v>-17870988.390000001</v>
      </c>
      <c r="E30" s="508"/>
      <c r="F30" s="508">
        <f t="shared" si="0"/>
        <v>-17870988.390000001</v>
      </c>
      <c r="H30" s="508">
        <f>'ERB EOP'!E30</f>
        <v>-18159227.73</v>
      </c>
      <c r="I30" s="508"/>
      <c r="J30" s="508">
        <f t="shared" si="1"/>
        <v>-18159227.73</v>
      </c>
    </row>
    <row r="31" spans="1:10" ht="15" customHeight="1">
      <c r="A31" s="75">
        <v>9</v>
      </c>
      <c r="B31" s="76">
        <v>18230061</v>
      </c>
      <c r="C31" s="35" t="s">
        <v>223</v>
      </c>
      <c r="D31" s="508">
        <f>SUMIF('2017 GRC WC Det Format'!$AE$9:$AE$1343,$A31,'2017 GRC WC Det Format'!$AI$9:$AI$1343)</f>
        <v>900037</v>
      </c>
      <c r="E31" s="508"/>
      <c r="F31" s="508">
        <f t="shared" si="0"/>
        <v>900037</v>
      </c>
      <c r="H31" s="508">
        <f>'ERB EOP'!E31</f>
        <v>830635</v>
      </c>
      <c r="I31" s="508"/>
      <c r="J31" s="508">
        <f t="shared" si="1"/>
        <v>830635</v>
      </c>
    </row>
    <row r="32" spans="1:10" ht="15" customHeight="1">
      <c r="A32" s="75">
        <f>A31+1</f>
        <v>10</v>
      </c>
      <c r="B32" s="76">
        <v>18230071</v>
      </c>
      <c r="C32" s="35" t="s">
        <v>379</v>
      </c>
      <c r="D32" s="508">
        <f>SUMIF('2017 GRC WC Det Format'!$AE$9:$AE$1343,$A32,'2017 GRC WC Det Format'!$AI$9:$AI$1343)</f>
        <v>61551165.541666664</v>
      </c>
      <c r="E32" s="508"/>
      <c r="F32" s="508">
        <f t="shared" si="0"/>
        <v>61551165.541666664</v>
      </c>
      <c r="H32" s="508">
        <f>'ERB EOP'!E32</f>
        <v>0</v>
      </c>
      <c r="I32" s="508"/>
      <c r="J32" s="508">
        <f t="shared" si="1"/>
        <v>0</v>
      </c>
    </row>
    <row r="33" spans="1:12" ht="15" customHeight="1">
      <c r="A33" s="95">
        <f>A32+1</f>
        <v>11</v>
      </c>
      <c r="B33" s="76">
        <v>18230081</v>
      </c>
      <c r="C33" s="35" t="s">
        <v>480</v>
      </c>
      <c r="D33" s="508">
        <f>SUMIF('2017 GRC WC Det Format'!$AE$9:$AE$1343,$A33,'2017 GRC WC Det Format'!$AI$9:$AI$1343)</f>
        <v>-61551169.374583334</v>
      </c>
      <c r="E33" s="508"/>
      <c r="F33" s="508">
        <f t="shared" si="0"/>
        <v>-61551169.374583334</v>
      </c>
      <c r="H33" s="508">
        <f>'ERB EOP'!E33</f>
        <v>0</v>
      </c>
      <c r="I33" s="508"/>
      <c r="J33" s="508">
        <f t="shared" si="1"/>
        <v>0</v>
      </c>
    </row>
    <row r="34" spans="1:12" s="23" customFormat="1" ht="15" customHeight="1">
      <c r="A34" s="24">
        <f>A33+1</f>
        <v>12</v>
      </c>
      <c r="B34" s="26">
        <v>18230031</v>
      </c>
      <c r="C34" s="23" t="s">
        <v>481</v>
      </c>
      <c r="D34" s="508">
        <f>SUMIF('2017 GRC WC Det Format'!$AE$9:$AE$1343,$A34,'2017 GRC WC Det Format'!$AI$9:$AI$1343)</f>
        <v>49659549.588750005</v>
      </c>
      <c r="E34" s="508"/>
      <c r="F34" s="508">
        <f t="shared" si="0"/>
        <v>49659549.588750005</v>
      </c>
      <c r="G34"/>
      <c r="H34" s="508">
        <f>'ERB EOP'!E34</f>
        <v>49050073.549999997</v>
      </c>
      <c r="I34" s="508"/>
      <c r="J34" s="508">
        <f t="shared" si="1"/>
        <v>49050073.549999997</v>
      </c>
      <c r="L34" s="1"/>
    </row>
    <row r="35" spans="1:12" ht="15" customHeight="1">
      <c r="A35" s="95">
        <f>A34+1</f>
        <v>13</v>
      </c>
      <c r="B35" s="76">
        <v>1861051</v>
      </c>
      <c r="C35" s="35" t="s">
        <v>717</v>
      </c>
      <c r="D35" s="508">
        <f>SUMIF('2017 GRC WC Det Format'!$AE$9:$AE$1343,$A35,'2017 GRC WC Det Format'!$AI$9:$AI$1343)</f>
        <v>0</v>
      </c>
      <c r="E35" s="508"/>
      <c r="F35" s="508">
        <f t="shared" si="0"/>
        <v>0</v>
      </c>
      <c r="H35" s="508">
        <f>'ERB EOP'!E35</f>
        <v>0</v>
      </c>
      <c r="I35" s="508"/>
      <c r="J35" s="508">
        <f t="shared" si="1"/>
        <v>0</v>
      </c>
    </row>
    <row r="36" spans="1:12" ht="15" customHeight="1">
      <c r="A36" s="95">
        <f>A35+1</f>
        <v>14</v>
      </c>
      <c r="B36" s="76">
        <v>10500001</v>
      </c>
      <c r="C36" s="35" t="s">
        <v>605</v>
      </c>
      <c r="D36" s="508">
        <f>SUMIF('2017 GRC WC Det Format'!$AE$9:$AE$1343,$A36,'2017 GRC WC Det Format'!$AI$9:$AI$1343)</f>
        <v>50732812.670416661</v>
      </c>
      <c r="E36" s="508"/>
      <c r="F36" s="508">
        <f t="shared" si="0"/>
        <v>50732812.670416661</v>
      </c>
      <c r="H36" s="508">
        <f>'ERB EOP'!E36</f>
        <v>49293982.979999997</v>
      </c>
      <c r="I36" s="508"/>
      <c r="J36" s="508">
        <f t="shared" si="1"/>
        <v>49293982.979999997</v>
      </c>
    </row>
    <row r="37" spans="1:12" ht="15" customHeight="1">
      <c r="A37" s="95">
        <v>15</v>
      </c>
      <c r="B37" s="76">
        <v>10500003</v>
      </c>
      <c r="C37" s="35" t="s">
        <v>491</v>
      </c>
      <c r="D37" s="508">
        <f>SUMIF('2017 GRC WC Det Format'!$AE$9:$AE$1343,$A37,'2017 GRC WC Det Format'!$AI$9:$AI$1343)</f>
        <v>3823530.2019016664</v>
      </c>
      <c r="E37" s="508"/>
      <c r="F37" s="508">
        <f t="shared" si="0"/>
        <v>3823530.2019016664</v>
      </c>
      <c r="H37" s="508">
        <f>'ERB EOP'!E37</f>
        <v>0</v>
      </c>
      <c r="I37" s="508"/>
      <c r="J37" s="508">
        <f t="shared" si="1"/>
        <v>0</v>
      </c>
    </row>
    <row r="38" spans="1:12" ht="15" customHeight="1">
      <c r="A38" s="95">
        <v>16</v>
      </c>
      <c r="B38" s="76">
        <v>10600501</v>
      </c>
      <c r="C38" s="35" t="s">
        <v>492</v>
      </c>
      <c r="D38" s="508">
        <f>SUMIF('2017 GRC WC Det Format'!$AE$9:$AE$1343,$A38,'2017 GRC WC Det Format'!$AI$9:$AI$1343)</f>
        <v>90034998.5625</v>
      </c>
      <c r="E38" s="508"/>
      <c r="F38" s="508">
        <f t="shared" si="0"/>
        <v>90034998.5625</v>
      </c>
      <c r="H38" s="508">
        <f>'ERB EOP'!E38</f>
        <v>81790151.019999996</v>
      </c>
      <c r="I38" s="508"/>
      <c r="J38" s="508">
        <f t="shared" si="1"/>
        <v>81790151.019999996</v>
      </c>
    </row>
    <row r="39" spans="1:12" ht="15" customHeight="1">
      <c r="A39" s="95" t="s">
        <v>226</v>
      </c>
      <c r="B39" s="76">
        <v>10600503</v>
      </c>
      <c r="C39" s="35" t="s">
        <v>227</v>
      </c>
      <c r="D39" s="508">
        <f>SUMIF('2017 GRC WC Det Format'!$AE$9:$AE$1343,$A39,'2017 GRC WC Det Format'!$AI$9:$AI$1343)</f>
        <v>12056715.845645627</v>
      </c>
      <c r="E39" s="508"/>
      <c r="F39" s="508">
        <f t="shared" si="0"/>
        <v>12056715.845645627</v>
      </c>
      <c r="H39" s="508">
        <f>'ERB EOP'!E39</f>
        <v>4635817.2364349999</v>
      </c>
      <c r="I39" s="508"/>
      <c r="J39" s="508">
        <f t="shared" si="1"/>
        <v>4635817.2364349999</v>
      </c>
    </row>
    <row r="40" spans="1:12" ht="15" customHeight="1">
      <c r="A40" s="95">
        <v>17</v>
      </c>
      <c r="B40" s="76" t="s">
        <v>493</v>
      </c>
      <c r="C40" s="35" t="s">
        <v>494</v>
      </c>
      <c r="D40" s="508">
        <f>SUMIF('2017 GRC WC Det Format'!$AE$9:$AE$1343,$A40,'2017 GRC WC Det Format'!$AI$9:$AI$1343)</f>
        <v>-3701424983.2441669</v>
      </c>
      <c r="E40" s="508">
        <f>+'[2]CBR Model'!$CS$15</f>
        <v>1910783</v>
      </c>
      <c r="F40" s="508">
        <f t="shared" si="0"/>
        <v>-3699514200.2441669</v>
      </c>
      <c r="H40" s="508">
        <f>'ERB EOP'!E40</f>
        <v>-3798767286.6900001</v>
      </c>
      <c r="I40" s="508">
        <f>+'[3]WH June 2018 PP Report'!$O$30*1000</f>
        <v>2014000</v>
      </c>
      <c r="J40" s="508">
        <f t="shared" si="1"/>
        <v>-3796753286.6900001</v>
      </c>
    </row>
    <row r="41" spans="1:12" ht="15" customHeight="1">
      <c r="A41" s="95">
        <v>18</v>
      </c>
      <c r="B41" s="76" t="s">
        <v>495</v>
      </c>
      <c r="C41" s="35" t="s">
        <v>116</v>
      </c>
      <c r="D41" s="508">
        <f>SUMIF('2017 GRC WC Det Format'!$AE$9:$AE$1343,$A41,'2017 GRC WC Det Format'!$AI$9:$AI$1343)</f>
        <v>-75225112.395333558</v>
      </c>
      <c r="E41" s="508"/>
      <c r="F41" s="508">
        <f t="shared" si="0"/>
        <v>-75225112.395333558</v>
      </c>
      <c r="H41" s="508">
        <f>'ERB EOP'!E41</f>
        <v>-71147119.937739998</v>
      </c>
      <c r="I41" s="508"/>
      <c r="J41" s="508">
        <f t="shared" si="1"/>
        <v>-71147119.937739998</v>
      </c>
    </row>
    <row r="42" spans="1:12" ht="15" customHeight="1">
      <c r="A42" s="95">
        <v>19</v>
      </c>
      <c r="B42" s="76" t="s">
        <v>496</v>
      </c>
      <c r="C42" s="35" t="s">
        <v>411</v>
      </c>
      <c r="D42" s="508">
        <f>SUMIF('2017 GRC WC Det Format'!$AE$9:$AE$1343,$A42,'2017 GRC WC Det Format'!$AI$9:$AI$1343)</f>
        <v>-51047552.208333336</v>
      </c>
      <c r="E42" s="508"/>
      <c r="F42" s="508">
        <f t="shared" si="0"/>
        <v>-51047552.208333336</v>
      </c>
      <c r="H42" s="508">
        <f>'ERB EOP'!E42</f>
        <v>-58780138.600000001</v>
      </c>
      <c r="I42" s="508"/>
      <c r="J42" s="508">
        <f t="shared" si="1"/>
        <v>-58780138.600000001</v>
      </c>
    </row>
    <row r="43" spans="1:12" ht="15" customHeight="1">
      <c r="A43" s="95">
        <v>20</v>
      </c>
      <c r="B43" s="97">
        <v>11100003</v>
      </c>
      <c r="C43" s="35" t="s">
        <v>92</v>
      </c>
      <c r="D43" s="508">
        <f>SUMIF('2017 GRC WC Det Format'!$AE$9:$AE$1343,$A43,'2017 GRC WC Det Format'!$AI$9:$AI$1343)</f>
        <v>-83682816.334537297</v>
      </c>
      <c r="E43" s="508"/>
      <c r="F43" s="508">
        <f t="shared" si="0"/>
        <v>-83682816.334537297</v>
      </c>
      <c r="H43" s="508">
        <f>'ERB EOP'!E43</f>
        <v>-93367950.307169989</v>
      </c>
      <c r="I43" s="508"/>
      <c r="J43" s="508">
        <f t="shared" si="1"/>
        <v>-93367950.307169989</v>
      </c>
    </row>
    <row r="44" spans="1:12" ht="15" customHeight="1">
      <c r="A44" s="95">
        <v>21</v>
      </c>
      <c r="B44" s="76" t="s">
        <v>12</v>
      </c>
      <c r="C44" s="35" t="s">
        <v>662</v>
      </c>
      <c r="D44" s="508">
        <f>SUMIF('2017 GRC WC Det Format'!$AE$9:$AE$1343,$A44,'2017 GRC WC Det Format'!$AI$9:$AI$1343)</f>
        <v>-129645725.25999998</v>
      </c>
      <c r="E44" s="508"/>
      <c r="F44" s="508">
        <f t="shared" si="0"/>
        <v>-129645725.25999998</v>
      </c>
      <c r="H44" s="508">
        <f>'ERB EOP'!E44</f>
        <v>-133865821.84</v>
      </c>
      <c r="I44" s="508"/>
      <c r="J44" s="508">
        <f t="shared" si="1"/>
        <v>-133865821.84</v>
      </c>
    </row>
    <row r="45" spans="1:12" ht="15" customHeight="1">
      <c r="A45" s="95">
        <f>A44+1</f>
        <v>22</v>
      </c>
      <c r="B45" s="76" t="s">
        <v>1131</v>
      </c>
      <c r="C45" s="35" t="s">
        <v>1123</v>
      </c>
      <c r="D45" s="508">
        <f>SUMIF('2017 GRC WC Det Format'!$AE$9:$AE$1343,$A45,'2017 GRC WC Det Format'!$AI$9:$AI$1343)</f>
        <v>-45448225.313333333</v>
      </c>
      <c r="E45" s="508"/>
      <c r="F45" s="508">
        <f t="shared" si="0"/>
        <v>-45448225.313333333</v>
      </c>
      <c r="H45" s="508">
        <f>'ERB EOP'!E45</f>
        <v>-313618.87</v>
      </c>
      <c r="I45" s="508"/>
      <c r="J45" s="508">
        <f t="shared" si="1"/>
        <v>-313618.87</v>
      </c>
    </row>
    <row r="46" spans="1:12" ht="15" customHeight="1">
      <c r="A46" s="75" t="s">
        <v>1540</v>
      </c>
      <c r="B46" s="76" t="s">
        <v>1541</v>
      </c>
      <c r="C46" s="35" t="s">
        <v>1542</v>
      </c>
      <c r="D46" s="508">
        <f>SUMIF('2017 GRC WC Det Format'!$AE$9:$AE$1343,$A46,'2017 GRC WC Det Format'!$AI$9:$AI$1343)</f>
        <v>-50005551.253749996</v>
      </c>
      <c r="E46" s="508"/>
      <c r="F46" s="508">
        <f t="shared" si="0"/>
        <v>-50005551.253749996</v>
      </c>
      <c r="H46" s="508">
        <f>'ERB EOP'!E46</f>
        <v>-88653229.710000008</v>
      </c>
      <c r="I46" s="508"/>
      <c r="J46" s="508">
        <f t="shared" si="1"/>
        <v>-88653229.710000008</v>
      </c>
    </row>
    <row r="47" spans="1:12" ht="15" customHeight="1">
      <c r="A47" s="95">
        <f>A45+1</f>
        <v>23</v>
      </c>
      <c r="B47" s="76">
        <v>19000041</v>
      </c>
      <c r="C47" s="35" t="s">
        <v>369</v>
      </c>
      <c r="D47" s="508">
        <f>SUMIF('2017 GRC WC Det Format'!$AE$9:$AE$1343,$A47,'2017 GRC WC Det Format'!$AI$9:$AI$1343)</f>
        <v>0</v>
      </c>
      <c r="E47" s="508"/>
      <c r="F47" s="508">
        <f t="shared" si="0"/>
        <v>0</v>
      </c>
      <c r="H47" s="508">
        <f>'ERB EOP'!E47</f>
        <v>0</v>
      </c>
      <c r="I47" s="508"/>
      <c r="J47" s="508">
        <f t="shared" si="1"/>
        <v>0</v>
      </c>
    </row>
    <row r="48" spans="1:12" ht="15" customHeight="1">
      <c r="A48" s="95">
        <f>A47+1</f>
        <v>24</v>
      </c>
      <c r="B48" s="76">
        <v>19000051</v>
      </c>
      <c r="C48" s="35" t="s">
        <v>286</v>
      </c>
      <c r="D48" s="508">
        <f>SUMIF('2017 GRC WC Det Format'!$AE$9:$AE$1343,$A48,'2017 GRC WC Det Format'!$AI$9:$AI$1343)</f>
        <v>0</v>
      </c>
      <c r="E48" s="508"/>
      <c r="F48" s="508">
        <f t="shared" si="0"/>
        <v>0</v>
      </c>
      <c r="H48" s="508">
        <f>'ERB EOP'!E48</f>
        <v>0</v>
      </c>
      <c r="I48" s="508"/>
      <c r="J48" s="508">
        <f t="shared" si="1"/>
        <v>0</v>
      </c>
    </row>
    <row r="49" spans="1:10" ht="15" customHeight="1">
      <c r="A49" s="95">
        <f>A48+1</f>
        <v>25</v>
      </c>
      <c r="B49" s="76">
        <v>19000061</v>
      </c>
      <c r="C49" s="35" t="s">
        <v>287</v>
      </c>
      <c r="D49" s="508">
        <f>SUMIF('2017 GRC WC Det Format'!$AE$9:$AE$1343,$A49,'2017 GRC WC Det Format'!$AI$9:$AI$1343)</f>
        <v>0</v>
      </c>
      <c r="E49" s="508"/>
      <c r="F49" s="508">
        <f t="shared" si="0"/>
        <v>0</v>
      </c>
      <c r="H49" s="508">
        <f>'ERB EOP'!E49</f>
        <v>0</v>
      </c>
      <c r="I49" s="508"/>
      <c r="J49" s="508">
        <f t="shared" si="1"/>
        <v>0</v>
      </c>
    </row>
    <row r="50" spans="1:10" ht="15" customHeight="1">
      <c r="A50" s="95">
        <f>A49+1</f>
        <v>26</v>
      </c>
      <c r="B50" s="76">
        <v>19000093</v>
      </c>
      <c r="C50" s="35" t="s">
        <v>288</v>
      </c>
      <c r="D50" s="508">
        <f>SUMIF('2017 GRC WC Det Format'!$AE$9:$AE$1343,$A50,'2017 GRC WC Det Format'!$AI$9:$AI$1343)</f>
        <v>0</v>
      </c>
      <c r="E50" s="508"/>
      <c r="F50" s="508">
        <f t="shared" si="0"/>
        <v>0</v>
      </c>
      <c r="H50" s="508">
        <f>'ERB EOP'!E50</f>
        <v>0</v>
      </c>
      <c r="I50" s="508"/>
      <c r="J50" s="508">
        <f t="shared" si="1"/>
        <v>0</v>
      </c>
    </row>
    <row r="51" spans="1:10" ht="15" customHeight="1">
      <c r="A51" s="95" t="s">
        <v>99</v>
      </c>
      <c r="B51" s="76">
        <v>19000121</v>
      </c>
      <c r="C51" s="35" t="s">
        <v>530</v>
      </c>
      <c r="D51" s="508">
        <f>SUMIF('2017 GRC WC Det Format'!$AE$9:$AE$1343,$A51,'2017 GRC WC Det Format'!$AI$9:$AI$1343)</f>
        <v>0</v>
      </c>
      <c r="E51" s="508"/>
      <c r="F51" s="508">
        <f t="shared" si="0"/>
        <v>0</v>
      </c>
      <c r="H51" s="508">
        <f>'ERB EOP'!E51</f>
        <v>0</v>
      </c>
      <c r="I51" s="508"/>
      <c r="J51" s="508">
        <f t="shared" si="1"/>
        <v>0</v>
      </c>
    </row>
    <row r="52" spans="1:10" ht="15" customHeight="1">
      <c r="A52" s="95" t="s">
        <v>82</v>
      </c>
      <c r="B52" s="76">
        <v>19000151</v>
      </c>
      <c r="C52" s="35" t="s">
        <v>514</v>
      </c>
      <c r="D52" s="508">
        <f>SUMIF('2017 GRC WC Det Format'!$AE$9:$AE$1343,$A52,'2017 GRC WC Det Format'!$AI$9:$AI$1343)</f>
        <v>121245.78916666664</v>
      </c>
      <c r="E52" s="508"/>
      <c r="F52" s="508">
        <f t="shared" si="0"/>
        <v>121245.78916666664</v>
      </c>
      <c r="H52" s="508">
        <f>'ERB EOP'!E52</f>
        <v>73205</v>
      </c>
      <c r="I52" s="508"/>
      <c r="J52" s="508">
        <f t="shared" si="1"/>
        <v>73205</v>
      </c>
    </row>
    <row r="53" spans="1:10" ht="15" customHeight="1">
      <c r="A53" s="95" t="s">
        <v>730</v>
      </c>
      <c r="B53" s="76">
        <v>19000711</v>
      </c>
      <c r="C53" s="35" t="s">
        <v>731</v>
      </c>
      <c r="D53" s="508">
        <f>SUMIF('2017 GRC WC Det Format'!$AE$9:$AE$1343,$A53,'2017 GRC WC Det Format'!$AI$9:$AI$1343)</f>
        <v>166216.14958333332</v>
      </c>
      <c r="E53" s="508"/>
      <c r="F53" s="508">
        <f t="shared" si="0"/>
        <v>166216.14958333332</v>
      </c>
      <c r="H53" s="508">
        <f>'ERB EOP'!E53</f>
        <v>100356.94</v>
      </c>
      <c r="I53" s="508"/>
      <c r="J53" s="508">
        <f t="shared" si="1"/>
        <v>100356.94</v>
      </c>
    </row>
    <row r="54" spans="1:10" ht="15" customHeight="1">
      <c r="A54" s="95">
        <f>A50+1</f>
        <v>27</v>
      </c>
      <c r="B54" s="76">
        <v>19000191</v>
      </c>
      <c r="C54" s="35" t="s">
        <v>136</v>
      </c>
      <c r="D54" s="508">
        <f>SUMIF('2017 GRC WC Det Format'!$AE$9:$AE$1343,$A54,'2017 GRC WC Det Format'!$AI$9:$AI$1343)</f>
        <v>0</v>
      </c>
      <c r="E54" s="508"/>
      <c r="F54" s="508">
        <f t="shared" si="0"/>
        <v>0</v>
      </c>
      <c r="H54" s="508">
        <f>'ERB EOP'!E54</f>
        <v>0</v>
      </c>
      <c r="I54" s="508"/>
      <c r="J54" s="508">
        <f t="shared" si="1"/>
        <v>0</v>
      </c>
    </row>
    <row r="55" spans="1:10" ht="15" customHeight="1">
      <c r="A55" s="95">
        <v>27.1</v>
      </c>
      <c r="B55" s="76">
        <v>19000701</v>
      </c>
      <c r="C55" s="35" t="s">
        <v>718</v>
      </c>
      <c r="D55" s="508">
        <f>SUMIF('2017 GRC WC Det Format'!$AE$9:$AE$1343,$A55,'2017 GRC WC Det Format'!$AI$9:$AI$1343)</f>
        <v>0</v>
      </c>
      <c r="E55" s="508"/>
      <c r="F55" s="508">
        <f t="shared" si="0"/>
        <v>0</v>
      </c>
      <c r="H55" s="508">
        <f>'ERB EOP'!E55</f>
        <v>0</v>
      </c>
      <c r="I55" s="508"/>
      <c r="J55" s="508">
        <f t="shared" si="1"/>
        <v>0</v>
      </c>
    </row>
    <row r="56" spans="1:10" ht="15" customHeight="1">
      <c r="A56" s="95">
        <f>A54+1</f>
        <v>28</v>
      </c>
      <c r="B56" s="76" t="s">
        <v>13</v>
      </c>
      <c r="C56" s="10" t="s">
        <v>137</v>
      </c>
      <c r="D56" s="508">
        <f>SUMIF('2017 GRC WC Det Format'!$AE$9:$AE$1343,$A56,'2017 GRC WC Det Format'!$AI$9:$AI$1343)</f>
        <v>-7044596.0966666667</v>
      </c>
      <c r="E56" s="508"/>
      <c r="F56" s="508">
        <f t="shared" si="0"/>
        <v>-7044596.0966666667</v>
      </c>
      <c r="H56" s="508">
        <f>'ERB EOP'!E56</f>
        <v>-2038423.18</v>
      </c>
      <c r="I56" s="508"/>
      <c r="J56" s="508">
        <f t="shared" si="1"/>
        <v>-2038423.18</v>
      </c>
    </row>
    <row r="57" spans="1:10" ht="15" customHeight="1">
      <c r="A57" s="95" t="s">
        <v>1011</v>
      </c>
      <c r="B57" s="76">
        <v>23500003</v>
      </c>
      <c r="C57" s="10" t="s">
        <v>997</v>
      </c>
      <c r="D57" s="508">
        <f>SUMIF('2017 GRC WC Det Format'!$AE$9:$AE$1343,$A57,'2017 GRC WC Det Format'!$AI$9:$AI$1343)</f>
        <v>-25100060.32665541</v>
      </c>
      <c r="E57" s="508"/>
      <c r="F57" s="508">
        <f t="shared" si="0"/>
        <v>-25100060.32665541</v>
      </c>
      <c r="H57" s="508">
        <f>'ERB EOP'!E57</f>
        <v>-25958070.654284995</v>
      </c>
      <c r="I57" s="508"/>
      <c r="J57" s="508">
        <f t="shared" si="1"/>
        <v>-25958070.654284995</v>
      </c>
    </row>
    <row r="58" spans="1:10" ht="15" customHeight="1">
      <c r="A58" s="95">
        <f>A56+1</f>
        <v>29</v>
      </c>
      <c r="B58" s="76">
        <v>25400081</v>
      </c>
      <c r="C58" s="10" t="s">
        <v>138</v>
      </c>
      <c r="D58" s="508">
        <f>SUMIF('2017 GRC WC Det Format'!$AE$9:$AE$1343,$A58,'2017 GRC WC Det Format'!$AI$9:$AI$1343)</f>
        <v>0</v>
      </c>
      <c r="E58" s="508"/>
      <c r="F58" s="508">
        <f t="shared" si="0"/>
        <v>0</v>
      </c>
      <c r="H58" s="508">
        <f>'ERB EOP'!E58</f>
        <v>0</v>
      </c>
      <c r="I58" s="508"/>
      <c r="J58" s="508">
        <f t="shared" si="1"/>
        <v>0</v>
      </c>
    </row>
    <row r="59" spans="1:10" ht="15" customHeight="1">
      <c r="A59" s="75">
        <v>29.1</v>
      </c>
      <c r="B59" s="76" t="s">
        <v>758</v>
      </c>
      <c r="C59" s="35" t="s">
        <v>759</v>
      </c>
      <c r="D59" s="508">
        <f>SUMIF('2017 GRC WC Det Format'!$AE$9:$AE$1343,$A59,'2017 GRC WC Det Format'!$AI$9:$AI$1343)</f>
        <v>-774830.56</v>
      </c>
      <c r="E59" s="508"/>
      <c r="F59" s="508">
        <f t="shared" si="0"/>
        <v>-774830.56</v>
      </c>
      <c r="H59" s="508">
        <f>'ERB EOP'!E59</f>
        <v>-309932.62</v>
      </c>
      <c r="I59" s="508"/>
      <c r="J59" s="508">
        <f t="shared" si="1"/>
        <v>-309932.62</v>
      </c>
    </row>
    <row r="60" spans="1:10" ht="15" customHeight="1">
      <c r="A60" s="95">
        <f>A58+1</f>
        <v>30</v>
      </c>
      <c r="B60" s="76" t="s">
        <v>14</v>
      </c>
      <c r="C60" s="10" t="s">
        <v>139</v>
      </c>
      <c r="D60" s="508">
        <f>SUMIF('2017 GRC WC Det Format'!$AE$9:$AE$1343,$A60,'2017 GRC WC Det Format'!$AI$9:$AI$1343)</f>
        <v>-72564260.267083332</v>
      </c>
      <c r="E60" s="508"/>
      <c r="F60" s="508">
        <f t="shared" si="0"/>
        <v>-72564260.267083332</v>
      </c>
      <c r="H60" s="508">
        <f>'ERB EOP'!E60</f>
        <v>-74540520.670000002</v>
      </c>
      <c r="I60" s="508"/>
      <c r="J60" s="508">
        <f t="shared" si="1"/>
        <v>-74540520.670000002</v>
      </c>
    </row>
    <row r="61" spans="1:10" ht="15" customHeight="1">
      <c r="A61" s="95">
        <f>A60+1</f>
        <v>31</v>
      </c>
      <c r="B61" s="76">
        <v>28200101</v>
      </c>
      <c r="C61" s="10" t="s">
        <v>140</v>
      </c>
      <c r="D61" s="508">
        <f>SUMIF('2017 GRC WC Det Format'!$AE$9:$AE$1343,$A61,'2017 GRC WC Det Format'!$AI$9:$AI$1343)</f>
        <v>0</v>
      </c>
      <c r="E61" s="508"/>
      <c r="F61" s="508">
        <f t="shared" si="0"/>
        <v>0</v>
      </c>
      <c r="H61" s="508">
        <f>'ERB EOP'!E61</f>
        <v>0</v>
      </c>
      <c r="I61" s="508"/>
      <c r="J61" s="508">
        <f t="shared" si="1"/>
        <v>0</v>
      </c>
    </row>
    <row r="62" spans="1:10" ht="15" customHeight="1">
      <c r="A62" s="95">
        <f>A61+1</f>
        <v>32</v>
      </c>
      <c r="B62" s="76">
        <v>28200111</v>
      </c>
      <c r="C62" s="10" t="s">
        <v>141</v>
      </c>
      <c r="D62" s="508">
        <f>SUMIF('2017 GRC WC Det Format'!$AE$9:$AE$1343,$A62,'2017 GRC WC Det Format'!$AI$9:$AI$1343)</f>
        <v>0</v>
      </c>
      <c r="E62" s="508"/>
      <c r="F62" s="508">
        <f t="shared" si="0"/>
        <v>0</v>
      </c>
      <c r="H62" s="508">
        <f>'ERB EOP'!E62</f>
        <v>0</v>
      </c>
      <c r="I62" s="508"/>
      <c r="J62" s="508">
        <f t="shared" si="1"/>
        <v>0</v>
      </c>
    </row>
    <row r="63" spans="1:10" ht="15" customHeight="1">
      <c r="A63" s="95">
        <f>A62+1</f>
        <v>33</v>
      </c>
      <c r="B63" s="76" t="s">
        <v>15</v>
      </c>
      <c r="C63" s="10" t="s">
        <v>142</v>
      </c>
      <c r="D63" s="508">
        <f>SUMIF('2017 GRC WC Det Format'!$AE$9:$AE$1343,$A63,'2017 GRC WC Det Format'!$AI$9:$AI$1343)</f>
        <v>-1371992710.2133334</v>
      </c>
      <c r="E63" s="508">
        <f>+'[2]CBR Model'!$CS$16</f>
        <v>872518.60875000001</v>
      </c>
      <c r="F63" s="508">
        <f t="shared" si="0"/>
        <v>-1371120191.6045833</v>
      </c>
      <c r="H63" s="508">
        <f>'ERB EOP'!E63</f>
        <v>-1372608779.54</v>
      </c>
      <c r="I63" s="508">
        <f>+'[3]WH Deferred Tax Dec 2017'!$Z$2</f>
        <v>837881.46</v>
      </c>
      <c r="J63" s="508">
        <f t="shared" si="1"/>
        <v>-1371770898.0799999</v>
      </c>
    </row>
    <row r="64" spans="1:10" ht="15" customHeight="1">
      <c r="A64" s="95">
        <f>A63+1</f>
        <v>34</v>
      </c>
      <c r="B64" s="76">
        <v>28200101</v>
      </c>
      <c r="C64" s="10" t="s">
        <v>595</v>
      </c>
      <c r="D64" s="508">
        <f>SUMIF('2017 GRC WC Det Format'!$AE$9:$AE$1343,$A64,'2017 GRC WC Det Format'!$AI$9:$AI$1343)</f>
        <v>-447395.5</v>
      </c>
      <c r="E64" s="508"/>
      <c r="F64" s="508">
        <f t="shared" si="0"/>
        <v>-447395.5</v>
      </c>
      <c r="H64" s="508">
        <f>'ERB EOP'!E64</f>
        <v>-1595550.2</v>
      </c>
      <c r="I64" s="508"/>
      <c r="J64" s="508">
        <f t="shared" si="1"/>
        <v>-1595550.2</v>
      </c>
    </row>
    <row r="65" spans="1:10" ht="15" customHeight="1">
      <c r="A65" s="95">
        <f>A64+1</f>
        <v>35</v>
      </c>
      <c r="B65" s="72">
        <v>28200141</v>
      </c>
      <c r="C65" s="10" t="s">
        <v>705</v>
      </c>
      <c r="D65" s="508">
        <f>SUMIF('2017 GRC WC Det Format'!$AE$9:$AE$1343,$A65,'2017 GRC WC Det Format'!$AI$9:$AI$1343)</f>
        <v>0</v>
      </c>
      <c r="E65" s="508"/>
      <c r="F65" s="508">
        <f t="shared" si="0"/>
        <v>0</v>
      </c>
      <c r="H65" s="508">
        <f>'ERB EOP'!E65</f>
        <v>0</v>
      </c>
      <c r="I65" s="508"/>
      <c r="J65" s="508">
        <f t="shared" si="1"/>
        <v>0</v>
      </c>
    </row>
    <row r="66" spans="1:10" ht="15" customHeight="1">
      <c r="A66" s="95" t="s">
        <v>3</v>
      </c>
      <c r="B66" s="72" t="s">
        <v>2</v>
      </c>
      <c r="C66" s="35" t="s">
        <v>284</v>
      </c>
      <c r="D66" s="508">
        <f>SUMIF('2017 GRC WC Det Format'!$AE$9:$AE$1343,$A66,'2017 GRC WC Det Format'!$AI$9:$AI$1343)</f>
        <v>0</v>
      </c>
      <c r="E66" s="508"/>
      <c r="F66" s="508">
        <f t="shared" si="0"/>
        <v>0</v>
      </c>
      <c r="H66" s="508">
        <f>'ERB EOP'!E66</f>
        <v>0</v>
      </c>
      <c r="I66" s="508"/>
      <c r="J66" s="508">
        <f t="shared" si="1"/>
        <v>0</v>
      </c>
    </row>
    <row r="67" spans="1:10" ht="15" customHeight="1">
      <c r="A67" s="95" t="s">
        <v>277</v>
      </c>
      <c r="B67" s="72" t="s">
        <v>16</v>
      </c>
      <c r="C67" s="10" t="s">
        <v>285</v>
      </c>
      <c r="D67" s="508">
        <f>SUMIF('2017 GRC WC Det Format'!$AE$9:$AE$1343,$A67,'2017 GRC WC Det Format'!$AI$9:$AI$1343)</f>
        <v>-49866757.360147282</v>
      </c>
      <c r="E67" s="508"/>
      <c r="F67" s="508">
        <f t="shared" si="0"/>
        <v>-49866757.360147282</v>
      </c>
      <c r="H67" s="508">
        <f>'ERB EOP'!E67</f>
        <v>-43744077.83129999</v>
      </c>
      <c r="I67" s="508"/>
      <c r="J67" s="508">
        <f t="shared" si="1"/>
        <v>-43744077.83129999</v>
      </c>
    </row>
    <row r="68" spans="1:10" ht="15" customHeight="1">
      <c r="A68" s="75" t="s">
        <v>799</v>
      </c>
      <c r="B68" s="72" t="s">
        <v>800</v>
      </c>
      <c r="C68" s="35" t="s">
        <v>762</v>
      </c>
      <c r="D68" s="508">
        <f>SUMIF('2017 GRC WC Det Format'!$AE$9:$AE$1343,$A68,'2017 GRC WC Det Format'!$AI$9:$AI$1343)</f>
        <v>13282160.865658499</v>
      </c>
      <c r="E68" s="508"/>
      <c r="F68" s="508">
        <f t="shared" si="0"/>
        <v>13282160.865658499</v>
      </c>
      <c r="H68" s="508">
        <f>'ERB EOP'!E68</f>
        <v>0</v>
      </c>
      <c r="I68" s="508"/>
      <c r="J68" s="508">
        <f t="shared" si="1"/>
        <v>0</v>
      </c>
    </row>
    <row r="69" spans="1:10" ht="15" customHeight="1">
      <c r="A69" s="95">
        <f>A65+1</f>
        <v>36</v>
      </c>
      <c r="B69" s="76">
        <v>28300161</v>
      </c>
      <c r="C69" s="10" t="s">
        <v>166</v>
      </c>
      <c r="D69" s="508">
        <f>SUMIF('2017 GRC WC Det Format'!$AE$9:$AE$1343,$A69,'2017 GRC WC Det Format'!$AI$9:$AI$1343)</f>
        <v>0</v>
      </c>
      <c r="E69" s="508"/>
      <c r="F69" s="508">
        <f t="shared" si="0"/>
        <v>0</v>
      </c>
      <c r="H69" s="508">
        <f>'ERB EOP'!E69</f>
        <v>0</v>
      </c>
      <c r="I69" s="508"/>
      <c r="J69" s="508">
        <f t="shared" si="1"/>
        <v>0</v>
      </c>
    </row>
    <row r="70" spans="1:10" ht="15" customHeight="1">
      <c r="A70" s="95">
        <f>A69+1</f>
        <v>37</v>
      </c>
      <c r="B70" s="76">
        <v>28300261</v>
      </c>
      <c r="C70" s="10" t="s">
        <v>596</v>
      </c>
      <c r="D70" s="508">
        <f>SUMIF('2017 GRC WC Det Format'!$AE$9:$AE$1343,$A70,'2017 GRC WC Det Format'!$AI$9:$AI$1343)</f>
        <v>0</v>
      </c>
      <c r="E70" s="508"/>
      <c r="F70" s="508">
        <f t="shared" si="0"/>
        <v>0</v>
      </c>
      <c r="H70" s="508">
        <f>'ERB EOP'!E70</f>
        <v>0</v>
      </c>
      <c r="I70" s="508"/>
      <c r="J70" s="508">
        <f t="shared" si="1"/>
        <v>0</v>
      </c>
    </row>
    <row r="71" spans="1:10" ht="15" customHeight="1">
      <c r="A71" s="75" t="s">
        <v>447</v>
      </c>
      <c r="B71" s="76">
        <v>28300091</v>
      </c>
      <c r="C71" s="35" t="s">
        <v>1073</v>
      </c>
      <c r="D71" s="508">
        <f>SUMIF('2017 GRC WC Det Format'!$AE$9:$AE$1343,$A71,'2017 GRC WC Det Format'!$AI$9:$AI$1343)</f>
        <v>-1349740.7566666668</v>
      </c>
      <c r="E71" s="508"/>
      <c r="F71" s="508">
        <f t="shared" si="0"/>
        <v>-1349740.7566666668</v>
      </c>
      <c r="H71" s="508">
        <f>'ERB EOP'!E71</f>
        <v>-1445685.5</v>
      </c>
      <c r="I71" s="508"/>
      <c r="J71" s="508">
        <f t="shared" si="1"/>
        <v>-1445685.5</v>
      </c>
    </row>
    <row r="72" spans="1:10" ht="15" customHeight="1">
      <c r="A72" s="75" t="s">
        <v>448</v>
      </c>
      <c r="B72" s="76">
        <v>28300741</v>
      </c>
      <c r="C72" s="35" t="s">
        <v>1074</v>
      </c>
      <c r="D72" s="508">
        <f>SUMIF('2017 GRC WC Det Format'!$AE$9:$AE$1343,$A72,'2017 GRC WC Det Format'!$AI$9:$AI$1343)</f>
        <v>-208173.25000000003</v>
      </c>
      <c r="E72" s="508"/>
      <c r="F72" s="508">
        <f t="shared" si="0"/>
        <v>-208173.25000000003</v>
      </c>
      <c r="H72" s="508">
        <f>'ERB EOP'!E72</f>
        <v>-125687.14</v>
      </c>
      <c r="I72" s="508"/>
      <c r="J72" s="508">
        <f t="shared" si="1"/>
        <v>-125687.14</v>
      </c>
    </row>
    <row r="73" spans="1:10" ht="15" customHeight="1">
      <c r="A73" s="75" t="s">
        <v>314</v>
      </c>
      <c r="B73" s="76">
        <v>28300011</v>
      </c>
      <c r="C73" s="35" t="s">
        <v>80</v>
      </c>
      <c r="D73" s="508">
        <f>SUMIF('2017 GRC WC Det Format'!$AE$9:$AE$1343,$A73,'2017 GRC WC Det Format'!$AI$9:$AI$1343)</f>
        <v>-6756091.4504166665</v>
      </c>
      <c r="E73" s="508"/>
      <c r="F73" s="508">
        <f t="shared" si="0"/>
        <v>-6756091.4504166665</v>
      </c>
      <c r="H73" s="508">
        <f>'ERB EOP'!E73</f>
        <v>-6143001.4299999997</v>
      </c>
      <c r="I73" s="508"/>
      <c r="J73" s="508">
        <f t="shared" si="1"/>
        <v>-6143001.4299999997</v>
      </c>
    </row>
    <row r="74" spans="1:10" ht="15" customHeight="1">
      <c r="A74" s="75" t="s">
        <v>241</v>
      </c>
      <c r="B74" s="76">
        <v>28300731</v>
      </c>
      <c r="C74" s="35" t="s">
        <v>1075</v>
      </c>
      <c r="D74" s="508">
        <f>SUMIF('2017 GRC WC Det Format'!$AE$9:$AE$1343,$A74,'2017 GRC WC Det Format'!$AI$9:$AI$1343)</f>
        <v>-2979710.64</v>
      </c>
      <c r="E74" s="508"/>
      <c r="F74" s="508">
        <f t="shared" si="0"/>
        <v>-2979710.64</v>
      </c>
      <c r="H74" s="508">
        <f>'ERB EOP'!E74</f>
        <v>-2425958.7000000002</v>
      </c>
      <c r="I74" s="508"/>
      <c r="J74" s="508">
        <f t="shared" si="1"/>
        <v>-2425958.7000000002</v>
      </c>
    </row>
    <row r="75" spans="1:10" ht="15" customHeight="1">
      <c r="A75" s="95" t="s">
        <v>434</v>
      </c>
      <c r="B75" s="76">
        <v>28300431</v>
      </c>
      <c r="C75" s="35" t="s">
        <v>202</v>
      </c>
      <c r="D75" s="508">
        <f>SUMIF('2017 GRC WC Det Format'!$AE$9:$AE$1343,$A75,'2017 GRC WC Det Format'!$AI$9:$AI$1343)</f>
        <v>117224.73541666666</v>
      </c>
      <c r="E75" s="508"/>
      <c r="F75" s="508">
        <f t="shared" ref="F75:F87" si="2">D75+E75</f>
        <v>117224.73541666666</v>
      </c>
      <c r="H75" s="508">
        <f>'ERB EOP'!E75</f>
        <v>0</v>
      </c>
      <c r="I75" s="508"/>
      <c r="J75" s="508">
        <f t="shared" ref="J75:J87" si="3">H75+I75</f>
        <v>0</v>
      </c>
    </row>
    <row r="76" spans="1:10" ht="15" customHeight="1">
      <c r="A76" s="95" t="s">
        <v>231</v>
      </c>
      <c r="B76" s="76">
        <v>19000441</v>
      </c>
      <c r="C76" s="35" t="s">
        <v>792</v>
      </c>
      <c r="D76" s="508">
        <f>SUMIF('2017 GRC WC Det Format'!$AE$9:$AE$1343,$A76,'2017 GRC WC Det Format'!$AI$9:$AI$1343)</f>
        <v>9975413.0920833331</v>
      </c>
      <c r="E76" s="508"/>
      <c r="F76" s="508">
        <f t="shared" si="2"/>
        <v>9975413.0920833331</v>
      </c>
      <c r="H76" s="508">
        <f>'ERB EOP'!E76</f>
        <v>8976550.4499999993</v>
      </c>
      <c r="I76" s="508"/>
      <c r="J76" s="508">
        <f t="shared" si="3"/>
        <v>8976550.4499999993</v>
      </c>
    </row>
    <row r="77" spans="1:10" ht="15" customHeight="1">
      <c r="A77" s="95" t="s">
        <v>214</v>
      </c>
      <c r="B77" s="76">
        <v>19000553</v>
      </c>
      <c r="C77" s="93" t="s">
        <v>280</v>
      </c>
      <c r="D77" s="508">
        <f>SUMIF('2017 GRC WC Det Format'!$AE$9:$AE$1343,$A77,'2017 GRC WC Det Format'!$AI$9:$AI$1343)</f>
        <v>37260.471742083333</v>
      </c>
      <c r="E77" s="508"/>
      <c r="F77" s="508">
        <f t="shared" si="2"/>
        <v>37260.471742083333</v>
      </c>
      <c r="H77" s="508">
        <f>'ERB EOP'!E77</f>
        <v>23523.548125000001</v>
      </c>
      <c r="I77" s="508"/>
      <c r="J77" s="508">
        <f t="shared" si="3"/>
        <v>23523.548125000001</v>
      </c>
    </row>
    <row r="78" spans="1:10" ht="15" customHeight="1">
      <c r="A78" s="95" t="s">
        <v>112</v>
      </c>
      <c r="B78" s="76">
        <v>19000561</v>
      </c>
      <c r="C78" s="35" t="s">
        <v>111</v>
      </c>
      <c r="D78" s="508">
        <f>SUMIF('2017 GRC WC Det Format'!$AE$9:$AE$1343,$A78,'2017 GRC WC Det Format'!$AI$9:$AI$1343)</f>
        <v>0</v>
      </c>
      <c r="E78" s="508"/>
      <c r="F78" s="508">
        <f t="shared" si="2"/>
        <v>0</v>
      </c>
      <c r="H78" s="508">
        <f>'ERB EOP'!E78</f>
        <v>0</v>
      </c>
      <c r="I78" s="508"/>
      <c r="J78" s="508">
        <f t="shared" si="3"/>
        <v>0</v>
      </c>
    </row>
    <row r="79" spans="1:10" ht="15" customHeight="1">
      <c r="A79" s="75" t="s">
        <v>237</v>
      </c>
      <c r="B79" s="76">
        <v>28302061</v>
      </c>
      <c r="C79" s="35" t="s">
        <v>1184</v>
      </c>
      <c r="D79" s="508">
        <f>SUMIF('2017 GRC WC Det Format'!$AE$9:$AE$1343,$A79,'2017 GRC WC Det Format'!$AI$9:$AI$1343)</f>
        <v>-1384558.99</v>
      </c>
      <c r="E79" s="508"/>
      <c r="F79" s="508">
        <f t="shared" si="2"/>
        <v>-1384558.99</v>
      </c>
      <c r="H79" s="508">
        <f>'ERB EOP'!E79</f>
        <v>-969100.24</v>
      </c>
      <c r="I79" s="508"/>
      <c r="J79" s="508">
        <f t="shared" si="3"/>
        <v>-969100.24</v>
      </c>
    </row>
    <row r="80" spans="1:10" ht="15" customHeight="1">
      <c r="A80" s="75" t="s">
        <v>747</v>
      </c>
      <c r="B80" s="76" t="s">
        <v>793</v>
      </c>
      <c r="C80" s="35" t="s">
        <v>751</v>
      </c>
      <c r="D80" s="508">
        <f>SUMIF('2017 GRC WC Det Format'!$AE$9:$AE$1343,$A80,'2017 GRC WC Det Format'!$AI$9:$AI$1343)</f>
        <v>-7313123.8600000003</v>
      </c>
      <c r="E80" s="508"/>
      <c r="F80" s="508">
        <f t="shared" si="2"/>
        <v>-7313123.8600000003</v>
      </c>
      <c r="H80" s="508">
        <f>'ERB EOP'!E80</f>
        <v>-6959704.9900000002</v>
      </c>
      <c r="I80" s="508"/>
      <c r="J80" s="508">
        <f t="shared" si="3"/>
        <v>-6959704.9900000002</v>
      </c>
    </row>
    <row r="81" spans="1:12" ht="15" customHeight="1">
      <c r="A81" s="75" t="s">
        <v>748</v>
      </c>
      <c r="B81" s="76" t="s">
        <v>794</v>
      </c>
      <c r="C81" s="35" t="s">
        <v>752</v>
      </c>
      <c r="D81" s="508">
        <f>SUMIF('2017 GRC WC Det Format'!$AE$9:$AE$1343,$A81,'2017 GRC WC Det Format'!$AI$9:$AI$1343)</f>
        <v>0</v>
      </c>
      <c r="E81" s="508"/>
      <c r="F81" s="508">
        <f t="shared" si="2"/>
        <v>0</v>
      </c>
      <c r="H81" s="508">
        <f>'ERB EOP'!E81</f>
        <v>0</v>
      </c>
      <c r="I81" s="508"/>
      <c r="J81" s="508">
        <f t="shared" si="3"/>
        <v>0</v>
      </c>
    </row>
    <row r="82" spans="1:12" ht="15" customHeight="1">
      <c r="A82" s="75" t="s">
        <v>848</v>
      </c>
      <c r="B82" s="76">
        <v>28300561</v>
      </c>
      <c r="C82" s="35" t="s">
        <v>347</v>
      </c>
      <c r="D82" s="508">
        <f>SUMIF('2017 GRC WC Det Format'!$AE$9:$AE$1343,$A82,'2017 GRC WC Det Format'!$AI$9:$AI$1343)</f>
        <v>-12818608.247916667</v>
      </c>
      <c r="E82" s="508"/>
      <c r="F82" s="508">
        <f t="shared" si="2"/>
        <v>-12818608.247916667</v>
      </c>
      <c r="H82" s="508">
        <f>'ERB EOP'!E82</f>
        <v>-12495445.210000001</v>
      </c>
      <c r="I82" s="508"/>
      <c r="J82" s="508">
        <f t="shared" si="3"/>
        <v>-12495445.210000001</v>
      </c>
    </row>
    <row r="83" spans="1:12" ht="15" customHeight="1">
      <c r="A83" s="75" t="s">
        <v>958</v>
      </c>
      <c r="B83" s="76" t="s">
        <v>976</v>
      </c>
      <c r="C83" s="35" t="s">
        <v>977</v>
      </c>
      <c r="D83" s="508">
        <f>SUMIF('2017 GRC WC Det Format'!$AE$9:$AE$1343,$A83,'2017 GRC WC Det Format'!$AI$9:$AI$1343)</f>
        <v>-4691321.25</v>
      </c>
      <c r="E83" s="508"/>
      <c r="F83" s="508">
        <f t="shared" si="2"/>
        <v>-4691321.25</v>
      </c>
      <c r="H83" s="508">
        <f>'ERB EOP'!E83</f>
        <v>-4607112.3</v>
      </c>
      <c r="I83" s="508"/>
      <c r="J83" s="508">
        <f t="shared" si="3"/>
        <v>-4607112.3</v>
      </c>
    </row>
    <row r="84" spans="1:12" ht="12" customHeight="1">
      <c r="A84" s="95">
        <f>A70+1</f>
        <v>38</v>
      </c>
      <c r="B84" s="76" t="s">
        <v>597</v>
      </c>
      <c r="C84" s="10" t="s">
        <v>598</v>
      </c>
      <c r="D84" s="508">
        <f>SUMIF('2017 GRC WC Det Format'!$AE$9:$AE$1343,$A84,'2017 GRC WC Det Format'!$AI$9:$AI$1343)</f>
        <v>0</v>
      </c>
      <c r="E84" s="508"/>
      <c r="F84" s="508">
        <f t="shared" si="2"/>
        <v>0</v>
      </c>
      <c r="H84" s="508">
        <f>'ERB EOP'!E84</f>
        <v>0</v>
      </c>
      <c r="I84" s="508"/>
      <c r="J84" s="508">
        <f t="shared" si="3"/>
        <v>0</v>
      </c>
    </row>
    <row r="85" spans="1:12" s="23" customFormat="1" ht="15" customHeight="1">
      <c r="A85" s="95" t="s">
        <v>498</v>
      </c>
      <c r="B85" s="25">
        <v>18230181</v>
      </c>
      <c r="C85" s="23" t="s">
        <v>704</v>
      </c>
      <c r="D85" s="508">
        <f>SUMIF('2017 GRC WC Det Format'!$AE$9:$AE$1343,$A85,'2017 GRC WC Det Format'!$AI$9:$AI$1343)</f>
        <v>0</v>
      </c>
      <c r="E85" s="508"/>
      <c r="F85" s="508">
        <f t="shared" si="2"/>
        <v>0</v>
      </c>
      <c r="G85"/>
      <c r="H85" s="508">
        <f>'ERB EOP'!E85</f>
        <v>0</v>
      </c>
      <c r="I85" s="508"/>
      <c r="J85" s="508">
        <f t="shared" si="3"/>
        <v>0</v>
      </c>
      <c r="L85" s="1"/>
    </row>
    <row r="86" spans="1:12" s="7" customFormat="1" ht="15" customHeight="1">
      <c r="A86" s="75">
        <f t="shared" ref="A86:A92" si="4">A85+1</f>
        <v>40</v>
      </c>
      <c r="B86" s="76"/>
      <c r="C86" s="35"/>
      <c r="D86" s="508"/>
      <c r="E86" s="508"/>
      <c r="F86" s="508">
        <f t="shared" si="2"/>
        <v>0</v>
      </c>
      <c r="G86"/>
      <c r="H86" s="508">
        <f>'ERB EOP'!E86</f>
        <v>0</v>
      </c>
      <c r="I86" s="508"/>
      <c r="J86" s="508">
        <f t="shared" si="3"/>
        <v>0</v>
      </c>
      <c r="L86" s="1"/>
    </row>
    <row r="87" spans="1:12" s="7" customFormat="1" ht="15" customHeight="1">
      <c r="A87" s="75">
        <f t="shared" si="4"/>
        <v>41</v>
      </c>
      <c r="B87" s="76" t="s">
        <v>572</v>
      </c>
      <c r="C87" s="35"/>
      <c r="D87" s="509">
        <f>'2017 GRC Summary Format'!$C$37</f>
        <v>183434144.27723971</v>
      </c>
      <c r="E87" s="509"/>
      <c r="F87" s="509">
        <f t="shared" si="2"/>
        <v>183434144.27723971</v>
      </c>
      <c r="G87"/>
      <c r="H87" s="509">
        <f>'ERB EOP'!E87</f>
        <v>101620137.7580017</v>
      </c>
      <c r="I87" s="509"/>
      <c r="J87" s="509">
        <f t="shared" si="3"/>
        <v>101620137.7580017</v>
      </c>
      <c r="L87" s="1"/>
    </row>
    <row r="88" spans="1:12" ht="15" customHeight="1">
      <c r="A88" s="95">
        <f t="shared" si="4"/>
        <v>42</v>
      </c>
      <c r="B88" s="96" t="s">
        <v>703</v>
      </c>
      <c r="D88" s="508">
        <f t="shared" ref="D88:I88" si="5">SUM(D10:D87)</f>
        <v>5173537804.2968655</v>
      </c>
      <c r="E88" s="508">
        <f t="shared" ref="E88" si="6">SUM(E10:E87)</f>
        <v>-1756001.3912499999</v>
      </c>
      <c r="F88" s="508">
        <f t="shared" si="5"/>
        <v>5171781802.9056158</v>
      </c>
      <c r="H88" s="508">
        <f t="shared" si="5"/>
        <v>5137439959.6146679</v>
      </c>
      <c r="I88" s="508">
        <f t="shared" si="5"/>
        <v>-1687118.54</v>
      </c>
      <c r="J88" s="508">
        <f t="shared" ref="J88" si="7">SUM(J10:J87)</f>
        <v>5135752841.0746679</v>
      </c>
    </row>
    <row r="89" spans="1:12" ht="15" customHeight="1">
      <c r="A89" s="75">
        <f t="shared" si="4"/>
        <v>43</v>
      </c>
      <c r="D89" s="510"/>
      <c r="E89" s="510"/>
      <c r="F89" s="510"/>
      <c r="H89" s="510"/>
      <c r="I89" s="510"/>
      <c r="J89" s="510"/>
    </row>
    <row r="90" spans="1:12" ht="15">
      <c r="A90" s="95">
        <f t="shared" si="4"/>
        <v>44</v>
      </c>
      <c r="B90" s="10" t="s">
        <v>415</v>
      </c>
      <c r="D90" s="511">
        <f t="shared" ref="D90:I90" si="8">D88</f>
        <v>5173537804.2968655</v>
      </c>
      <c r="E90" s="511">
        <f t="shared" ref="E90" si="9">E88</f>
        <v>-1756001.3912499999</v>
      </c>
      <c r="F90" s="511">
        <f t="shared" si="8"/>
        <v>5171781802.9056158</v>
      </c>
      <c r="H90" s="511">
        <f t="shared" si="8"/>
        <v>5137439959.6146679</v>
      </c>
      <c r="I90" s="511">
        <f t="shared" si="8"/>
        <v>-1687118.54</v>
      </c>
      <c r="J90" s="511">
        <f t="shared" ref="J90" si="10">J88</f>
        <v>5135752841.0746679</v>
      </c>
    </row>
    <row r="91" spans="1:12" ht="38.25" customHeight="1">
      <c r="A91" s="613">
        <f t="shared" si="4"/>
        <v>45</v>
      </c>
      <c r="D91" s="510"/>
      <c r="E91" s="510"/>
      <c r="F91" s="510"/>
      <c r="H91" s="510"/>
      <c r="I91" s="510"/>
      <c r="J91" s="510"/>
    </row>
    <row r="92" spans="1:12" ht="25.5" customHeight="1">
      <c r="A92" s="95">
        <f t="shared" si="4"/>
        <v>46</v>
      </c>
      <c r="B92" s="10" t="s">
        <v>694</v>
      </c>
      <c r="C92" s="98" t="s">
        <v>1605</v>
      </c>
      <c r="D92" s="508">
        <f>SUM(D10:D12)+SUM(D36:D39)</f>
        <v>10364897707.224737</v>
      </c>
      <c r="E92" s="508">
        <f>SUM(E10:E12)+SUM(E36:E39)</f>
        <v>-4539303</v>
      </c>
      <c r="F92" s="508">
        <f t="shared" ref="F92:F97" si="11">D92+E92</f>
        <v>10360358404.224737</v>
      </c>
      <c r="H92" s="508">
        <f>SUM(H10:H12)+SUM(H36:H39)</f>
        <v>10541111995.599039</v>
      </c>
      <c r="I92" s="508">
        <f>SUM(I10:I12)+SUM(I36:I39)</f>
        <v>-4539000</v>
      </c>
      <c r="J92" s="508">
        <f t="shared" ref="J92:J97" si="12">H92+I92</f>
        <v>10536572995.599039</v>
      </c>
    </row>
    <row r="93" spans="1:12">
      <c r="A93" s="95">
        <v>47</v>
      </c>
      <c r="B93" s="10" t="s">
        <v>695</v>
      </c>
      <c r="C93" s="98" t="s">
        <v>1606</v>
      </c>
      <c r="D93" s="508">
        <f>+SUM(D40:D44)+D46</f>
        <v>-4091031740.6961212</v>
      </c>
      <c r="E93" s="508">
        <f>+SUM(E40:E44)+E46</f>
        <v>1910783</v>
      </c>
      <c r="F93" s="508">
        <f t="shared" si="11"/>
        <v>-4089120957.6961212</v>
      </c>
      <c r="H93" s="508">
        <f>+SUM(H40:H44)+H46</f>
        <v>-4244581547.0849099</v>
      </c>
      <c r="I93" s="508">
        <f>+SUM(I40:I44)+I46</f>
        <v>2014000</v>
      </c>
      <c r="J93" s="508">
        <f t="shared" si="12"/>
        <v>-4242567547.0849099</v>
      </c>
    </row>
    <row r="94" spans="1:12">
      <c r="A94" s="75">
        <f>A93+1</f>
        <v>48</v>
      </c>
      <c r="B94" s="10" t="s">
        <v>791</v>
      </c>
      <c r="C94" s="98" t="s">
        <v>1607</v>
      </c>
      <c r="D94" s="508">
        <f t="shared" ref="D94:E94" si="13">SUM(D13:D35)+SUM(D45:D45)+D59</f>
        <v>257055280.59625006</v>
      </c>
      <c r="E94" s="508">
        <f t="shared" si="13"/>
        <v>0</v>
      </c>
      <c r="F94" s="508">
        <f t="shared" si="11"/>
        <v>257055280.59625006</v>
      </c>
      <c r="H94" s="508">
        <f t="shared" ref="H94:I94" si="14">SUM(H13:H35)+SUM(H45:H45)+H59</f>
        <v>285772854.99000001</v>
      </c>
      <c r="I94" s="508">
        <f t="shared" si="14"/>
        <v>0</v>
      </c>
      <c r="J94" s="508">
        <f t="shared" si="12"/>
        <v>285772854.99000001</v>
      </c>
    </row>
    <row r="95" spans="1:12">
      <c r="A95" s="95">
        <f>A94+1</f>
        <v>49</v>
      </c>
      <c r="B95" s="10" t="s">
        <v>500</v>
      </c>
      <c r="C95" s="98" t="s">
        <v>1608</v>
      </c>
      <c r="D95" s="508">
        <f>SUM(D47:D55)+SUM(D61:D83)</f>
        <v>-1436108670.41483</v>
      </c>
      <c r="E95" s="508">
        <f>SUM(E47:E55)+SUM(E61:E83)</f>
        <v>872518.60875000001</v>
      </c>
      <c r="F95" s="508">
        <f t="shared" si="11"/>
        <v>-1435236151.8060799</v>
      </c>
      <c r="H95" s="508">
        <f>SUM(H47:H55)+SUM(H61:H83)</f>
        <v>-1443946467.1431751</v>
      </c>
      <c r="I95" s="508">
        <f>SUM(I47:I55)+SUM(I61:I83)</f>
        <v>837881.46</v>
      </c>
      <c r="J95" s="508">
        <f t="shared" si="12"/>
        <v>-1443108585.6831751</v>
      </c>
    </row>
    <row r="96" spans="1:12">
      <c r="A96" s="95">
        <f>A95+1</f>
        <v>50</v>
      </c>
      <c r="B96" s="10" t="s">
        <v>50</v>
      </c>
      <c r="C96" s="98" t="s">
        <v>344</v>
      </c>
      <c r="D96" s="508">
        <f t="shared" ref="D96:E96" si="15">SUM(D87:D87)</f>
        <v>183434144.27723971</v>
      </c>
      <c r="E96" s="508">
        <f t="shared" si="15"/>
        <v>0</v>
      </c>
      <c r="F96" s="508">
        <f t="shared" si="11"/>
        <v>183434144.27723971</v>
      </c>
      <c r="H96" s="508">
        <f t="shared" ref="H96:I96" si="16">SUM(H87:H87)</f>
        <v>101620137.7580017</v>
      </c>
      <c r="I96" s="508">
        <f t="shared" si="16"/>
        <v>0</v>
      </c>
      <c r="J96" s="508">
        <f t="shared" si="12"/>
        <v>101620137.7580017</v>
      </c>
    </row>
    <row r="97" spans="1:10">
      <c r="A97" s="95">
        <f>A96+1</f>
        <v>51</v>
      </c>
      <c r="B97" s="10" t="s">
        <v>526</v>
      </c>
      <c r="C97" s="98" t="s">
        <v>1609</v>
      </c>
      <c r="D97" s="508">
        <f xml:space="preserve"> D56+D60+D57</f>
        <v>-104708916.6904054</v>
      </c>
      <c r="E97" s="508">
        <f xml:space="preserve"> E56+E60+E57</f>
        <v>0</v>
      </c>
      <c r="F97" s="508">
        <f t="shared" si="11"/>
        <v>-104708916.6904054</v>
      </c>
      <c r="H97" s="508">
        <f xml:space="preserve"> H56+H60+H57</f>
        <v>-102537014.50428501</v>
      </c>
      <c r="I97" s="508">
        <f xml:space="preserve"> I56+I60+I57</f>
        <v>0</v>
      </c>
      <c r="J97" s="508">
        <f t="shared" si="12"/>
        <v>-102537014.50428501</v>
      </c>
    </row>
    <row r="98" spans="1:10" ht="13.5" thickBot="1">
      <c r="A98" s="95">
        <f>A97+1</f>
        <v>52</v>
      </c>
      <c r="B98" s="10" t="s">
        <v>421</v>
      </c>
      <c r="D98" s="512">
        <f t="shared" ref="D98:F98" si="17">SUM(D92:D97)</f>
        <v>5173537804.2968702</v>
      </c>
      <c r="E98" s="512">
        <f t="shared" ref="E98" si="18">SUM(E92:E97)</f>
        <v>-1756001.3912499999</v>
      </c>
      <c r="F98" s="512">
        <f t="shared" si="17"/>
        <v>5171781802.9056206</v>
      </c>
      <c r="H98" s="512">
        <f t="shared" ref="H98:J98" si="19">SUM(H92:H97)</f>
        <v>5137439959.6146708</v>
      </c>
      <c r="I98" s="512">
        <f t="shared" si="19"/>
        <v>-1687118.54</v>
      </c>
      <c r="J98" s="512">
        <f t="shared" si="19"/>
        <v>5135752841.0746708</v>
      </c>
    </row>
    <row r="99" spans="1:10">
      <c r="D99" s="103"/>
      <c r="E99" s="103"/>
      <c r="F99" s="103"/>
      <c r="H99" s="103"/>
      <c r="I99" s="103"/>
      <c r="J99" s="103"/>
    </row>
    <row r="100" spans="1:10">
      <c r="D100" s="100"/>
      <c r="E100" s="100"/>
      <c r="F100" s="100"/>
      <c r="H100" s="100"/>
      <c r="I100" s="100"/>
      <c r="J100" s="100"/>
    </row>
    <row r="101" spans="1:10">
      <c r="D101" s="105"/>
      <c r="E101" s="105"/>
      <c r="F101" s="105"/>
      <c r="H101" s="105"/>
      <c r="I101" s="105"/>
      <c r="J101" s="105"/>
    </row>
    <row r="102" spans="1:10">
      <c r="D102" s="100"/>
      <c r="E102" s="100"/>
      <c r="F102" s="100"/>
      <c r="H102" s="100"/>
      <c r="I102" s="100"/>
      <c r="J102" s="100"/>
    </row>
    <row r="104" spans="1:10">
      <c r="D104" s="86"/>
      <c r="E104" s="86"/>
      <c r="F104" s="86"/>
      <c r="H104" s="86"/>
      <c r="I104" s="86"/>
      <c r="J104" s="86"/>
    </row>
  </sheetData>
  <dataConsolidate/>
  <phoneticPr fontId="40" type="noConversion"/>
  <printOptions horizontalCentered="1"/>
  <pageMargins left="0.5" right="0.5" top="0.5" bottom="0.5" header="0.66" footer="0.2"/>
  <pageSetup fitToHeight="0" orientation="portrait" r:id="rId1"/>
  <headerFooter alignWithMargins="0">
    <oddFooter>&amp;RRef 5.05 page &amp;P of &amp;N</oddFooter>
  </headerFooter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9"/>
  <sheetViews>
    <sheetView workbookViewId="0">
      <pane xSplit="2" topLeftCell="C1" activePane="topRight" state="frozen"/>
      <selection activeCell="B97" sqref="A1:CV2300"/>
      <selection pane="topRight" activeCell="D19" sqref="D19"/>
    </sheetView>
  </sheetViews>
  <sheetFormatPr defaultColWidth="9.140625" defaultRowHeight="15" customHeight="1"/>
  <cols>
    <col min="1" max="1" width="8.5703125" style="1" customWidth="1"/>
    <col min="2" max="2" width="50.42578125" style="1" customWidth="1"/>
    <col min="3" max="3" width="15.28515625" style="7" customWidth="1"/>
    <col min="4" max="4" width="12.140625" bestFit="1" customWidth="1"/>
    <col min="5" max="5" width="14.7109375" customWidth="1"/>
    <col min="7" max="16384" width="9.140625" style="1"/>
  </cols>
  <sheetData>
    <row r="1" spans="1:5" ht="15" customHeight="1" thickBot="1">
      <c r="A1" s="94" t="s">
        <v>239</v>
      </c>
      <c r="B1" s="10"/>
      <c r="C1" s="619" t="s">
        <v>2972</v>
      </c>
    </row>
    <row r="2" spans="1:5" ht="15" customHeight="1">
      <c r="A2" s="94" t="s">
        <v>48</v>
      </c>
      <c r="B2" s="88"/>
    </row>
    <row r="3" spans="1:5" ht="15" customHeight="1">
      <c r="A3" s="622">
        <v>43281</v>
      </c>
      <c r="B3" s="622"/>
      <c r="C3" s="102"/>
    </row>
    <row r="4" spans="1:5" ht="15" customHeight="1">
      <c r="A4" s="50"/>
      <c r="B4" s="49"/>
      <c r="C4" s="102"/>
    </row>
    <row r="5" spans="1:5" ht="15" customHeight="1">
      <c r="A5" s="53"/>
      <c r="B5" s="53"/>
      <c r="C5" s="231"/>
    </row>
    <row r="6" spans="1:5" ht="15" customHeight="1">
      <c r="A6" s="54"/>
      <c r="B6" s="54"/>
      <c r="E6" s="1"/>
    </row>
    <row r="7" spans="1:5" ht="15" customHeight="1">
      <c r="A7" s="55" t="s">
        <v>679</v>
      </c>
      <c r="B7" s="56" t="s">
        <v>474</v>
      </c>
      <c r="C7" s="57" t="s">
        <v>702</v>
      </c>
      <c r="E7" s="1"/>
    </row>
    <row r="8" spans="1:5" ht="15" customHeight="1">
      <c r="A8" s="58" t="s">
        <v>471</v>
      </c>
      <c r="B8" s="2"/>
      <c r="C8" s="32">
        <v>43281</v>
      </c>
      <c r="E8" s="1"/>
    </row>
    <row r="9" spans="1:5" ht="15" customHeight="1">
      <c r="A9" s="59" t="s">
        <v>636</v>
      </c>
      <c r="B9" s="60"/>
      <c r="C9" s="61"/>
      <c r="E9" s="1"/>
    </row>
    <row r="10" spans="1:5" ht="9" customHeight="1">
      <c r="A10" s="59"/>
      <c r="B10" s="56"/>
      <c r="C10" s="62"/>
      <c r="E10" s="1"/>
    </row>
    <row r="11" spans="1:5" ht="15" customHeight="1">
      <c r="A11" s="63">
        <v>1</v>
      </c>
      <c r="B11" s="59" t="s">
        <v>470</v>
      </c>
      <c r="C11" s="104">
        <f>SUMIF('2017 GRC WC Det Format'!$AF$9:$AF$1343,'GRB AMA'!A11,'2017 GRC WC Det Format'!$AJ$9:$AJ$1343)</f>
        <v>3725597814.1474996</v>
      </c>
      <c r="E11" s="1"/>
    </row>
    <row r="12" spans="1:5" ht="15" customHeight="1">
      <c r="A12" s="63" t="s">
        <v>472</v>
      </c>
      <c r="B12" s="64" t="s">
        <v>243</v>
      </c>
      <c r="C12" s="104">
        <f>SUMIF('2017 GRC WC Det Format'!$AF$9:$AF$1343,'GRB AMA'!A12,'2017 GRC WC Det Format'!$AJ$9:$AJ$1343)</f>
        <v>229304424.81192911</v>
      </c>
      <c r="E12" s="1"/>
    </row>
    <row r="13" spans="1:5" ht="15" customHeight="1">
      <c r="A13" s="63">
        <v>3</v>
      </c>
      <c r="B13" s="59" t="s">
        <v>457</v>
      </c>
      <c r="C13" s="104">
        <f>SUMIF('2017 GRC WC Det Format'!$AF$9:$AF$1343,'GRB AMA'!A13,'2017 GRC WC Det Format'!$AJ$9:$AJ$1343)</f>
        <v>8654564.4700000007</v>
      </c>
      <c r="E13" s="1"/>
    </row>
    <row r="14" spans="1:5" ht="15" customHeight="1">
      <c r="A14" s="63">
        <v>4</v>
      </c>
      <c r="B14" s="59" t="s">
        <v>593</v>
      </c>
      <c r="C14" s="503">
        <f>SUM(C11:C13)</f>
        <v>3963556803.4294286</v>
      </c>
      <c r="E14" s="1"/>
    </row>
    <row r="15" spans="1:5" ht="15" customHeight="1">
      <c r="A15" s="63"/>
      <c r="B15" s="59"/>
      <c r="C15" s="19"/>
      <c r="E15" s="1"/>
    </row>
    <row r="16" spans="1:5" ht="15" customHeight="1">
      <c r="A16" s="63">
        <v>5</v>
      </c>
      <c r="B16" s="59" t="s">
        <v>439</v>
      </c>
      <c r="C16" s="104">
        <f>SUMIF('2017 GRC WC Det Format'!$AF$9:$AF$1343,'GRB AMA'!A16,'2017 GRC WC Det Format'!$AJ$9:$AJ$1343)</f>
        <v>-1450524370.116667</v>
      </c>
      <c r="E16" s="1"/>
    </row>
    <row r="17" spans="1:6" ht="15" customHeight="1">
      <c r="A17" s="63" t="s">
        <v>473</v>
      </c>
      <c r="B17" s="59" t="s">
        <v>438</v>
      </c>
      <c r="C17" s="104">
        <f>SUMIF('2017 GRC WC Det Format'!$AF$9:$AF$1343,'GRB AMA'!A17,'2017 GRC WC Det Format'!$AJ$9:$AJ$1343)</f>
        <v>-83884934.111795843</v>
      </c>
      <c r="E17" s="1"/>
    </row>
    <row r="18" spans="1:6" ht="15" customHeight="1">
      <c r="A18" s="63">
        <v>8</v>
      </c>
      <c r="B18" s="59" t="s">
        <v>89</v>
      </c>
      <c r="C18" s="104">
        <f>SUMIF('2017 GRC WC Det Format'!$AF$9:$AF$1343,'GRB AMA'!A18,'2017 GRC WC Det Format'!$AJ$9:$AJ$1343)</f>
        <v>-19789662.987500001</v>
      </c>
      <c r="E18" s="1"/>
    </row>
    <row r="19" spans="1:6" ht="15" customHeight="1">
      <c r="A19" s="63">
        <v>9</v>
      </c>
      <c r="B19" s="65" t="s">
        <v>338</v>
      </c>
      <c r="C19" s="104">
        <f>SUMIF('2017 GRC WC Det Format'!$AF$9:$AF$1343,'GRB AMA'!A19,'2017 GRC WC Det Format'!$AJ$9:$AJ$1343)</f>
        <v>0</v>
      </c>
      <c r="E19" s="1"/>
    </row>
    <row r="20" spans="1:6" s="7" customFormat="1" ht="15" customHeight="1">
      <c r="A20" s="66">
        <v>10</v>
      </c>
      <c r="B20" s="67" t="s">
        <v>143</v>
      </c>
      <c r="C20" s="104">
        <f>SUMIF('2017 GRC WC Det Format'!$AF$9:$AF$1343,$A20,'2017 GRC WC Det Format'!$AJ$9:$AJ$1343)+SUMIF('2017 GRC WC Det Format'!$AF$9:$AF$1343,"10c",'2017 GRC WC Det Format'!$AJ$9:$AJ$1343)</f>
        <v>-603723611.34867823</v>
      </c>
      <c r="D20"/>
      <c r="E20" s="1"/>
      <c r="F20"/>
    </row>
    <row r="21" spans="1:6" s="7" customFormat="1" ht="15" customHeight="1">
      <c r="A21" s="83">
        <v>11</v>
      </c>
      <c r="B21" s="84" t="s">
        <v>762</v>
      </c>
      <c r="C21" s="104">
        <f>SUMIF('2017 GRC WC Det Format'!$AF$9:$AF$1343,'GRB AMA'!A21,'2017 GRC WC Det Format'!$AJ$9:$AJ$1343)</f>
        <v>2267079.2018415001</v>
      </c>
      <c r="D21"/>
      <c r="E21" s="1"/>
      <c r="F21"/>
    </row>
    <row r="22" spans="1:6" s="7" customFormat="1" ht="15" customHeight="1">
      <c r="A22" s="83" t="s">
        <v>1010</v>
      </c>
      <c r="B22" s="84" t="s">
        <v>732</v>
      </c>
      <c r="C22" s="104">
        <f>SUMIF('2017 GRC WC Det Format'!$AF$9:$AF$1343,'GRB AMA'!A22,'2017 GRC WC Det Format'!$AJ$9:$AJ$1343)</f>
        <v>-13249917.254177913</v>
      </c>
      <c r="D22"/>
      <c r="E22" s="1"/>
      <c r="F22"/>
    </row>
    <row r="23" spans="1:6" ht="15" customHeight="1">
      <c r="A23" s="63">
        <v>12</v>
      </c>
      <c r="B23" s="65" t="s">
        <v>201</v>
      </c>
      <c r="C23" s="504">
        <f t="shared" ref="C23" si="0">SUM(C16:C22)</f>
        <v>-2168905416.6169777</v>
      </c>
      <c r="E23" s="1"/>
    </row>
    <row r="24" spans="1:6" ht="15" customHeight="1">
      <c r="A24" s="63"/>
      <c r="B24" s="59"/>
      <c r="C24" s="68"/>
      <c r="E24" s="1"/>
    </row>
    <row r="25" spans="1:6" ht="15" customHeight="1">
      <c r="A25" s="63">
        <v>13</v>
      </c>
      <c r="B25" s="59" t="s">
        <v>418</v>
      </c>
      <c r="C25" s="69">
        <f>+C23+C14</f>
        <v>1794651386.8124509</v>
      </c>
    </row>
    <row r="26" spans="1:6" ht="15" customHeight="1">
      <c r="A26" s="74">
        <v>14</v>
      </c>
      <c r="B26" s="229" t="s">
        <v>50</v>
      </c>
      <c r="C26" s="105">
        <f>'2017 GRC Summary Format'!$C$39</f>
        <v>65970641.863301173</v>
      </c>
      <c r="E26" s="1"/>
    </row>
    <row r="27" spans="1:6" ht="15" customHeight="1" thickBot="1">
      <c r="A27" s="63">
        <v>15</v>
      </c>
      <c r="B27" s="1" t="s">
        <v>51</v>
      </c>
      <c r="C27" s="33">
        <f>+C25+C26</f>
        <v>1860622028.6757522</v>
      </c>
      <c r="E27" s="1"/>
    </row>
    <row r="28" spans="1:6" ht="15" customHeight="1" thickTop="1">
      <c r="A28" s="63"/>
      <c r="C28" s="19"/>
      <c r="E28" s="1"/>
    </row>
    <row r="29" spans="1:6" ht="15" customHeight="1">
      <c r="C29" s="19"/>
    </row>
  </sheetData>
  <mergeCells count="1">
    <mergeCell ref="A3:B3"/>
  </mergeCells>
  <phoneticPr fontId="40" type="noConversion"/>
  <printOptions horizontalCentered="1"/>
  <pageMargins left="0" right="0" top="1" bottom="0.5" header="0.75" footer="0.5"/>
  <pageSetup scale="9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44"/>
  <sheetViews>
    <sheetView topLeftCell="A4" workbookViewId="0">
      <selection activeCell="A35" sqref="A35"/>
    </sheetView>
  </sheetViews>
  <sheetFormatPr defaultRowHeight="12.75"/>
  <cols>
    <col min="2" max="2" width="39" bestFit="1" customWidth="1"/>
    <col min="3" max="3" width="18.42578125" bestFit="1" customWidth="1"/>
    <col min="4" max="4" width="0.7109375" style="8" customWidth="1"/>
    <col min="5" max="5" width="19.28515625" customWidth="1"/>
    <col min="7" max="7" width="18.42578125" style="255" bestFit="1" customWidth="1"/>
    <col min="8" max="8" width="0.7109375" style="520" customWidth="1"/>
    <col min="9" max="9" width="19.28515625" style="255" customWidth="1"/>
    <col min="10" max="10" width="19.28515625" customWidth="1"/>
  </cols>
  <sheetData>
    <row r="1" spans="1:9" ht="21" thickBot="1">
      <c r="C1" s="215"/>
      <c r="D1" s="230"/>
      <c r="E1" s="614" t="s">
        <v>2971</v>
      </c>
      <c r="G1" s="521"/>
      <c r="H1" s="522"/>
      <c r="I1" s="523"/>
    </row>
    <row r="2" spans="1:9">
      <c r="A2" s="623" t="s">
        <v>1461</v>
      </c>
      <c r="B2" s="623"/>
      <c r="C2" s="623"/>
      <c r="D2" s="623"/>
      <c r="E2" s="623"/>
    </row>
    <row r="3" spans="1:9">
      <c r="A3" s="623" t="s">
        <v>1673</v>
      </c>
      <c r="B3" s="623"/>
      <c r="C3" s="623"/>
      <c r="D3" s="623"/>
      <c r="E3" s="623"/>
    </row>
    <row r="4" spans="1:9">
      <c r="A4" s="47"/>
    </row>
    <row r="6" spans="1:9">
      <c r="A6" s="47"/>
      <c r="C6" s="214"/>
      <c r="D6" s="231"/>
      <c r="E6" s="214"/>
      <c r="G6" s="1"/>
      <c r="H6" s="1"/>
      <c r="I6" s="1"/>
    </row>
    <row r="7" spans="1:9">
      <c r="C7" s="256" t="s">
        <v>1685</v>
      </c>
      <c r="D7" s="257"/>
      <c r="E7" s="256" t="s">
        <v>1686</v>
      </c>
      <c r="F7" s="8"/>
      <c r="G7" s="1"/>
      <c r="H7" s="1"/>
      <c r="I7" s="1"/>
    </row>
    <row r="8" spans="1:9" ht="38.25">
      <c r="A8" s="180" t="s">
        <v>1462</v>
      </c>
      <c r="B8" s="180" t="s">
        <v>474</v>
      </c>
      <c r="C8" s="216" t="s">
        <v>1473</v>
      </c>
      <c r="D8" s="232"/>
      <c r="E8" s="216" t="s">
        <v>1473</v>
      </c>
      <c r="F8" s="8"/>
      <c r="G8" s="1"/>
      <c r="H8" s="1"/>
      <c r="I8" s="1"/>
    </row>
    <row r="9" spans="1:9">
      <c r="C9" s="8"/>
      <c r="D9" s="221"/>
      <c r="E9" s="8"/>
      <c r="F9" s="8"/>
      <c r="G9" s="1"/>
      <c r="H9" s="1"/>
      <c r="I9" s="1"/>
    </row>
    <row r="10" spans="1:9">
      <c r="A10" s="181">
        <v>1</v>
      </c>
      <c r="B10" t="s">
        <v>475</v>
      </c>
      <c r="C10" s="8"/>
      <c r="D10" s="221"/>
      <c r="E10" s="8"/>
      <c r="F10" s="8"/>
      <c r="G10" s="1"/>
      <c r="H10" s="1"/>
      <c r="I10" s="1"/>
    </row>
    <row r="11" spans="1:9">
      <c r="A11" s="181">
        <f>A10+1</f>
        <v>2</v>
      </c>
      <c r="C11" s="8"/>
      <c r="D11" s="221"/>
      <c r="E11" s="8"/>
      <c r="G11" s="1"/>
      <c r="H11" s="1"/>
      <c r="I11" s="1"/>
    </row>
    <row r="12" spans="1:9">
      <c r="A12" s="181">
        <f t="shared" ref="A12:A43" si="0">A11+1</f>
        <v>3</v>
      </c>
      <c r="B12" t="s">
        <v>635</v>
      </c>
      <c r="C12" s="219">
        <f>-'2017 GRC WC Det Format'!AH1346</f>
        <v>7687011376.1191673</v>
      </c>
      <c r="D12" s="220"/>
      <c r="E12" s="46">
        <f>-'2017 GRC WC Det Format'!AR1346</f>
        <v>7717561671.3099995</v>
      </c>
      <c r="G12" s="1"/>
      <c r="H12" s="1"/>
      <c r="I12" s="1"/>
    </row>
    <row r="13" spans="1:9">
      <c r="A13" s="181">
        <f t="shared" si="0"/>
        <v>4</v>
      </c>
      <c r="C13" s="8"/>
      <c r="D13" s="221"/>
      <c r="E13" s="8"/>
      <c r="G13" s="1"/>
      <c r="H13" s="1"/>
      <c r="I13" s="1"/>
    </row>
    <row r="14" spans="1:9">
      <c r="A14" s="181">
        <f t="shared" si="0"/>
        <v>5</v>
      </c>
      <c r="B14" t="s">
        <v>1463</v>
      </c>
      <c r="C14" s="8"/>
      <c r="D14" s="221"/>
      <c r="E14" s="8"/>
      <c r="G14" s="1"/>
      <c r="H14" s="1"/>
      <c r="I14" s="1"/>
    </row>
    <row r="15" spans="1:9">
      <c r="A15" s="181">
        <f t="shared" si="0"/>
        <v>6</v>
      </c>
      <c r="C15" s="8"/>
      <c r="D15" s="221"/>
      <c r="E15" s="8"/>
      <c r="G15" s="1"/>
      <c r="H15" s="1"/>
      <c r="I15" s="1"/>
    </row>
    <row r="16" spans="1:9">
      <c r="A16" s="181">
        <f t="shared" si="0"/>
        <v>7</v>
      </c>
      <c r="B16" t="s">
        <v>1464</v>
      </c>
      <c r="C16" s="46">
        <f>'2017 GRC WC Det Format'!AI1346</f>
        <v>4990103660.0196295</v>
      </c>
      <c r="D16" s="222"/>
      <c r="E16" s="46">
        <f>'2017 GRC WC Det Format'!AS1346</f>
        <v>5035819821.8566685</v>
      </c>
      <c r="G16" s="1"/>
      <c r="H16" s="1"/>
      <c r="I16" s="1"/>
    </row>
    <row r="17" spans="1:9">
      <c r="A17" s="181">
        <f t="shared" si="0"/>
        <v>8</v>
      </c>
      <c r="C17" s="8"/>
      <c r="D17" s="221"/>
      <c r="E17" s="8"/>
      <c r="G17" s="1"/>
      <c r="H17" s="1"/>
      <c r="I17" s="1"/>
    </row>
    <row r="18" spans="1:9">
      <c r="A18" s="181">
        <f t="shared" si="0"/>
        <v>9</v>
      </c>
      <c r="B18" t="s">
        <v>1465</v>
      </c>
      <c r="C18" s="46">
        <f>'2017 GRC WC Det Format'!AJ1346</f>
        <v>1794651386.8124504</v>
      </c>
      <c r="D18" s="222"/>
      <c r="E18" s="223">
        <f>'2017 GRC WC Det Format'!AT1346</f>
        <v>1894996619.5133295</v>
      </c>
      <c r="G18" s="1"/>
      <c r="H18" s="1"/>
      <c r="I18" s="1"/>
    </row>
    <row r="19" spans="1:9">
      <c r="A19" s="181">
        <f t="shared" si="0"/>
        <v>10</v>
      </c>
      <c r="C19" s="224"/>
      <c r="D19" s="225"/>
      <c r="E19" s="8"/>
      <c r="G19" s="1"/>
      <c r="H19" s="1"/>
      <c r="I19" s="1"/>
    </row>
    <row r="20" spans="1:9">
      <c r="A20" s="181">
        <f t="shared" si="0"/>
        <v>11</v>
      </c>
      <c r="B20" t="s">
        <v>1466</v>
      </c>
      <c r="C20" s="46">
        <f>C16+C18</f>
        <v>6784755046.8320799</v>
      </c>
      <c r="D20" s="222"/>
      <c r="E20" s="46">
        <f>E16+E18</f>
        <v>6930816441.369998</v>
      </c>
      <c r="G20" s="1"/>
      <c r="H20" s="1"/>
      <c r="I20" s="1"/>
    </row>
    <row r="21" spans="1:9">
      <c r="A21" s="181">
        <f t="shared" si="0"/>
        <v>12</v>
      </c>
      <c r="C21" s="8"/>
      <c r="D21" s="221"/>
      <c r="E21" s="8"/>
      <c r="G21" s="1"/>
      <c r="H21" s="1"/>
      <c r="I21" s="1"/>
    </row>
    <row r="22" spans="1:9">
      <c r="A22" s="181">
        <f t="shared" si="0"/>
        <v>13</v>
      </c>
      <c r="B22" t="s">
        <v>1467</v>
      </c>
      <c r="C22" s="46">
        <f>'2017 GRC WC Det Format'!AK1346</f>
        <v>629703888.93250036</v>
      </c>
      <c r="D22" s="222"/>
      <c r="E22" s="223">
        <f>'2017 GRC WC Det Format'!AU1346</f>
        <v>634089493.54999971</v>
      </c>
      <c r="G22" s="1"/>
      <c r="H22" s="1"/>
      <c r="I22" s="1"/>
    </row>
    <row r="23" spans="1:9">
      <c r="A23" s="181">
        <f t="shared" si="0"/>
        <v>14</v>
      </c>
      <c r="C23" s="224"/>
      <c r="D23" s="225"/>
      <c r="E23" s="8"/>
      <c r="G23" s="1"/>
      <c r="H23" s="1"/>
      <c r="I23" s="1"/>
    </row>
    <row r="24" spans="1:9">
      <c r="A24" s="181">
        <f t="shared" si="0"/>
        <v>15</v>
      </c>
      <c r="B24" t="s">
        <v>1468</v>
      </c>
      <c r="C24" s="46">
        <f>C20+C22</f>
        <v>7414458935.7645798</v>
      </c>
      <c r="D24" s="222"/>
      <c r="E24" s="223">
        <f>E20+E22</f>
        <v>7564905934.9199982</v>
      </c>
      <c r="G24" s="1"/>
      <c r="H24" s="1"/>
      <c r="I24" s="1"/>
    </row>
    <row r="25" spans="1:9">
      <c r="A25" s="181">
        <f t="shared" si="0"/>
        <v>16</v>
      </c>
      <c r="C25" s="224"/>
      <c r="D25" s="225"/>
      <c r="E25" s="8"/>
      <c r="G25" s="1"/>
      <c r="H25" s="1"/>
      <c r="I25" s="1"/>
    </row>
    <row r="26" spans="1:9" ht="13.5" thickBot="1">
      <c r="A26" s="181">
        <f t="shared" si="0"/>
        <v>17</v>
      </c>
      <c r="B26" t="s">
        <v>1469</v>
      </c>
      <c r="C26" s="226">
        <f>C12-C24</f>
        <v>272552440.35458755</v>
      </c>
      <c r="D26" s="227"/>
      <c r="E26" s="226">
        <f>E12-E24</f>
        <v>152655736.3900013</v>
      </c>
      <c r="G26" s="1"/>
      <c r="H26" s="1"/>
      <c r="I26" s="1"/>
    </row>
    <row r="27" spans="1:9" ht="13.5" thickTop="1">
      <c r="A27" s="181">
        <f t="shared" si="0"/>
        <v>18</v>
      </c>
      <c r="C27" s="8"/>
      <c r="E27" s="8"/>
      <c r="G27" s="1"/>
      <c r="H27" s="1"/>
      <c r="I27" s="1"/>
    </row>
    <row r="28" spans="1:9">
      <c r="A28" s="181">
        <f t="shared" si="0"/>
        <v>19</v>
      </c>
      <c r="B28" t="s">
        <v>1468</v>
      </c>
      <c r="C28" s="182">
        <f>C24</f>
        <v>7414458935.7645798</v>
      </c>
      <c r="E28" s="182">
        <f>E24</f>
        <v>7564905934.9199982</v>
      </c>
      <c r="G28" s="1"/>
      <c r="H28" s="1"/>
      <c r="I28" s="1"/>
    </row>
    <row r="29" spans="1:9">
      <c r="A29" s="181">
        <f t="shared" si="0"/>
        <v>20</v>
      </c>
      <c r="B29" t="s">
        <v>1470</v>
      </c>
      <c r="C29" s="183"/>
      <c r="E29" s="183"/>
      <c r="G29" s="1"/>
      <c r="H29" s="1"/>
      <c r="I29" s="1"/>
    </row>
    <row r="30" spans="1:9">
      <c r="A30" s="181">
        <f t="shared" si="0"/>
        <v>21</v>
      </c>
      <c r="B30" t="s">
        <v>1457</v>
      </c>
      <c r="C30" s="182">
        <f>C28-C29</f>
        <v>7414458935.7645798</v>
      </c>
      <c r="E30" s="182">
        <f>E28-E29</f>
        <v>7564905934.9199982</v>
      </c>
      <c r="G30" s="1"/>
      <c r="H30" s="1"/>
      <c r="I30" s="1"/>
    </row>
    <row r="31" spans="1:9">
      <c r="A31" s="181">
        <f t="shared" si="0"/>
        <v>22</v>
      </c>
      <c r="C31" s="182"/>
      <c r="E31" s="182"/>
      <c r="G31" s="1"/>
      <c r="H31" s="1"/>
      <c r="I31" s="1"/>
    </row>
    <row r="32" spans="1:9">
      <c r="A32" s="181">
        <f t="shared" si="0"/>
        <v>23</v>
      </c>
      <c r="B32" t="s">
        <v>1471</v>
      </c>
      <c r="C32" s="182">
        <f>C22</f>
        <v>629703888.93250036</v>
      </c>
      <c r="E32" s="182">
        <f>E22</f>
        <v>634089493.54999971</v>
      </c>
      <c r="G32" s="1"/>
      <c r="H32" s="1"/>
      <c r="I32" s="1"/>
    </row>
    <row r="33" spans="1:9">
      <c r="A33" s="181">
        <f t="shared" si="0"/>
        <v>24</v>
      </c>
      <c r="B33" t="s">
        <v>1470</v>
      </c>
      <c r="C33" s="183"/>
      <c r="E33" s="183"/>
      <c r="G33" s="1"/>
      <c r="H33" s="1"/>
      <c r="I33" s="1"/>
    </row>
    <row r="34" spans="1:9">
      <c r="A34" s="181">
        <f t="shared" si="0"/>
        <v>25</v>
      </c>
      <c r="B34" t="s">
        <v>1472</v>
      </c>
      <c r="C34" s="182">
        <f>C32-C33</f>
        <v>629703888.93250036</v>
      </c>
      <c r="E34" s="182">
        <f>E32-E33</f>
        <v>634089493.54999971</v>
      </c>
      <c r="G34" s="1"/>
      <c r="H34" s="1"/>
      <c r="I34" s="1"/>
    </row>
    <row r="35" spans="1:9">
      <c r="A35" s="618">
        <f t="shared" si="0"/>
        <v>26</v>
      </c>
      <c r="B35" s="616" t="s">
        <v>124</v>
      </c>
      <c r="C35" s="616"/>
      <c r="D35" s="617"/>
      <c r="E35" s="616"/>
      <c r="G35" s="1"/>
      <c r="H35" s="1"/>
      <c r="I35" s="1"/>
    </row>
    <row r="36" spans="1:9">
      <c r="A36" s="181">
        <f t="shared" si="0"/>
        <v>27</v>
      </c>
      <c r="B36" s="615" t="s">
        <v>1459</v>
      </c>
      <c r="G36" s="1"/>
      <c r="H36" s="1"/>
      <c r="I36" s="1"/>
    </row>
    <row r="37" spans="1:9">
      <c r="A37" s="181">
        <f t="shared" si="0"/>
        <v>28</v>
      </c>
      <c r="B37" s="47" t="s">
        <v>311</v>
      </c>
      <c r="C37" s="184">
        <f>C26*C38</f>
        <v>183434144.27723971</v>
      </c>
      <c r="D37" s="233"/>
      <c r="E37" s="184">
        <f>E26*E38</f>
        <v>101620137.7580017</v>
      </c>
      <c r="G37" s="1"/>
      <c r="H37" s="1"/>
      <c r="I37" s="1"/>
    </row>
    <row r="38" spans="1:9">
      <c r="A38" s="181">
        <f t="shared" si="0"/>
        <v>29</v>
      </c>
      <c r="C38" s="185">
        <f>C16/C30</f>
        <v>0.67302330530812349</v>
      </c>
      <c r="E38" s="185">
        <f>E16/E30</f>
        <v>0.66568175006791064</v>
      </c>
      <c r="G38" s="1"/>
      <c r="H38" s="1"/>
      <c r="I38" s="1"/>
    </row>
    <row r="39" spans="1:9">
      <c r="A39" s="181">
        <f t="shared" si="0"/>
        <v>30</v>
      </c>
      <c r="B39" s="47" t="s">
        <v>310</v>
      </c>
      <c r="C39" s="184">
        <f>C26*C40</f>
        <v>65970641.863301173</v>
      </c>
      <c r="D39" s="233"/>
      <c r="E39" s="184">
        <f>E26*E40</f>
        <v>38240013.411538832</v>
      </c>
      <c r="G39" s="1"/>
      <c r="H39" s="1"/>
      <c r="I39" s="1"/>
    </row>
    <row r="40" spans="1:9">
      <c r="A40" s="181">
        <f t="shared" si="0"/>
        <v>31</v>
      </c>
      <c r="C40" s="185">
        <f>C18/C30</f>
        <v>0.24204751855266507</v>
      </c>
      <c r="E40" s="185">
        <f>E18/E30</f>
        <v>0.25049837179943335</v>
      </c>
      <c r="G40" s="1"/>
      <c r="H40" s="1"/>
      <c r="I40" s="1"/>
    </row>
    <row r="41" spans="1:9">
      <c r="A41" s="181">
        <f t="shared" si="0"/>
        <v>32</v>
      </c>
      <c r="B41" s="47" t="s">
        <v>1266</v>
      </c>
      <c r="C41" s="184">
        <f>C26*C42</f>
        <v>23147654.214046691</v>
      </c>
      <c r="D41" s="233"/>
      <c r="E41" s="184">
        <f>E26*E42</f>
        <v>12795585.220460756</v>
      </c>
      <c r="G41" s="1"/>
      <c r="H41" s="1"/>
      <c r="I41" s="1"/>
    </row>
    <row r="42" spans="1:9">
      <c r="A42" s="181">
        <f t="shared" si="0"/>
        <v>33</v>
      </c>
      <c r="C42" s="185">
        <f>C34/C30</f>
        <v>8.4929176139211457E-2</v>
      </c>
      <c r="D42" s="233"/>
      <c r="E42" s="185">
        <f>E34/E30</f>
        <v>8.3819878132655914E-2</v>
      </c>
      <c r="G42" s="1"/>
      <c r="H42" s="1"/>
      <c r="I42" s="1"/>
    </row>
    <row r="43" spans="1:9" ht="13.5" thickBot="1">
      <c r="A43" s="181">
        <f t="shared" si="0"/>
        <v>34</v>
      </c>
      <c r="B43" t="s">
        <v>428</v>
      </c>
      <c r="C43" s="217">
        <f>C37+C39+C41</f>
        <v>272552440.35458761</v>
      </c>
      <c r="D43" s="81"/>
      <c r="E43" s="190">
        <f>E37+E39+E41</f>
        <v>152655736.39000127</v>
      </c>
      <c r="G43" s="1"/>
      <c r="H43" s="1"/>
      <c r="I43" s="1"/>
    </row>
    <row r="44" spans="1:9" ht="13.5" thickTop="1">
      <c r="G44"/>
      <c r="H44"/>
      <c r="I44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V2300"/>
  <sheetViews>
    <sheetView zoomScale="89" zoomScaleNormal="89" workbookViewId="0">
      <pane xSplit="4" ySplit="8" topLeftCell="E846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Q839" sqref="Q839"/>
    </sheetView>
  </sheetViews>
  <sheetFormatPr defaultColWidth="9.140625" defaultRowHeight="12.75" outlineLevelRow="1" outlineLevelCol="1"/>
  <cols>
    <col min="1" max="1" width="8.7109375" style="97" customWidth="1"/>
    <col min="2" max="2" width="34" style="97" hidden="1" customWidth="1" outlineLevel="1"/>
    <col min="3" max="3" width="41.7109375" style="35" customWidth="1" collapsed="1"/>
    <col min="4" max="4" width="12.42578125" style="35" customWidth="1"/>
    <col min="5" max="5" width="1.42578125" style="35" customWidth="1"/>
    <col min="6" max="6" width="10.7109375" style="35" customWidth="1" outlineLevel="1"/>
    <col min="7" max="7" width="1.85546875" style="35" customWidth="1"/>
    <col min="8" max="8" width="14.140625" style="35" customWidth="1" outlineLevel="1"/>
    <col min="9" max="9" width="12.42578125" style="35" customWidth="1" outlineLevel="1"/>
    <col min="10" max="10" width="12.85546875" style="35" customWidth="1" outlineLevel="1"/>
    <col min="11" max="11" width="12.7109375" style="35" customWidth="1" outlineLevel="1"/>
    <col min="12" max="13" width="12.28515625" style="35" customWidth="1" outlineLevel="1"/>
    <col min="14" max="14" width="12.85546875" style="35" customWidth="1" outlineLevel="1"/>
    <col min="15" max="15" width="2.28515625" style="35" customWidth="1"/>
    <col min="16" max="23" width="17.7109375" style="35" customWidth="1" outlineLevel="1"/>
    <col min="24" max="24" width="17.7109375" style="35" customWidth="1" outlineLevel="1" collapsed="1"/>
    <col min="25" max="27" width="17.7109375" style="35" customWidth="1" outlineLevel="1"/>
    <col min="28" max="28" width="18.42578125" style="35" customWidth="1"/>
    <col min="29" max="29" width="2.28515625" style="35" customWidth="1"/>
    <col min="30" max="30" width="18.28515625" style="105" customWidth="1" outlineLevel="1"/>
    <col min="31" max="32" width="9.85546875" style="97" customWidth="1" outlineLevel="1"/>
    <col min="33" max="33" width="8.28515625" style="97" customWidth="1" outlineLevel="1"/>
    <col min="34" max="34" width="16.28515625" style="261" customWidth="1" outlineLevel="1"/>
    <col min="35" max="35" width="15.42578125" style="261" customWidth="1" outlineLevel="1"/>
    <col min="36" max="36" width="15.5703125" style="261" bestFit="1" customWidth="1" outlineLevel="1"/>
    <col min="37" max="37" width="14.42578125" style="261" customWidth="1" outlineLevel="1"/>
    <col min="38" max="38" width="15.7109375" style="261" customWidth="1" outlineLevel="1"/>
    <col min="39" max="39" width="13.85546875" style="261" customWidth="1" outlineLevel="1"/>
    <col min="40" max="40" width="15.42578125" style="261" customWidth="1" outlineLevel="1"/>
    <col min="41" max="41" width="13.5703125" style="261" customWidth="1" outlineLevel="1"/>
    <col min="42" max="42" width="0.7109375" style="105" customWidth="1"/>
    <col min="43" max="43" width="15.28515625" style="105" hidden="1" customWidth="1" outlineLevel="1"/>
    <col min="44" max="44" width="15.85546875" style="35" hidden="1" customWidth="1" outlineLevel="1"/>
    <col min="45" max="45" width="15.7109375" style="35" hidden="1" customWidth="1" outlineLevel="1"/>
    <col min="46" max="46" width="16.85546875" style="35" hidden="1" customWidth="1" outlineLevel="1"/>
    <col min="47" max="47" width="15" style="35" hidden="1" customWidth="1" outlineLevel="1"/>
    <col min="48" max="48" width="16" style="35" hidden="1" customWidth="1" outlineLevel="1"/>
    <col min="49" max="49" width="13.85546875" style="35" hidden="1" customWidth="1" outlineLevel="1"/>
    <col min="50" max="50" width="14.85546875" style="35" hidden="1" customWidth="1" outlineLevel="1"/>
    <col min="51" max="51" width="14" style="35" hidden="1" customWidth="1" outlineLevel="1"/>
    <col min="52" max="52" width="9.140625" style="35" customWidth="1" collapsed="1"/>
    <col min="77" max="16384" width="9.140625" style="35"/>
  </cols>
  <sheetData>
    <row r="1" spans="1:76">
      <c r="A1" s="90" t="s">
        <v>239</v>
      </c>
      <c r="B1" s="9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73"/>
      <c r="Y1" s="73"/>
      <c r="Z1" s="73"/>
      <c r="AA1" s="73"/>
      <c r="AB1" s="27"/>
      <c r="AC1" s="27"/>
      <c r="AH1" s="105" t="s">
        <v>124</v>
      </c>
      <c r="AI1" s="81"/>
      <c r="AJ1" s="105"/>
      <c r="AK1" s="105"/>
      <c r="AL1" s="105"/>
      <c r="AM1" s="73"/>
      <c r="AN1" s="35"/>
      <c r="AO1" s="105"/>
    </row>
    <row r="2" spans="1:76">
      <c r="A2" s="90" t="s">
        <v>1436</v>
      </c>
      <c r="B2" s="90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78"/>
      <c r="AH2" s="105"/>
      <c r="AI2" s="81"/>
      <c r="AJ2" s="105"/>
      <c r="AK2" s="105"/>
      <c r="AL2" s="105"/>
      <c r="AM2" s="105"/>
      <c r="AN2" s="105"/>
      <c r="AO2" s="105"/>
    </row>
    <row r="3" spans="1:76">
      <c r="A3" s="258" t="s">
        <v>1694</v>
      </c>
      <c r="B3" s="9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7"/>
      <c r="AA3" s="107"/>
      <c r="AB3" s="103"/>
      <c r="AC3" s="103"/>
      <c r="AH3" s="105"/>
      <c r="AI3"/>
      <c r="AJ3"/>
      <c r="AK3" s="105"/>
      <c r="AL3" s="105"/>
      <c r="AM3" s="81"/>
      <c r="AN3" s="105"/>
      <c r="AO3" s="105"/>
    </row>
    <row r="4" spans="1:76">
      <c r="A4" s="91"/>
      <c r="B4" s="91"/>
      <c r="C4" s="422" t="s">
        <v>1668</v>
      </c>
      <c r="E4" s="211"/>
      <c r="G4" s="211"/>
      <c r="H4" s="211"/>
      <c r="I4" s="211"/>
      <c r="J4" s="211"/>
      <c r="K4" s="211" t="s">
        <v>1672</v>
      </c>
      <c r="L4" s="211"/>
      <c r="M4" s="211"/>
      <c r="N4" s="211"/>
      <c r="O4" s="211"/>
      <c r="P4" s="106"/>
      <c r="Q4" s="106"/>
      <c r="R4" s="106"/>
      <c r="S4" s="106"/>
      <c r="T4" s="106"/>
      <c r="U4" s="106"/>
      <c r="V4" s="106"/>
      <c r="W4" s="106"/>
      <c r="X4" s="106"/>
      <c r="Y4" s="107"/>
      <c r="Z4" s="107"/>
      <c r="AA4" s="107"/>
      <c r="AC4" s="103"/>
      <c r="AH4" s="105"/>
      <c r="AI4"/>
      <c r="AJ4"/>
      <c r="AK4" s="105"/>
      <c r="AL4" s="105"/>
      <c r="AM4" s="105"/>
      <c r="AN4" s="105"/>
      <c r="AO4" s="105"/>
      <c r="AS4"/>
      <c r="AT4"/>
      <c r="AU4"/>
      <c r="AV4"/>
    </row>
    <row r="5" spans="1:76">
      <c r="A5" s="108" t="s">
        <v>1437</v>
      </c>
      <c r="B5" s="108"/>
      <c r="C5" s="108" t="s">
        <v>1438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 t="s">
        <v>1437</v>
      </c>
      <c r="Q5" s="108" t="s">
        <v>1437</v>
      </c>
      <c r="R5" s="108" t="s">
        <v>1437</v>
      </c>
      <c r="S5" s="108" t="s">
        <v>1437</v>
      </c>
      <c r="T5" s="108" t="s">
        <v>1437</v>
      </c>
      <c r="U5" s="108" t="s">
        <v>1437</v>
      </c>
      <c r="V5" s="108" t="s">
        <v>1437</v>
      </c>
      <c r="W5" s="108" t="s">
        <v>1437</v>
      </c>
      <c r="X5" s="108" t="s">
        <v>1437</v>
      </c>
      <c r="Y5" s="108" t="s">
        <v>1437</v>
      </c>
      <c r="Z5" s="108" t="s">
        <v>1437</v>
      </c>
      <c r="AA5" s="108" t="s">
        <v>1437</v>
      </c>
      <c r="AB5" s="108" t="s">
        <v>1437</v>
      </c>
      <c r="AC5" s="108"/>
      <c r="AD5" s="108" t="s">
        <v>1439</v>
      </c>
      <c r="AE5" s="108" t="s">
        <v>1437</v>
      </c>
      <c r="AF5" s="108" t="s">
        <v>1437</v>
      </c>
      <c r="AG5" s="108" t="s">
        <v>1437</v>
      </c>
      <c r="AH5" s="108" t="s">
        <v>1440</v>
      </c>
      <c r="AI5" s="108" t="s">
        <v>1441</v>
      </c>
      <c r="AJ5" s="108" t="s">
        <v>1442</v>
      </c>
      <c r="AK5" s="108" t="s">
        <v>1443</v>
      </c>
      <c r="AL5" s="108" t="s">
        <v>1444</v>
      </c>
      <c r="AM5" s="108" t="s">
        <v>1445</v>
      </c>
      <c r="AN5" s="108" t="s">
        <v>1446</v>
      </c>
      <c r="AO5" s="108" t="s">
        <v>1543</v>
      </c>
      <c r="AP5" s="108"/>
    </row>
    <row r="6" spans="1:76">
      <c r="A6" s="108"/>
      <c r="B6" s="108"/>
      <c r="C6" s="211" t="s">
        <v>1671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625" t="s">
        <v>1610</v>
      </c>
      <c r="AI6" s="625"/>
      <c r="AJ6" s="625"/>
      <c r="AK6" s="625"/>
      <c r="AL6" s="625"/>
      <c r="AM6" s="625"/>
      <c r="AN6" s="625"/>
      <c r="AO6" s="625"/>
      <c r="AP6" s="357"/>
      <c r="AQ6" s="624" t="s">
        <v>1611</v>
      </c>
      <c r="AR6" s="624"/>
      <c r="AS6" s="624"/>
      <c r="AT6" s="624"/>
      <c r="AU6" s="624"/>
      <c r="AV6" s="624"/>
      <c r="AW6" s="624"/>
      <c r="AX6" s="624"/>
      <c r="AY6" s="624"/>
    </row>
    <row r="7" spans="1:76" ht="16.5" customHeight="1" thickBot="1">
      <c r="A7" s="583"/>
      <c r="B7" s="239"/>
      <c r="C7" s="92"/>
      <c r="F7" s="92"/>
      <c r="H7" s="92" t="s">
        <v>1590</v>
      </c>
      <c r="I7" s="92" t="s">
        <v>1246</v>
      </c>
      <c r="J7" s="92" t="s">
        <v>1247</v>
      </c>
      <c r="K7" s="92" t="s">
        <v>221</v>
      </c>
      <c r="L7" s="92" t="s">
        <v>1591</v>
      </c>
      <c r="M7" s="92" t="s">
        <v>1591</v>
      </c>
      <c r="N7" s="92" t="s">
        <v>1591</v>
      </c>
      <c r="O7" s="92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43"/>
      <c r="AE7" s="187" t="s">
        <v>713</v>
      </c>
      <c r="AF7" s="187" t="s">
        <v>117</v>
      </c>
      <c r="AG7" s="188" t="s">
        <v>390</v>
      </c>
      <c r="AH7" s="81"/>
      <c r="AI7" s="634" t="s">
        <v>32</v>
      </c>
      <c r="AJ7" s="635"/>
      <c r="AK7" s="635"/>
      <c r="AL7" s="636"/>
      <c r="AM7" s="628" t="s">
        <v>633</v>
      </c>
      <c r="AN7" s="629"/>
      <c r="AO7" s="630"/>
      <c r="AP7" s="297"/>
      <c r="AR7" s="81"/>
      <c r="AS7" s="291" t="s">
        <v>32</v>
      </c>
      <c r="AT7" s="292"/>
      <c r="AU7" s="293"/>
      <c r="AV7" s="81"/>
      <c r="AW7" s="631" t="s">
        <v>633</v>
      </c>
      <c r="AX7" s="632"/>
      <c r="AY7" s="633"/>
    </row>
    <row r="8" spans="1:76" ht="37.9" customHeight="1" thickBot="1">
      <c r="A8" s="582" t="s">
        <v>701</v>
      </c>
      <c r="B8" s="284" t="s">
        <v>1601</v>
      </c>
      <c r="C8" s="285" t="s">
        <v>194</v>
      </c>
      <c r="D8" s="286" t="s">
        <v>1255</v>
      </c>
      <c r="E8" s="286"/>
      <c r="F8" s="287" t="s">
        <v>1592</v>
      </c>
      <c r="G8" s="286"/>
      <c r="H8" s="287" t="s">
        <v>475</v>
      </c>
      <c r="I8" s="287" t="s">
        <v>49</v>
      </c>
      <c r="J8" s="287" t="s">
        <v>48</v>
      </c>
      <c r="K8" s="287" t="s">
        <v>1589</v>
      </c>
      <c r="L8" s="287" t="s">
        <v>1447</v>
      </c>
      <c r="M8" s="287" t="s">
        <v>1448</v>
      </c>
      <c r="N8" s="287" t="s">
        <v>633</v>
      </c>
      <c r="O8" s="287"/>
      <c r="P8" s="288">
        <v>42887</v>
      </c>
      <c r="Q8" s="288">
        <v>42917</v>
      </c>
      <c r="R8" s="288">
        <v>42948</v>
      </c>
      <c r="S8" s="288">
        <v>42979</v>
      </c>
      <c r="T8" s="288">
        <v>43009</v>
      </c>
      <c r="U8" s="288">
        <v>43040</v>
      </c>
      <c r="V8" s="288">
        <v>43070</v>
      </c>
      <c r="W8" s="288">
        <v>43101</v>
      </c>
      <c r="X8" s="288">
        <v>43132</v>
      </c>
      <c r="Y8" s="288">
        <v>43160</v>
      </c>
      <c r="Z8" s="288">
        <v>43191</v>
      </c>
      <c r="AA8" s="288">
        <v>43221</v>
      </c>
      <c r="AB8" s="288">
        <v>43252</v>
      </c>
      <c r="AC8" s="288"/>
      <c r="AD8" s="342" t="s">
        <v>1687</v>
      </c>
      <c r="AE8" s="528" t="s">
        <v>429</v>
      </c>
      <c r="AF8" s="289" t="s">
        <v>429</v>
      </c>
      <c r="AG8" s="290" t="s">
        <v>127</v>
      </c>
      <c r="AH8" s="294" t="s">
        <v>475</v>
      </c>
      <c r="AI8" s="295" t="s">
        <v>1450</v>
      </c>
      <c r="AJ8" s="295" t="s">
        <v>1451</v>
      </c>
      <c r="AK8" s="295" t="s">
        <v>1452</v>
      </c>
      <c r="AL8" s="295" t="s">
        <v>1449</v>
      </c>
      <c r="AM8" s="295" t="s">
        <v>1447</v>
      </c>
      <c r="AN8" s="295" t="s">
        <v>1448</v>
      </c>
      <c r="AO8" s="296" t="s">
        <v>428</v>
      </c>
      <c r="AP8" s="297"/>
      <c r="AQ8" s="294" t="s">
        <v>1667</v>
      </c>
      <c r="AR8" s="295" t="s">
        <v>475</v>
      </c>
      <c r="AS8" s="295" t="s">
        <v>1450</v>
      </c>
      <c r="AT8" s="295" t="s">
        <v>1451</v>
      </c>
      <c r="AU8" s="339" t="s">
        <v>1452</v>
      </c>
      <c r="AV8" s="342" t="s">
        <v>1449</v>
      </c>
      <c r="AW8" s="340" t="s">
        <v>1447</v>
      </c>
      <c r="AX8" s="339" t="s">
        <v>1448</v>
      </c>
      <c r="AY8" s="342" t="s">
        <v>428</v>
      </c>
    </row>
    <row r="9" spans="1:76" s="21" customFormat="1" ht="12" customHeight="1">
      <c r="A9" s="194">
        <v>10100501</v>
      </c>
      <c r="B9" s="240" t="s">
        <v>1718</v>
      </c>
      <c r="C9" s="109" t="s">
        <v>325</v>
      </c>
      <c r="D9" s="130" t="str">
        <f t="shared" ref="D9:D72" si="0">IF(CONCATENATE(H9,I9,J9,K9,N9)= "ERBGRB","CRB",CONCATENATE(H9,I9,J9,K9,N9))</f>
        <v>ERB</v>
      </c>
      <c r="E9" s="130"/>
      <c r="F9" s="109"/>
      <c r="G9" s="130"/>
      <c r="H9" s="212" t="str">
        <f t="shared" ref="H9:H23" si="1">IF(VALUE(AH9),H$7,IF(ISBLANK(AH9),"",H$7))</f>
        <v/>
      </c>
      <c r="I9" s="212" t="str">
        <f t="shared" ref="I9:I23" si="2">IF(VALUE(AI9),I$7,IF(ISBLANK(AI9),"",I$7))</f>
        <v>ERB</v>
      </c>
      <c r="J9" s="212" t="str">
        <f t="shared" ref="J9:J23" si="3">IF(VALUE(AJ9),J$7,IF(ISBLANK(AJ9),"",J$7))</f>
        <v/>
      </c>
      <c r="K9" s="212" t="str">
        <f t="shared" ref="K9:K23" si="4">IF(VALUE(AK9),K$7,IF(ISBLANK(AK9),"",K$7))</f>
        <v/>
      </c>
      <c r="L9" s="212" t="str">
        <f t="shared" ref="L9:M9" si="5">IF(VALUE(AM9),"W/C",IF(ISBLANK(AM9),"NO","W/C"))</f>
        <v>NO</v>
      </c>
      <c r="M9" s="212" t="str">
        <f t="shared" si="5"/>
        <v>NO</v>
      </c>
      <c r="N9" s="212" t="str">
        <f t="shared" ref="N9" si="6">IF(OR(CONCATENATE(L9,M9)="NOW/C",CONCATENATE(L9,M9)="W/CNO"),"W/C","")</f>
        <v/>
      </c>
      <c r="O9" s="212"/>
      <c r="P9" s="110">
        <v>9563337830.3700008</v>
      </c>
      <c r="Q9" s="110">
        <v>9586015217.4699993</v>
      </c>
      <c r="R9" s="110">
        <v>9594028738.1100006</v>
      </c>
      <c r="S9" s="110">
        <v>9617113046.75</v>
      </c>
      <c r="T9" s="110">
        <v>9644032287.1000004</v>
      </c>
      <c r="U9" s="110">
        <v>9672446357.8799992</v>
      </c>
      <c r="V9" s="110">
        <v>9651323076.8700008</v>
      </c>
      <c r="W9" s="110">
        <v>9705001448.9899998</v>
      </c>
      <c r="X9" s="110">
        <v>9717909620.9500008</v>
      </c>
      <c r="Y9" s="110">
        <v>9766534298.6499996</v>
      </c>
      <c r="Z9" s="110">
        <v>9778612659.0300007</v>
      </c>
      <c r="AA9" s="110">
        <v>9801854658.4899998</v>
      </c>
      <c r="AB9" s="110">
        <v>9806892592.2099991</v>
      </c>
      <c r="AC9" s="110"/>
      <c r="AD9" s="533">
        <f t="shared" ref="AD9:AD72" si="7">(P9+AB9+SUM(Q9:AA9)*2)/24</f>
        <v>9684998885.1316662</v>
      </c>
      <c r="AE9" s="112">
        <v>4</v>
      </c>
      <c r="AF9" s="113"/>
      <c r="AG9" s="268">
        <v>18</v>
      </c>
      <c r="AH9" s="116"/>
      <c r="AI9" s="116">
        <f>AD9</f>
        <v>9684998885.1316662</v>
      </c>
      <c r="AJ9" s="116"/>
      <c r="AK9" s="117"/>
      <c r="AL9" s="116">
        <f>SUM(AI9:AK9)</f>
        <v>9684998885.1316662</v>
      </c>
      <c r="AM9" s="115"/>
      <c r="AN9" s="116"/>
      <c r="AO9" s="348">
        <f>AM9+AN9</f>
        <v>0</v>
      </c>
      <c r="AP9" s="297"/>
      <c r="AQ9" s="101">
        <f t="shared" ref="AQ9:AQ72" si="8">AB9</f>
        <v>9806892592.2099991</v>
      </c>
      <c r="AR9" s="116"/>
      <c r="AS9" s="116">
        <f>AQ9</f>
        <v>9806892592.2099991</v>
      </c>
      <c r="AT9" s="116"/>
      <c r="AU9" s="116"/>
      <c r="AV9" s="343">
        <f>SUM(AS9:AU9)</f>
        <v>9806892592.2099991</v>
      </c>
      <c r="AW9" s="116"/>
      <c r="AX9" s="116"/>
      <c r="AY9" s="343">
        <f>AW9+AX9</f>
        <v>0</v>
      </c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s="21" customFormat="1" ht="12" customHeight="1">
      <c r="A10" s="194">
        <v>10100502</v>
      </c>
      <c r="B10" s="240" t="s">
        <v>1719</v>
      </c>
      <c r="C10" s="109" t="s">
        <v>326</v>
      </c>
      <c r="D10" s="130" t="str">
        <f t="shared" si="0"/>
        <v>GRB</v>
      </c>
      <c r="E10" s="130"/>
      <c r="F10" s="109"/>
      <c r="G10" s="130"/>
      <c r="H10" s="212" t="str">
        <f t="shared" si="1"/>
        <v/>
      </c>
      <c r="I10" s="212" t="str">
        <f t="shared" si="2"/>
        <v/>
      </c>
      <c r="J10" s="212" t="str">
        <f t="shared" si="3"/>
        <v>GRB</v>
      </c>
      <c r="K10" s="212" t="str">
        <f t="shared" si="4"/>
        <v/>
      </c>
      <c r="L10" s="212" t="str">
        <f t="shared" ref="L10:L74" si="9">IF(VALUE(AM10),"W/C",IF(ISBLANK(AM10),"NO","W/C"))</f>
        <v>NO</v>
      </c>
      <c r="M10" s="212" t="str">
        <f t="shared" ref="M10:M74" si="10">IF(VALUE(AN10),"W/C",IF(ISBLANK(AN10),"NO","W/C"))</f>
        <v>NO</v>
      </c>
      <c r="N10" s="212" t="str">
        <f t="shared" ref="N10:N74" si="11">IF(OR(CONCATENATE(L10,M10)="NOW/C",CONCATENATE(L10,M10)="W/CNO"),"W/C","")</f>
        <v/>
      </c>
      <c r="O10" s="212"/>
      <c r="P10" s="110">
        <v>3547918461.7399998</v>
      </c>
      <c r="Q10" s="110">
        <v>3565705532.9499998</v>
      </c>
      <c r="R10" s="110">
        <v>3582680743.1900001</v>
      </c>
      <c r="S10" s="110">
        <v>3599987987.0500002</v>
      </c>
      <c r="T10" s="110">
        <v>3632660494.71</v>
      </c>
      <c r="U10" s="110">
        <v>3650158981.8200002</v>
      </c>
      <c r="V10" s="110">
        <v>3652033530.6500001</v>
      </c>
      <c r="W10" s="110">
        <v>3671549605.0799999</v>
      </c>
      <c r="X10" s="110">
        <v>3685806149.27</v>
      </c>
      <c r="Y10" s="110">
        <v>3700424342.6900001</v>
      </c>
      <c r="Z10" s="110">
        <v>3715353243.6399999</v>
      </c>
      <c r="AA10" s="110">
        <v>3725173947.6199999</v>
      </c>
      <c r="AB10" s="110">
        <v>3743562413.7399998</v>
      </c>
      <c r="AC10" s="110"/>
      <c r="AD10" s="533">
        <f t="shared" si="7"/>
        <v>3652272916.3674998</v>
      </c>
      <c r="AE10" s="529"/>
      <c r="AF10" s="119">
        <v>1</v>
      </c>
      <c r="AG10" s="269" t="s">
        <v>643</v>
      </c>
      <c r="AH10" s="116"/>
      <c r="AI10" s="116"/>
      <c r="AJ10" s="116">
        <f>AD10</f>
        <v>3652272916.3674998</v>
      </c>
      <c r="AK10" s="117"/>
      <c r="AL10" s="116">
        <f t="shared" ref="AL10:AL74" si="12">SUM(AI10:AK10)</f>
        <v>3652272916.3674998</v>
      </c>
      <c r="AM10" s="115"/>
      <c r="AN10" s="116"/>
      <c r="AO10" s="348">
        <f t="shared" ref="AO10:AO74" si="13">AM10+AN10</f>
        <v>0</v>
      </c>
      <c r="AP10" s="297"/>
      <c r="AQ10" s="101">
        <f t="shared" si="8"/>
        <v>3743562413.7399998</v>
      </c>
      <c r="AR10" s="116"/>
      <c r="AS10" s="116"/>
      <c r="AT10" s="116">
        <f>AQ10</f>
        <v>3743562413.7399998</v>
      </c>
      <c r="AU10" s="116"/>
      <c r="AV10" s="343">
        <f t="shared" ref="AV10:AV74" si="14">SUM(AS10:AU10)</f>
        <v>3743562413.7399998</v>
      </c>
      <c r="AW10" s="116"/>
      <c r="AX10" s="116"/>
      <c r="AY10" s="343">
        <f t="shared" ref="AY10:AY74" si="15">AW10+AX10</f>
        <v>0</v>
      </c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21" customFormat="1" ht="12" customHeight="1">
      <c r="A11" s="194">
        <v>10100503</v>
      </c>
      <c r="B11" s="240" t="s">
        <v>1720</v>
      </c>
      <c r="C11" s="109" t="s">
        <v>327</v>
      </c>
      <c r="D11" s="130" t="str">
        <f t="shared" si="0"/>
        <v>CRB</v>
      </c>
      <c r="E11" s="130"/>
      <c r="F11" s="109"/>
      <c r="G11" s="130"/>
      <c r="H11" s="212" t="str">
        <f t="shared" si="1"/>
        <v/>
      </c>
      <c r="I11" s="212" t="str">
        <f t="shared" si="2"/>
        <v>ERB</v>
      </c>
      <c r="J11" s="212" t="str">
        <f t="shared" si="3"/>
        <v>GRB</v>
      </c>
      <c r="K11" s="212" t="str">
        <f t="shared" si="4"/>
        <v/>
      </c>
      <c r="L11" s="212" t="str">
        <f t="shared" si="9"/>
        <v>NO</v>
      </c>
      <c r="M11" s="212" t="str">
        <f t="shared" si="10"/>
        <v>NO</v>
      </c>
      <c r="N11" s="212" t="str">
        <f t="shared" si="11"/>
        <v/>
      </c>
      <c r="O11" s="212"/>
      <c r="P11" s="110">
        <v>583721717</v>
      </c>
      <c r="Q11" s="110">
        <v>587663220.08000004</v>
      </c>
      <c r="R11" s="110">
        <v>590935890.57000005</v>
      </c>
      <c r="S11" s="110">
        <v>586993196.94000006</v>
      </c>
      <c r="T11" s="110">
        <v>591882945.75999999</v>
      </c>
      <c r="U11" s="110">
        <v>592760360.62</v>
      </c>
      <c r="V11" s="110">
        <v>670048472.54999995</v>
      </c>
      <c r="W11" s="110">
        <v>670415218.41999996</v>
      </c>
      <c r="X11" s="110">
        <v>669728127.50999999</v>
      </c>
      <c r="Y11" s="110">
        <v>670843023.72000003</v>
      </c>
      <c r="Z11" s="110">
        <v>708293164.78999996</v>
      </c>
      <c r="AA11" s="110">
        <v>727852416.08000004</v>
      </c>
      <c r="AB11" s="110">
        <v>753619888.62</v>
      </c>
      <c r="AC11" s="110"/>
      <c r="AD11" s="533">
        <f t="shared" si="7"/>
        <v>644673903.32083333</v>
      </c>
      <c r="AE11" s="529">
        <v>5</v>
      </c>
      <c r="AF11" s="118" t="s">
        <v>472</v>
      </c>
      <c r="AG11" s="270" t="s">
        <v>644</v>
      </c>
      <c r="AH11" s="116"/>
      <c r="AI11" s="116">
        <f>AD11*C1355</f>
        <v>421939069.72348541</v>
      </c>
      <c r="AJ11" s="116">
        <f>AD11*C1356</f>
        <v>222734833.59734789</v>
      </c>
      <c r="AK11" s="117"/>
      <c r="AL11" s="116">
        <f t="shared" si="12"/>
        <v>644673903.32083333</v>
      </c>
      <c r="AM11" s="115"/>
      <c r="AN11" s="116"/>
      <c r="AO11" s="348">
        <f t="shared" si="13"/>
        <v>0</v>
      </c>
      <c r="AP11" s="297"/>
      <c r="AQ11" s="101">
        <f t="shared" si="8"/>
        <v>753619888.62</v>
      </c>
      <c r="AR11" s="116"/>
      <c r="AS11" s="116">
        <f>AQ11*C1355</f>
        <v>493244217.10178995</v>
      </c>
      <c r="AT11" s="116">
        <f>AQ11*C1356</f>
        <v>260375671.51820999</v>
      </c>
      <c r="AU11" s="116"/>
      <c r="AV11" s="343">
        <f t="shared" si="14"/>
        <v>753619888.61999989</v>
      </c>
      <c r="AW11" s="116"/>
      <c r="AX11" s="116"/>
      <c r="AY11" s="343">
        <f t="shared" si="15"/>
        <v>0</v>
      </c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s="21" customFormat="1" ht="12" customHeight="1">
      <c r="A12" s="194">
        <v>10100601</v>
      </c>
      <c r="B12" s="240" t="s">
        <v>1721</v>
      </c>
      <c r="C12" s="109" t="s">
        <v>1090</v>
      </c>
      <c r="D12" s="130" t="str">
        <f t="shared" si="0"/>
        <v>ERB</v>
      </c>
      <c r="E12" s="130"/>
      <c r="F12" s="109"/>
      <c r="G12" s="130"/>
      <c r="H12" s="212" t="str">
        <f t="shared" si="1"/>
        <v/>
      </c>
      <c r="I12" s="212" t="str">
        <f t="shared" si="2"/>
        <v>ERB</v>
      </c>
      <c r="J12" s="212" t="str">
        <f t="shared" si="3"/>
        <v/>
      </c>
      <c r="K12" s="212" t="str">
        <f t="shared" si="4"/>
        <v/>
      </c>
      <c r="L12" s="212" t="str">
        <f t="shared" si="9"/>
        <v>NO</v>
      </c>
      <c r="M12" s="212" t="str">
        <f t="shared" si="10"/>
        <v>NO</v>
      </c>
      <c r="N12" s="212" t="str">
        <f t="shared" si="11"/>
        <v/>
      </c>
      <c r="O12" s="212"/>
      <c r="P12" s="110">
        <v>0</v>
      </c>
      <c r="Q12" s="110">
        <v>0</v>
      </c>
      <c r="R12" s="110">
        <v>125863.34</v>
      </c>
      <c r="S12" s="110">
        <v>0</v>
      </c>
      <c r="T12" s="110">
        <v>0</v>
      </c>
      <c r="U12" s="110">
        <v>0</v>
      </c>
      <c r="V12" s="110">
        <v>-787464</v>
      </c>
      <c r="W12" s="110">
        <v>0</v>
      </c>
      <c r="X12" s="110">
        <v>0</v>
      </c>
      <c r="Y12" s="110">
        <v>0</v>
      </c>
      <c r="Z12" s="110">
        <v>1512.42</v>
      </c>
      <c r="AA12" s="110">
        <v>49238.21</v>
      </c>
      <c r="AB12" s="110">
        <v>3505450.89</v>
      </c>
      <c r="AC12" s="110"/>
      <c r="AD12" s="533">
        <f t="shared" si="7"/>
        <v>95156.284583333341</v>
      </c>
      <c r="AE12" s="529" t="s">
        <v>708</v>
      </c>
      <c r="AF12" s="118"/>
      <c r="AG12" s="270" t="s">
        <v>375</v>
      </c>
      <c r="AH12" s="116"/>
      <c r="AI12" s="116">
        <f>AD12</f>
        <v>95156.284583333341</v>
      </c>
      <c r="AJ12" s="116"/>
      <c r="AK12" s="117"/>
      <c r="AL12" s="116">
        <f t="shared" si="12"/>
        <v>95156.284583333341</v>
      </c>
      <c r="AM12" s="115"/>
      <c r="AN12" s="116"/>
      <c r="AO12" s="348">
        <f t="shared" si="13"/>
        <v>0</v>
      </c>
      <c r="AP12" s="297"/>
      <c r="AQ12" s="101">
        <f t="shared" si="8"/>
        <v>3505450.89</v>
      </c>
      <c r="AR12" s="116"/>
      <c r="AS12" s="116">
        <f>AQ12</f>
        <v>3505450.89</v>
      </c>
      <c r="AT12" s="116"/>
      <c r="AU12" s="116"/>
      <c r="AV12" s="343">
        <f t="shared" si="14"/>
        <v>3505450.89</v>
      </c>
      <c r="AW12" s="116"/>
      <c r="AX12" s="116"/>
      <c r="AY12" s="343">
        <f t="shared" si="15"/>
        <v>0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s="21" customFormat="1" ht="12" customHeight="1">
      <c r="A13" s="194">
        <v>10100602</v>
      </c>
      <c r="B13" s="240" t="s">
        <v>1722</v>
      </c>
      <c r="C13" s="109" t="s">
        <v>1082</v>
      </c>
      <c r="D13" s="130" t="str">
        <f t="shared" si="0"/>
        <v>GRB</v>
      </c>
      <c r="E13" s="130"/>
      <c r="F13" s="109"/>
      <c r="G13" s="130"/>
      <c r="H13" s="212" t="str">
        <f t="shared" si="1"/>
        <v/>
      </c>
      <c r="I13" s="212" t="str">
        <f t="shared" si="2"/>
        <v/>
      </c>
      <c r="J13" s="212" t="str">
        <f t="shared" si="3"/>
        <v>GRB</v>
      </c>
      <c r="K13" s="212" t="str">
        <f t="shared" si="4"/>
        <v/>
      </c>
      <c r="L13" s="212" t="str">
        <f t="shared" si="9"/>
        <v>NO</v>
      </c>
      <c r="M13" s="212" t="str">
        <f t="shared" si="10"/>
        <v>NO</v>
      </c>
      <c r="N13" s="212" t="str">
        <f t="shared" si="11"/>
        <v/>
      </c>
      <c r="O13" s="212"/>
      <c r="P13" s="110">
        <v>0</v>
      </c>
      <c r="Q13" s="110">
        <v>0</v>
      </c>
      <c r="R13" s="110">
        <v>117875.38</v>
      </c>
      <c r="S13" s="110">
        <v>0</v>
      </c>
      <c r="T13" s="110">
        <v>0</v>
      </c>
      <c r="U13" s="110">
        <v>0</v>
      </c>
      <c r="V13" s="110">
        <v>-3448517.43</v>
      </c>
      <c r="W13" s="110">
        <v>0</v>
      </c>
      <c r="X13" s="110">
        <v>0</v>
      </c>
      <c r="Y13" s="110">
        <v>0</v>
      </c>
      <c r="Z13" s="110">
        <v>192196.05</v>
      </c>
      <c r="AA13" s="110">
        <v>534354.74</v>
      </c>
      <c r="AB13" s="110">
        <v>5382871.5899999999</v>
      </c>
      <c r="AC13" s="110"/>
      <c r="AD13" s="533">
        <f t="shared" si="7"/>
        <v>7278.7112499999348</v>
      </c>
      <c r="AE13" s="529"/>
      <c r="AF13" s="118" t="s">
        <v>224</v>
      </c>
      <c r="AG13" s="270" t="s">
        <v>643</v>
      </c>
      <c r="AH13" s="116"/>
      <c r="AI13" s="116"/>
      <c r="AJ13" s="116">
        <f>AD13</f>
        <v>7278.7112499999348</v>
      </c>
      <c r="AK13" s="117"/>
      <c r="AL13" s="116">
        <f t="shared" si="12"/>
        <v>7278.7112499999348</v>
      </c>
      <c r="AM13" s="115"/>
      <c r="AN13" s="116"/>
      <c r="AO13" s="348">
        <f t="shared" si="13"/>
        <v>0</v>
      </c>
      <c r="AP13" s="297"/>
      <c r="AQ13" s="101">
        <f t="shared" si="8"/>
        <v>5382871.5899999999</v>
      </c>
      <c r="AR13" s="116"/>
      <c r="AS13" s="116"/>
      <c r="AT13" s="116">
        <f>AQ13</f>
        <v>5382871.5899999999</v>
      </c>
      <c r="AU13" s="116"/>
      <c r="AV13" s="343">
        <f t="shared" si="14"/>
        <v>5382871.5899999999</v>
      </c>
      <c r="AW13" s="116"/>
      <c r="AX13" s="116"/>
      <c r="AY13" s="343">
        <f t="shared" si="15"/>
        <v>0</v>
      </c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 s="21" customFormat="1" ht="12" customHeight="1">
      <c r="A14" s="408">
        <v>10100651</v>
      </c>
      <c r="B14" s="409" t="s">
        <v>1723</v>
      </c>
      <c r="C14" s="410" t="s">
        <v>1350</v>
      </c>
      <c r="D14" s="411" t="str">
        <f t="shared" si="0"/>
        <v>ERB</v>
      </c>
      <c r="E14" s="411"/>
      <c r="F14" s="410"/>
      <c r="G14" s="411"/>
      <c r="H14" s="412" t="str">
        <f t="shared" si="1"/>
        <v/>
      </c>
      <c r="I14" s="412" t="str">
        <f t="shared" si="2"/>
        <v>ERB</v>
      </c>
      <c r="J14" s="412" t="str">
        <f t="shared" si="3"/>
        <v/>
      </c>
      <c r="K14" s="412" t="str">
        <f t="shared" si="4"/>
        <v/>
      </c>
      <c r="L14" s="412" t="str">
        <f t="shared" si="9"/>
        <v>NO</v>
      </c>
      <c r="M14" s="412" t="str">
        <f t="shared" si="10"/>
        <v>NO</v>
      </c>
      <c r="N14" s="412" t="str">
        <f t="shared" si="11"/>
        <v/>
      </c>
      <c r="O14" s="412"/>
      <c r="P14" s="413">
        <v>175248323.28</v>
      </c>
      <c r="Q14" s="413">
        <v>175248323.28</v>
      </c>
      <c r="R14" s="413">
        <v>175248323.28</v>
      </c>
      <c r="S14" s="413">
        <v>174959388.03</v>
      </c>
      <c r="T14" s="413">
        <v>174959388.03</v>
      </c>
      <c r="U14" s="413">
        <v>174959388.03</v>
      </c>
      <c r="V14" s="413">
        <v>127626846.77</v>
      </c>
      <c r="W14" s="413">
        <v>127626846.77</v>
      </c>
      <c r="X14" s="413">
        <v>127626846.77</v>
      </c>
      <c r="Y14" s="413">
        <v>127834725.66</v>
      </c>
      <c r="Z14" s="413">
        <v>127834725.66</v>
      </c>
      <c r="AA14" s="413">
        <v>127834725.66</v>
      </c>
      <c r="AB14" s="413">
        <v>129151734.53</v>
      </c>
      <c r="AC14" s="413"/>
      <c r="AD14" s="534">
        <f t="shared" si="7"/>
        <v>149496629.73708335</v>
      </c>
      <c r="AE14" s="530" t="s">
        <v>708</v>
      </c>
      <c r="AF14" s="414"/>
      <c r="AG14" s="415" t="s">
        <v>375</v>
      </c>
      <c r="AH14" s="416"/>
      <c r="AI14" s="416">
        <f>AD14</f>
        <v>149496629.73708335</v>
      </c>
      <c r="AJ14" s="416"/>
      <c r="AK14" s="417"/>
      <c r="AL14" s="416">
        <f t="shared" si="12"/>
        <v>149496629.73708335</v>
      </c>
      <c r="AM14" s="418"/>
      <c r="AN14" s="416"/>
      <c r="AO14" s="419">
        <f t="shared" si="13"/>
        <v>0</v>
      </c>
      <c r="AP14" s="297"/>
      <c r="AQ14" s="420">
        <f t="shared" si="8"/>
        <v>129151734.53</v>
      </c>
      <c r="AR14" s="416"/>
      <c r="AS14" s="416">
        <f>AQ14</f>
        <v>129151734.53</v>
      </c>
      <c r="AT14" s="416"/>
      <c r="AU14" s="416"/>
      <c r="AV14" s="421">
        <f t="shared" si="14"/>
        <v>129151734.53</v>
      </c>
      <c r="AW14" s="416"/>
      <c r="AX14" s="416"/>
      <c r="AY14" s="421">
        <f t="shared" si="15"/>
        <v>0</v>
      </c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s="21" customFormat="1" ht="12" customHeight="1">
      <c r="A15" s="408">
        <v>10100661</v>
      </c>
      <c r="B15" s="409" t="s">
        <v>1724</v>
      </c>
      <c r="C15" s="410" t="s">
        <v>1351</v>
      </c>
      <c r="D15" s="411" t="str">
        <f t="shared" si="0"/>
        <v>ERB</v>
      </c>
      <c r="E15" s="411"/>
      <c r="F15" s="410"/>
      <c r="G15" s="411"/>
      <c r="H15" s="412" t="str">
        <f t="shared" si="1"/>
        <v/>
      </c>
      <c r="I15" s="412" t="str">
        <f t="shared" si="2"/>
        <v>ERB</v>
      </c>
      <c r="J15" s="412" t="str">
        <f t="shared" si="3"/>
        <v/>
      </c>
      <c r="K15" s="412" t="str">
        <f t="shared" si="4"/>
        <v/>
      </c>
      <c r="L15" s="412" t="str">
        <f t="shared" si="9"/>
        <v>NO</v>
      </c>
      <c r="M15" s="412" t="str">
        <f t="shared" si="10"/>
        <v>NO</v>
      </c>
      <c r="N15" s="412" t="str">
        <f t="shared" si="11"/>
        <v/>
      </c>
      <c r="O15" s="412"/>
      <c r="P15" s="413">
        <v>-175248323.28</v>
      </c>
      <c r="Q15" s="413">
        <v>-175248323.28</v>
      </c>
      <c r="R15" s="413">
        <v>-175248323.28</v>
      </c>
      <c r="S15" s="413">
        <v>-174959388.03</v>
      </c>
      <c r="T15" s="413">
        <v>-174959388.03</v>
      </c>
      <c r="U15" s="413">
        <v>-174959388.03</v>
      </c>
      <c r="V15" s="413">
        <v>-127626846.77</v>
      </c>
      <c r="W15" s="413">
        <v>-127626846.77</v>
      </c>
      <c r="X15" s="413">
        <v>-127626846.77</v>
      </c>
      <c r="Y15" s="413">
        <v>-127834725.66</v>
      </c>
      <c r="Z15" s="413">
        <v>-127834725.66</v>
      </c>
      <c r="AA15" s="413">
        <v>-127834725.66</v>
      </c>
      <c r="AB15" s="413">
        <v>-129151734.53</v>
      </c>
      <c r="AC15" s="413"/>
      <c r="AD15" s="534">
        <f t="shared" si="7"/>
        <v>-149496629.73708335</v>
      </c>
      <c r="AE15" s="530" t="s">
        <v>708</v>
      </c>
      <c r="AF15" s="414"/>
      <c r="AG15" s="415" t="s">
        <v>375</v>
      </c>
      <c r="AH15" s="416"/>
      <c r="AI15" s="416">
        <f>AD15</f>
        <v>-149496629.73708335</v>
      </c>
      <c r="AJ15" s="416"/>
      <c r="AK15" s="417"/>
      <c r="AL15" s="416">
        <f t="shared" si="12"/>
        <v>-149496629.73708335</v>
      </c>
      <c r="AM15" s="418"/>
      <c r="AN15" s="416"/>
      <c r="AO15" s="419">
        <f t="shared" si="13"/>
        <v>0</v>
      </c>
      <c r="AP15" s="297"/>
      <c r="AQ15" s="420">
        <f t="shared" si="8"/>
        <v>-129151734.53</v>
      </c>
      <c r="AR15" s="416"/>
      <c r="AS15" s="416">
        <f>AQ15</f>
        <v>-129151734.53</v>
      </c>
      <c r="AT15" s="416"/>
      <c r="AU15" s="416"/>
      <c r="AV15" s="421">
        <f t="shared" si="14"/>
        <v>-129151734.53</v>
      </c>
      <c r="AW15" s="416"/>
      <c r="AX15" s="416"/>
      <c r="AY15" s="421">
        <f t="shared" si="15"/>
        <v>0</v>
      </c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s="21" customFormat="1" ht="12" customHeight="1">
      <c r="A16" s="195">
        <v>10110013</v>
      </c>
      <c r="B16" s="126" t="s">
        <v>808</v>
      </c>
      <c r="C16" s="109" t="s">
        <v>807</v>
      </c>
      <c r="D16" s="130" t="str">
        <f t="shared" si="0"/>
        <v>Non-Op</v>
      </c>
      <c r="E16" s="130"/>
      <c r="F16" s="109"/>
      <c r="G16" s="130"/>
      <c r="H16" s="212" t="str">
        <f t="shared" si="1"/>
        <v/>
      </c>
      <c r="I16" s="212" t="str">
        <f t="shared" si="2"/>
        <v/>
      </c>
      <c r="J16" s="212" t="str">
        <f t="shared" si="3"/>
        <v/>
      </c>
      <c r="K16" s="212" t="str">
        <f t="shared" si="4"/>
        <v>Non-Op</v>
      </c>
      <c r="L16" s="212" t="str">
        <f t="shared" si="9"/>
        <v>NO</v>
      </c>
      <c r="M16" s="212" t="str">
        <f t="shared" si="10"/>
        <v>NO</v>
      </c>
      <c r="N16" s="212" t="str">
        <f t="shared" si="11"/>
        <v/>
      </c>
      <c r="O16" s="212"/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/>
      <c r="AD16" s="533">
        <f t="shared" si="7"/>
        <v>0</v>
      </c>
      <c r="AE16" s="529"/>
      <c r="AF16" s="118"/>
      <c r="AG16" s="270" t="s">
        <v>408</v>
      </c>
      <c r="AH16" s="116"/>
      <c r="AI16" s="116"/>
      <c r="AJ16" s="116"/>
      <c r="AK16" s="117">
        <f>AD16</f>
        <v>0</v>
      </c>
      <c r="AL16" s="116">
        <f t="shared" si="12"/>
        <v>0</v>
      </c>
      <c r="AM16" s="115"/>
      <c r="AN16" s="116"/>
      <c r="AO16" s="348">
        <f t="shared" si="13"/>
        <v>0</v>
      </c>
      <c r="AP16" s="297"/>
      <c r="AQ16" s="101">
        <f t="shared" si="8"/>
        <v>0</v>
      </c>
      <c r="AR16" s="116"/>
      <c r="AS16" s="116"/>
      <c r="AT16" s="116"/>
      <c r="AU16" s="116">
        <f>AQ16</f>
        <v>0</v>
      </c>
      <c r="AV16" s="343">
        <f t="shared" si="14"/>
        <v>0</v>
      </c>
      <c r="AW16" s="116"/>
      <c r="AX16" s="116"/>
      <c r="AY16" s="343">
        <f t="shared" si="15"/>
        <v>0</v>
      </c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s="21" customFormat="1" ht="12" customHeight="1">
      <c r="A17" s="423">
        <v>10110023</v>
      </c>
      <c r="B17" s="424" t="s">
        <v>1725</v>
      </c>
      <c r="C17" s="410" t="s">
        <v>1373</v>
      </c>
      <c r="D17" s="411" t="str">
        <f t="shared" si="0"/>
        <v>Non-Op</v>
      </c>
      <c r="E17" s="411"/>
      <c r="F17" s="561">
        <v>42752</v>
      </c>
      <c r="G17" s="411"/>
      <c r="H17" s="412" t="str">
        <f t="shared" si="1"/>
        <v/>
      </c>
      <c r="I17" s="412" t="str">
        <f t="shared" si="2"/>
        <v/>
      </c>
      <c r="J17" s="412" t="str">
        <f t="shared" si="3"/>
        <v/>
      </c>
      <c r="K17" s="412" t="str">
        <f t="shared" si="4"/>
        <v>Non-Op</v>
      </c>
      <c r="L17" s="412" t="str">
        <f t="shared" si="9"/>
        <v>NO</v>
      </c>
      <c r="M17" s="412" t="str">
        <f t="shared" si="10"/>
        <v>NO</v>
      </c>
      <c r="N17" s="412" t="str">
        <f t="shared" si="11"/>
        <v/>
      </c>
      <c r="O17" s="412"/>
      <c r="P17" s="413">
        <v>1374444.32</v>
      </c>
      <c r="Q17" s="413">
        <v>1341474.6100000001</v>
      </c>
      <c r="R17" s="413">
        <v>1299030</v>
      </c>
      <c r="S17" s="413">
        <v>1256585.4099999999</v>
      </c>
      <c r="T17" s="413">
        <v>1214140.8</v>
      </c>
      <c r="U17" s="413">
        <v>1171696.21</v>
      </c>
      <c r="V17" s="413">
        <v>1129251.6000000001</v>
      </c>
      <c r="W17" s="413">
        <v>1086807.01</v>
      </c>
      <c r="X17" s="413">
        <v>1454287.4</v>
      </c>
      <c r="Y17" s="413">
        <v>1387106.61</v>
      </c>
      <c r="Z17" s="413">
        <v>1336288.33</v>
      </c>
      <c r="AA17" s="413">
        <v>1285470.07</v>
      </c>
      <c r="AB17" s="413">
        <v>1234651.79</v>
      </c>
      <c r="AC17" s="413"/>
      <c r="AD17" s="534">
        <f t="shared" si="7"/>
        <v>1272223.8420833333</v>
      </c>
      <c r="AE17" s="530"/>
      <c r="AF17" s="414"/>
      <c r="AG17" s="415"/>
      <c r="AH17" s="416"/>
      <c r="AI17" s="416"/>
      <c r="AJ17" s="416"/>
      <c r="AK17" s="417">
        <f>AD17</f>
        <v>1272223.8420833333</v>
      </c>
      <c r="AL17" s="416">
        <f t="shared" si="12"/>
        <v>1272223.8420833333</v>
      </c>
      <c r="AM17" s="418"/>
      <c r="AN17" s="416"/>
      <c r="AO17" s="419">
        <f t="shared" si="13"/>
        <v>0</v>
      </c>
      <c r="AP17" s="297"/>
      <c r="AQ17" s="420">
        <f t="shared" si="8"/>
        <v>1234651.79</v>
      </c>
      <c r="AR17" s="416"/>
      <c r="AS17" s="416"/>
      <c r="AT17" s="416"/>
      <c r="AU17" s="416">
        <f>AQ17</f>
        <v>1234651.79</v>
      </c>
      <c r="AV17" s="421">
        <f t="shared" si="14"/>
        <v>1234651.79</v>
      </c>
      <c r="AW17" s="416"/>
      <c r="AX17" s="416"/>
      <c r="AY17" s="421">
        <f t="shared" si="15"/>
        <v>0</v>
      </c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s="21" customFormat="1" ht="12" customHeight="1">
      <c r="A18" s="194">
        <v>10500501</v>
      </c>
      <c r="B18" s="240" t="s">
        <v>1726</v>
      </c>
      <c r="C18" s="109" t="s">
        <v>328</v>
      </c>
      <c r="D18" s="130" t="str">
        <f t="shared" si="0"/>
        <v>ERB</v>
      </c>
      <c r="E18" s="130"/>
      <c r="F18" s="109"/>
      <c r="G18" s="130"/>
      <c r="H18" s="212" t="str">
        <f t="shared" si="1"/>
        <v/>
      </c>
      <c r="I18" s="212" t="str">
        <f t="shared" si="2"/>
        <v>ERB</v>
      </c>
      <c r="J18" s="212" t="str">
        <f t="shared" si="3"/>
        <v/>
      </c>
      <c r="K18" s="212" t="str">
        <f t="shared" si="4"/>
        <v/>
      </c>
      <c r="L18" s="212" t="str">
        <f t="shared" si="9"/>
        <v>NO</v>
      </c>
      <c r="M18" s="212" t="str">
        <f t="shared" si="10"/>
        <v>NO</v>
      </c>
      <c r="N18" s="212" t="str">
        <f t="shared" si="11"/>
        <v/>
      </c>
      <c r="O18" s="212"/>
      <c r="P18" s="110">
        <v>51838762.93</v>
      </c>
      <c r="Q18" s="110">
        <v>51845838.880000003</v>
      </c>
      <c r="R18" s="110">
        <v>51940507.969999999</v>
      </c>
      <c r="S18" s="110">
        <v>51948737.350000001</v>
      </c>
      <c r="T18" s="110">
        <v>51955861.93</v>
      </c>
      <c r="U18" s="110">
        <v>51955906.170000002</v>
      </c>
      <c r="V18" s="110">
        <v>52143356.590000004</v>
      </c>
      <c r="W18" s="110">
        <v>49283072.200000003</v>
      </c>
      <c r="X18" s="110">
        <v>49283072.200000003</v>
      </c>
      <c r="Y18" s="110">
        <v>49283195.740000002</v>
      </c>
      <c r="Z18" s="110">
        <v>49293847.079999998</v>
      </c>
      <c r="AA18" s="110">
        <v>49293982.979999997</v>
      </c>
      <c r="AB18" s="110">
        <v>49293982.979999997</v>
      </c>
      <c r="AC18" s="110"/>
      <c r="AD18" s="533">
        <f t="shared" si="7"/>
        <v>50732812.670416661</v>
      </c>
      <c r="AE18" s="529">
        <v>14</v>
      </c>
      <c r="AF18" s="118"/>
      <c r="AG18" s="270">
        <v>19</v>
      </c>
      <c r="AH18" s="116"/>
      <c r="AI18" s="116">
        <f>AD18</f>
        <v>50732812.670416661</v>
      </c>
      <c r="AJ18" s="116"/>
      <c r="AK18" s="117"/>
      <c r="AL18" s="116">
        <f t="shared" si="12"/>
        <v>50732812.670416661</v>
      </c>
      <c r="AM18" s="115"/>
      <c r="AN18" s="116"/>
      <c r="AO18" s="348">
        <f t="shared" si="13"/>
        <v>0</v>
      </c>
      <c r="AP18" s="297"/>
      <c r="AQ18" s="101">
        <f t="shared" si="8"/>
        <v>49293982.979999997</v>
      </c>
      <c r="AR18" s="116"/>
      <c r="AS18" s="116">
        <f>AQ18</f>
        <v>49293982.979999997</v>
      </c>
      <c r="AT18" s="116"/>
      <c r="AU18" s="116"/>
      <c r="AV18" s="343">
        <f t="shared" si="14"/>
        <v>49293982.979999997</v>
      </c>
      <c r="AW18" s="116"/>
      <c r="AX18" s="116"/>
      <c r="AY18" s="343">
        <f t="shared" si="15"/>
        <v>0</v>
      </c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s="21" customFormat="1" ht="12" customHeight="1">
      <c r="A19" s="194">
        <v>10500502</v>
      </c>
      <c r="B19" s="240" t="s">
        <v>1727</v>
      </c>
      <c r="C19" s="109" t="s">
        <v>329</v>
      </c>
      <c r="D19" s="130" t="str">
        <f t="shared" si="0"/>
        <v>GRB</v>
      </c>
      <c r="E19" s="130"/>
      <c r="F19" s="109"/>
      <c r="G19" s="130"/>
      <c r="H19" s="212" t="str">
        <f t="shared" si="1"/>
        <v/>
      </c>
      <c r="I19" s="212" t="str">
        <f t="shared" si="2"/>
        <v/>
      </c>
      <c r="J19" s="212" t="str">
        <f t="shared" si="3"/>
        <v>GRB</v>
      </c>
      <c r="K19" s="212" t="str">
        <f t="shared" si="4"/>
        <v/>
      </c>
      <c r="L19" s="212" t="str">
        <f t="shared" si="9"/>
        <v>NO</v>
      </c>
      <c r="M19" s="212" t="str">
        <f t="shared" si="10"/>
        <v>NO</v>
      </c>
      <c r="N19" s="212" t="str">
        <f t="shared" si="11"/>
        <v/>
      </c>
      <c r="O19" s="212"/>
      <c r="P19" s="110">
        <v>1436911.3</v>
      </c>
      <c r="Q19" s="110">
        <v>1436911.3</v>
      </c>
      <c r="R19" s="110">
        <v>1436911.3</v>
      </c>
      <c r="S19" s="110">
        <v>1436911.3</v>
      </c>
      <c r="T19" s="110">
        <v>1436911.3</v>
      </c>
      <c r="U19" s="110">
        <v>1436911.3</v>
      </c>
      <c r="V19" s="110">
        <v>1436911.3</v>
      </c>
      <c r="W19" s="110">
        <v>611314.14</v>
      </c>
      <c r="X19" s="110">
        <v>611314.14</v>
      </c>
      <c r="Y19" s="110">
        <v>611314.14</v>
      </c>
      <c r="Z19" s="110">
        <v>611314.14</v>
      </c>
      <c r="AA19" s="110">
        <v>611314.14</v>
      </c>
      <c r="AB19" s="110">
        <v>611314.14</v>
      </c>
      <c r="AC19" s="110"/>
      <c r="AD19" s="533">
        <f t="shared" si="7"/>
        <v>1058512.601666667</v>
      </c>
      <c r="AE19" s="529"/>
      <c r="AF19" s="119">
        <v>1</v>
      </c>
      <c r="AG19" s="269" t="s">
        <v>643</v>
      </c>
      <c r="AH19" s="116"/>
      <c r="AI19" s="116"/>
      <c r="AJ19" s="116">
        <f>AD19</f>
        <v>1058512.601666667</v>
      </c>
      <c r="AK19" s="117"/>
      <c r="AL19" s="116">
        <f t="shared" si="12"/>
        <v>1058512.601666667</v>
      </c>
      <c r="AM19" s="115"/>
      <c r="AN19" s="116"/>
      <c r="AO19" s="348">
        <f t="shared" si="13"/>
        <v>0</v>
      </c>
      <c r="AP19" s="297"/>
      <c r="AQ19" s="101">
        <f t="shared" si="8"/>
        <v>611314.14</v>
      </c>
      <c r="AR19" s="116"/>
      <c r="AS19" s="116"/>
      <c r="AT19" s="116">
        <f>AQ19</f>
        <v>611314.14</v>
      </c>
      <c r="AU19" s="116"/>
      <c r="AV19" s="343">
        <f t="shared" si="14"/>
        <v>611314.14</v>
      </c>
      <c r="AW19" s="116"/>
      <c r="AX19" s="116"/>
      <c r="AY19" s="343">
        <f t="shared" si="15"/>
        <v>0</v>
      </c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s="21" customFormat="1" ht="12" customHeight="1">
      <c r="A20" s="408">
        <v>10500503</v>
      </c>
      <c r="B20" s="409" t="s">
        <v>1728</v>
      </c>
      <c r="C20" s="410" t="s">
        <v>412</v>
      </c>
      <c r="D20" s="411" t="str">
        <f t="shared" si="0"/>
        <v>CRB</v>
      </c>
      <c r="E20" s="411"/>
      <c r="F20" s="410"/>
      <c r="G20" s="411"/>
      <c r="H20" s="412" t="str">
        <f t="shared" si="1"/>
        <v/>
      </c>
      <c r="I20" s="412" t="str">
        <f t="shared" si="2"/>
        <v>ERB</v>
      </c>
      <c r="J20" s="412" t="str">
        <f t="shared" si="3"/>
        <v>GRB</v>
      </c>
      <c r="K20" s="412" t="str">
        <f t="shared" si="4"/>
        <v/>
      </c>
      <c r="L20" s="412" t="str">
        <f t="shared" si="9"/>
        <v>NO</v>
      </c>
      <c r="M20" s="412" t="str">
        <f t="shared" si="10"/>
        <v>NO</v>
      </c>
      <c r="N20" s="412" t="str">
        <f t="shared" si="11"/>
        <v/>
      </c>
      <c r="O20" s="412"/>
      <c r="P20" s="413">
        <v>10945931.24</v>
      </c>
      <c r="Q20" s="413">
        <v>11196532.92</v>
      </c>
      <c r="R20" s="413">
        <v>11603068.33</v>
      </c>
      <c r="S20" s="413">
        <v>13117628.369999999</v>
      </c>
      <c r="T20" s="413">
        <v>13616882.710000001</v>
      </c>
      <c r="U20" s="413">
        <v>15095616.85</v>
      </c>
      <c r="V20" s="413">
        <v>0</v>
      </c>
      <c r="W20" s="413">
        <v>227.16</v>
      </c>
      <c r="X20" s="413">
        <v>0</v>
      </c>
      <c r="Y20" s="413">
        <v>0</v>
      </c>
      <c r="Z20" s="413">
        <v>0</v>
      </c>
      <c r="AA20" s="413">
        <v>0</v>
      </c>
      <c r="AB20" s="413">
        <v>0</v>
      </c>
      <c r="AC20" s="413"/>
      <c r="AD20" s="534">
        <f t="shared" si="7"/>
        <v>5841910.1633333331</v>
      </c>
      <c r="AE20" s="530" t="s">
        <v>706</v>
      </c>
      <c r="AF20" s="414" t="s">
        <v>472</v>
      </c>
      <c r="AG20" s="415"/>
      <c r="AH20" s="416"/>
      <c r="AI20" s="416">
        <f>AD20*C1355</f>
        <v>3823530.2019016664</v>
      </c>
      <c r="AJ20" s="416">
        <f>AD20*C1356</f>
        <v>2018379.9614316665</v>
      </c>
      <c r="AK20" s="417"/>
      <c r="AL20" s="416">
        <f t="shared" si="12"/>
        <v>5841910.1633333331</v>
      </c>
      <c r="AM20" s="418"/>
      <c r="AN20" s="416"/>
      <c r="AO20" s="419">
        <f t="shared" si="13"/>
        <v>0</v>
      </c>
      <c r="AP20" s="297"/>
      <c r="AQ20" s="420">
        <f t="shared" si="8"/>
        <v>0</v>
      </c>
      <c r="AR20" s="416"/>
      <c r="AS20" s="416">
        <f>AQ20*C1355</f>
        <v>0</v>
      </c>
      <c r="AT20" s="416">
        <f>AQ20*C1356</f>
        <v>0</v>
      </c>
      <c r="AU20" s="416"/>
      <c r="AV20" s="421">
        <f t="shared" si="14"/>
        <v>0</v>
      </c>
      <c r="AW20" s="416"/>
      <c r="AX20" s="416"/>
      <c r="AY20" s="421">
        <f t="shared" si="15"/>
        <v>0</v>
      </c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s="21" customFormat="1" ht="12" customHeight="1">
      <c r="A21" s="194">
        <v>10600501</v>
      </c>
      <c r="B21" s="240" t="s">
        <v>1729</v>
      </c>
      <c r="C21" s="109" t="s">
        <v>330</v>
      </c>
      <c r="D21" s="130" t="str">
        <f t="shared" si="0"/>
        <v>ERB</v>
      </c>
      <c r="E21" s="130"/>
      <c r="F21" s="109"/>
      <c r="G21" s="130"/>
      <c r="H21" s="212" t="str">
        <f t="shared" si="1"/>
        <v/>
      </c>
      <c r="I21" s="212" t="str">
        <f t="shared" si="2"/>
        <v>ERB</v>
      </c>
      <c r="J21" s="212" t="str">
        <f t="shared" si="3"/>
        <v/>
      </c>
      <c r="K21" s="212" t="str">
        <f t="shared" si="4"/>
        <v/>
      </c>
      <c r="L21" s="212" t="str">
        <f t="shared" si="9"/>
        <v>NO</v>
      </c>
      <c r="M21" s="212" t="str">
        <f t="shared" si="10"/>
        <v>NO</v>
      </c>
      <c r="N21" s="212" t="str">
        <f t="shared" si="11"/>
        <v/>
      </c>
      <c r="O21" s="212"/>
      <c r="P21" s="110">
        <v>66559971.020000003</v>
      </c>
      <c r="Q21" s="110">
        <v>79730112.400000006</v>
      </c>
      <c r="R21" s="110">
        <v>65845604.670000002</v>
      </c>
      <c r="S21" s="110">
        <v>78544012.930000007</v>
      </c>
      <c r="T21" s="110">
        <v>76218422.989999995</v>
      </c>
      <c r="U21" s="110">
        <v>72873907.459999993</v>
      </c>
      <c r="V21" s="110">
        <v>146752173.47</v>
      </c>
      <c r="W21" s="110">
        <v>111600198.09</v>
      </c>
      <c r="X21" s="110">
        <v>115323659.25</v>
      </c>
      <c r="Y21" s="110">
        <v>91525009.939999998</v>
      </c>
      <c r="Z21" s="110">
        <v>90465540.459999993</v>
      </c>
      <c r="AA21" s="110">
        <v>77366280.069999993</v>
      </c>
      <c r="AB21" s="110">
        <v>81790151.019999996</v>
      </c>
      <c r="AC21" s="110"/>
      <c r="AD21" s="533">
        <f t="shared" si="7"/>
        <v>90034998.5625</v>
      </c>
      <c r="AE21" s="529" t="s">
        <v>225</v>
      </c>
      <c r="AF21" s="118"/>
      <c r="AG21" s="270">
        <v>18</v>
      </c>
      <c r="AH21" s="116"/>
      <c r="AI21" s="116">
        <f>AD21</f>
        <v>90034998.5625</v>
      </c>
      <c r="AJ21" s="116"/>
      <c r="AK21" s="117"/>
      <c r="AL21" s="116">
        <f t="shared" si="12"/>
        <v>90034998.5625</v>
      </c>
      <c r="AM21" s="115"/>
      <c r="AN21" s="116"/>
      <c r="AO21" s="348">
        <f t="shared" si="13"/>
        <v>0</v>
      </c>
      <c r="AP21" s="297"/>
      <c r="AQ21" s="101">
        <f t="shared" si="8"/>
        <v>81790151.019999996</v>
      </c>
      <c r="AR21" s="116"/>
      <c r="AS21" s="116">
        <f>AQ21</f>
        <v>81790151.019999996</v>
      </c>
      <c r="AT21" s="116"/>
      <c r="AU21" s="116"/>
      <c r="AV21" s="343">
        <f t="shared" si="14"/>
        <v>81790151.019999996</v>
      </c>
      <c r="AW21" s="116"/>
      <c r="AX21" s="116"/>
      <c r="AY21" s="343">
        <f t="shared" si="15"/>
        <v>0</v>
      </c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s="21" customFormat="1" ht="12" customHeight="1">
      <c r="A22" s="194">
        <v>10600502</v>
      </c>
      <c r="B22" s="240" t="s">
        <v>1730</v>
      </c>
      <c r="C22" s="109" t="s">
        <v>331</v>
      </c>
      <c r="D22" s="130" t="str">
        <f t="shared" si="0"/>
        <v>GRB</v>
      </c>
      <c r="E22" s="130"/>
      <c r="F22" s="109"/>
      <c r="G22" s="130"/>
      <c r="H22" s="212" t="str">
        <f t="shared" si="1"/>
        <v/>
      </c>
      <c r="I22" s="212" t="str">
        <f t="shared" si="2"/>
        <v/>
      </c>
      <c r="J22" s="212" t="str">
        <f t="shared" si="3"/>
        <v>GRB</v>
      </c>
      <c r="K22" s="212" t="str">
        <f t="shared" si="4"/>
        <v/>
      </c>
      <c r="L22" s="212" t="str">
        <f t="shared" si="9"/>
        <v>NO</v>
      </c>
      <c r="M22" s="212" t="str">
        <f t="shared" si="10"/>
        <v>NO</v>
      </c>
      <c r="N22" s="212" t="str">
        <f t="shared" si="11"/>
        <v/>
      </c>
      <c r="O22" s="212"/>
      <c r="P22" s="110">
        <v>76168187.659999996</v>
      </c>
      <c r="Q22" s="110">
        <v>75096360.950000003</v>
      </c>
      <c r="R22" s="110">
        <v>75805085.290000007</v>
      </c>
      <c r="S22" s="110">
        <v>73816974.379999995</v>
      </c>
      <c r="T22" s="110">
        <v>84729698.25</v>
      </c>
      <c r="U22" s="110">
        <v>84555203.439999998</v>
      </c>
      <c r="V22" s="110">
        <v>91940790.370000005</v>
      </c>
      <c r="W22" s="110">
        <v>83409897.390000001</v>
      </c>
      <c r="X22" s="110">
        <v>78757653.489999995</v>
      </c>
      <c r="Y22" s="110">
        <v>81640280.980000004</v>
      </c>
      <c r="Z22" s="110">
        <v>82703345.159999996</v>
      </c>
      <c r="AA22" s="110">
        <v>88362927.700000003</v>
      </c>
      <c r="AB22" s="110">
        <v>90639752.420000002</v>
      </c>
      <c r="AC22" s="110"/>
      <c r="AD22" s="533">
        <f t="shared" si="7"/>
        <v>82018515.620000005</v>
      </c>
      <c r="AE22" s="529"/>
      <c r="AF22" s="119">
        <v>1</v>
      </c>
      <c r="AG22" s="269" t="s">
        <v>643</v>
      </c>
      <c r="AH22" s="116"/>
      <c r="AI22" s="116"/>
      <c r="AJ22" s="116">
        <f>AD22</f>
        <v>82018515.620000005</v>
      </c>
      <c r="AK22" s="117"/>
      <c r="AL22" s="116">
        <f t="shared" si="12"/>
        <v>82018515.620000005</v>
      </c>
      <c r="AM22" s="115"/>
      <c r="AN22" s="116"/>
      <c r="AO22" s="348">
        <f t="shared" si="13"/>
        <v>0</v>
      </c>
      <c r="AP22" s="297"/>
      <c r="AQ22" s="101">
        <f t="shared" si="8"/>
        <v>90639752.420000002</v>
      </c>
      <c r="AR22" s="116"/>
      <c r="AS22" s="116"/>
      <c r="AT22" s="116">
        <f>AQ22</f>
        <v>90639752.420000002</v>
      </c>
      <c r="AU22" s="116"/>
      <c r="AV22" s="343">
        <f t="shared" si="14"/>
        <v>90639752.420000002</v>
      </c>
      <c r="AW22" s="116"/>
      <c r="AX22" s="116"/>
      <c r="AY22" s="343">
        <f t="shared" si="15"/>
        <v>0</v>
      </c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21" customFormat="1" ht="12" customHeight="1">
      <c r="A23" s="194">
        <v>10600503</v>
      </c>
      <c r="B23" s="240" t="s">
        <v>1731</v>
      </c>
      <c r="C23" s="109" t="s">
        <v>396</v>
      </c>
      <c r="D23" s="130" t="str">
        <f t="shared" si="0"/>
        <v>CRB</v>
      </c>
      <c r="E23" s="130"/>
      <c r="F23" s="109"/>
      <c r="G23" s="130"/>
      <c r="H23" s="212" t="str">
        <f t="shared" si="1"/>
        <v/>
      </c>
      <c r="I23" s="212" t="str">
        <f t="shared" si="2"/>
        <v>ERB</v>
      </c>
      <c r="J23" s="212" t="str">
        <f t="shared" si="3"/>
        <v>GRB</v>
      </c>
      <c r="K23" s="212" t="str">
        <f t="shared" si="4"/>
        <v/>
      </c>
      <c r="L23" s="212" t="str">
        <f t="shared" si="9"/>
        <v>NO</v>
      </c>
      <c r="M23" s="212" t="str">
        <f t="shared" si="10"/>
        <v>NO</v>
      </c>
      <c r="N23" s="212" t="str">
        <f t="shared" si="11"/>
        <v/>
      </c>
      <c r="O23" s="212"/>
      <c r="P23" s="110">
        <v>915602.68</v>
      </c>
      <c r="Q23" s="110">
        <v>624707.67000000004</v>
      </c>
      <c r="R23" s="110">
        <v>8229907.5199999996</v>
      </c>
      <c r="S23" s="110">
        <v>8000861.71</v>
      </c>
      <c r="T23" s="110">
        <v>9754992.5099999998</v>
      </c>
      <c r="U23" s="110">
        <v>12015443.65</v>
      </c>
      <c r="V23" s="110">
        <v>36320795.490000002</v>
      </c>
      <c r="W23" s="110">
        <v>37817898.539999999</v>
      </c>
      <c r="X23" s="110">
        <v>41296959.93</v>
      </c>
      <c r="Y23" s="110">
        <v>45911630.880000003</v>
      </c>
      <c r="Z23" s="110">
        <v>8418097.8900000006</v>
      </c>
      <c r="AA23" s="110">
        <v>8664549.2100000009</v>
      </c>
      <c r="AB23" s="110">
        <v>7082990.4299999997</v>
      </c>
      <c r="AC23" s="110"/>
      <c r="AD23" s="533">
        <f t="shared" si="7"/>
        <v>18421261.796250004</v>
      </c>
      <c r="AE23" s="529" t="s">
        <v>226</v>
      </c>
      <c r="AF23" s="118" t="s">
        <v>472</v>
      </c>
      <c r="AG23" s="270" t="s">
        <v>644</v>
      </c>
      <c r="AH23" s="116"/>
      <c r="AI23" s="116">
        <f>AD23*C1355</f>
        <v>12056715.845645627</v>
      </c>
      <c r="AJ23" s="116">
        <f>AD23*C1356</f>
        <v>6364545.9506043764</v>
      </c>
      <c r="AK23" s="117"/>
      <c r="AL23" s="116">
        <f t="shared" si="12"/>
        <v>18421261.796250004</v>
      </c>
      <c r="AM23" s="115"/>
      <c r="AN23" s="116"/>
      <c r="AO23" s="348">
        <f t="shared" si="13"/>
        <v>0</v>
      </c>
      <c r="AP23" s="297"/>
      <c r="AQ23" s="101">
        <f t="shared" si="8"/>
        <v>7082990.4299999997</v>
      </c>
      <c r="AR23" s="116"/>
      <c r="AS23" s="116">
        <f>AQ23*C1355</f>
        <v>4635817.2364349999</v>
      </c>
      <c r="AT23" s="116">
        <f>AQ23*C1356</f>
        <v>2447173.1935649998</v>
      </c>
      <c r="AU23" s="116"/>
      <c r="AV23" s="343">
        <f t="shared" si="14"/>
        <v>7082990.4299999997</v>
      </c>
      <c r="AW23" s="116"/>
      <c r="AX23" s="116"/>
      <c r="AY23" s="343">
        <f t="shared" si="15"/>
        <v>0</v>
      </c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s="21" customFormat="1" ht="12" customHeight="1">
      <c r="A24" s="426">
        <v>10600602</v>
      </c>
      <c r="B24" s="427" t="s">
        <v>1732</v>
      </c>
      <c r="C24" s="410" t="s">
        <v>1194</v>
      </c>
      <c r="D24" s="411" t="str">
        <f t="shared" si="0"/>
        <v>GRB</v>
      </c>
      <c r="E24" s="411"/>
      <c r="F24" s="410"/>
      <c r="G24" s="411"/>
      <c r="H24" s="412"/>
      <c r="I24" s="412" t="str">
        <f t="shared" ref="I24:I55" si="16">IF(VALUE(AI24),I$7,IF(ISBLANK(AI24),"",I$7))</f>
        <v/>
      </c>
      <c r="J24" s="412" t="str">
        <f t="shared" ref="J24:J55" si="17">IF(VALUE(AJ24),J$7,IF(ISBLANK(AJ24),"",J$7))</f>
        <v>GRB</v>
      </c>
      <c r="K24" s="412" t="str">
        <f t="shared" ref="K24:K55" si="18">IF(VALUE(AK24),K$7,IF(ISBLANK(AK24),"",K$7))</f>
        <v/>
      </c>
      <c r="L24" s="412" t="str">
        <f t="shared" ref="L24" si="19">IF(VALUE(AM24),"W/C",IF(ISBLANK(AM24),"NO","W/C"))</f>
        <v>NO</v>
      </c>
      <c r="M24" s="412" t="str">
        <f t="shared" ref="M24" si="20">IF(VALUE(AN24),"W/C",IF(ISBLANK(AN24),"NO","W/C"))</f>
        <v>NO</v>
      </c>
      <c r="N24" s="412" t="str">
        <f t="shared" ref="N24" si="21">IF(OR(CONCATENATE(L24,M24)="NOW/C",CONCATENATE(L24,M24)="W/CNO"),"W/C","")</f>
        <v/>
      </c>
      <c r="O24" s="412"/>
      <c r="P24" s="413">
        <v>0</v>
      </c>
      <c r="Q24" s="413">
        <v>0</v>
      </c>
      <c r="R24" s="413">
        <v>0</v>
      </c>
      <c r="S24" s="413">
        <v>0</v>
      </c>
      <c r="T24" s="413">
        <v>0</v>
      </c>
      <c r="U24" s="413">
        <v>0</v>
      </c>
      <c r="V24" s="413">
        <v>0</v>
      </c>
      <c r="W24" s="413">
        <v>0</v>
      </c>
      <c r="X24" s="413">
        <v>0</v>
      </c>
      <c r="Y24" s="413">
        <v>3123832.55</v>
      </c>
      <c r="Z24" s="413">
        <v>0</v>
      </c>
      <c r="AA24" s="413">
        <v>0</v>
      </c>
      <c r="AB24" s="413">
        <v>0</v>
      </c>
      <c r="AC24" s="413"/>
      <c r="AD24" s="534">
        <f t="shared" si="7"/>
        <v>260319.37916666665</v>
      </c>
      <c r="AE24" s="530"/>
      <c r="AF24" s="414" t="s">
        <v>224</v>
      </c>
      <c r="AG24" s="415"/>
      <c r="AH24" s="416"/>
      <c r="AI24" s="416"/>
      <c r="AJ24" s="416">
        <f>AD24</f>
        <v>260319.37916666665</v>
      </c>
      <c r="AK24" s="417"/>
      <c r="AL24" s="416">
        <f t="shared" si="12"/>
        <v>260319.37916666665</v>
      </c>
      <c r="AM24" s="418"/>
      <c r="AN24" s="416"/>
      <c r="AO24" s="419"/>
      <c r="AP24" s="297"/>
      <c r="AQ24" s="420">
        <f t="shared" si="8"/>
        <v>0</v>
      </c>
      <c r="AR24" s="416"/>
      <c r="AS24" s="416"/>
      <c r="AT24" s="416">
        <f>AQ24</f>
        <v>0</v>
      </c>
      <c r="AU24" s="416"/>
      <c r="AV24" s="421">
        <f t="shared" ref="AV24" si="22">SUM(AS24:AU24)</f>
        <v>0</v>
      </c>
      <c r="AW24" s="416"/>
      <c r="AX24" s="416"/>
      <c r="AY24" s="421">
        <f t="shared" ref="AY24" si="23">AW24+AX24</f>
        <v>0</v>
      </c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s="21" customFormat="1" ht="12" customHeight="1">
      <c r="A25" s="194">
        <v>10600603</v>
      </c>
      <c r="B25" s="240" t="s">
        <v>1733</v>
      </c>
      <c r="C25" s="109" t="s">
        <v>1195</v>
      </c>
      <c r="D25" s="130" t="str">
        <f t="shared" si="0"/>
        <v>CRB</v>
      </c>
      <c r="E25" s="130"/>
      <c r="F25" s="109"/>
      <c r="G25" s="130"/>
      <c r="H25" s="212" t="str">
        <f t="shared" ref="H25:H56" si="24">IF(VALUE(AH25),H$7,IF(ISBLANK(AH25),"",H$7))</f>
        <v/>
      </c>
      <c r="I25" s="212" t="str">
        <f t="shared" si="16"/>
        <v>ERB</v>
      </c>
      <c r="J25" s="212" t="str">
        <f t="shared" si="17"/>
        <v>GRB</v>
      </c>
      <c r="K25" s="212" t="str">
        <f t="shared" si="18"/>
        <v/>
      </c>
      <c r="L25" s="212" t="str">
        <f t="shared" si="9"/>
        <v>NO</v>
      </c>
      <c r="M25" s="212" t="str">
        <f t="shared" si="10"/>
        <v>NO</v>
      </c>
      <c r="N25" s="212" t="str">
        <f t="shared" si="11"/>
        <v/>
      </c>
      <c r="O25" s="212"/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/>
      <c r="AD25" s="533">
        <f t="shared" si="7"/>
        <v>0</v>
      </c>
      <c r="AE25" s="529" t="s">
        <v>707</v>
      </c>
      <c r="AF25" s="118" t="s">
        <v>472</v>
      </c>
      <c r="AG25" s="270" t="s">
        <v>644</v>
      </c>
      <c r="AH25" s="116"/>
      <c r="AI25" s="116">
        <f>AD25*C1355</f>
        <v>0</v>
      </c>
      <c r="AJ25" s="116">
        <f>AD25*C1356</f>
        <v>0</v>
      </c>
      <c r="AK25" s="117"/>
      <c r="AL25" s="116">
        <f t="shared" si="12"/>
        <v>0</v>
      </c>
      <c r="AM25" s="115"/>
      <c r="AN25" s="116"/>
      <c r="AO25" s="348">
        <f t="shared" si="13"/>
        <v>0</v>
      </c>
      <c r="AP25" s="297"/>
      <c r="AQ25" s="101">
        <f t="shared" si="8"/>
        <v>0</v>
      </c>
      <c r="AR25" s="116"/>
      <c r="AS25" s="116">
        <f>AQ25*C1355</f>
        <v>0</v>
      </c>
      <c r="AT25" s="116">
        <f>AQ25*C1356</f>
        <v>0</v>
      </c>
      <c r="AU25" s="116"/>
      <c r="AV25" s="343">
        <f t="shared" si="14"/>
        <v>0</v>
      </c>
      <c r="AW25" s="116"/>
      <c r="AX25" s="116"/>
      <c r="AY25" s="343">
        <f t="shared" si="15"/>
        <v>0</v>
      </c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s="21" customFormat="1" ht="12" customHeight="1">
      <c r="A26" s="423">
        <v>10700011</v>
      </c>
      <c r="B26" s="424" t="s">
        <v>1734</v>
      </c>
      <c r="C26" s="410" t="s">
        <v>1374</v>
      </c>
      <c r="D26" s="411" t="str">
        <f t="shared" si="0"/>
        <v>Non-Op</v>
      </c>
      <c r="E26" s="411"/>
      <c r="F26" s="561">
        <v>42752</v>
      </c>
      <c r="G26" s="411"/>
      <c r="H26" s="412" t="str">
        <f t="shared" si="24"/>
        <v/>
      </c>
      <c r="I26" s="412" t="str">
        <f t="shared" si="16"/>
        <v/>
      </c>
      <c r="J26" s="412" t="str">
        <f t="shared" si="17"/>
        <v/>
      </c>
      <c r="K26" s="412" t="str">
        <f t="shared" si="18"/>
        <v>Non-Op</v>
      </c>
      <c r="L26" s="412" t="str">
        <f t="shared" si="9"/>
        <v>NO</v>
      </c>
      <c r="M26" s="412" t="str">
        <f t="shared" si="10"/>
        <v>NO</v>
      </c>
      <c r="N26" s="412" t="str">
        <f t="shared" si="11"/>
        <v/>
      </c>
      <c r="O26" s="412"/>
      <c r="P26" s="413">
        <v>-2018749.36</v>
      </c>
      <c r="Q26" s="413">
        <v>-2033060.59</v>
      </c>
      <c r="R26" s="413">
        <v>-3201213.72</v>
      </c>
      <c r="S26" s="413">
        <v>-3345731.57</v>
      </c>
      <c r="T26" s="413">
        <v>102862.05</v>
      </c>
      <c r="U26" s="413">
        <v>1158391.69</v>
      </c>
      <c r="V26" s="413">
        <v>-970695.8</v>
      </c>
      <c r="W26" s="413">
        <v>-336970.2</v>
      </c>
      <c r="X26" s="413">
        <v>254993.09</v>
      </c>
      <c r="Y26" s="413">
        <v>1182704.48</v>
      </c>
      <c r="Z26" s="413">
        <v>1074108.76</v>
      </c>
      <c r="AA26" s="413">
        <v>-62838.34</v>
      </c>
      <c r="AB26" s="413">
        <v>1479557.73</v>
      </c>
      <c r="AC26" s="413"/>
      <c r="AD26" s="534">
        <f t="shared" si="7"/>
        <v>-537253.83041666669</v>
      </c>
      <c r="AE26" s="530"/>
      <c r="AF26" s="414"/>
      <c r="AG26" s="415"/>
      <c r="AH26" s="416"/>
      <c r="AI26" s="416"/>
      <c r="AJ26" s="416"/>
      <c r="AK26" s="417">
        <f t="shared" ref="AK26:AK36" si="25">AD26</f>
        <v>-537253.83041666669</v>
      </c>
      <c r="AL26" s="416">
        <f t="shared" si="12"/>
        <v>-537253.83041666669</v>
      </c>
      <c r="AM26" s="418"/>
      <c r="AN26" s="416"/>
      <c r="AO26" s="419">
        <f t="shared" si="13"/>
        <v>0</v>
      </c>
      <c r="AP26" s="297"/>
      <c r="AQ26" s="420">
        <f t="shared" si="8"/>
        <v>1479557.73</v>
      </c>
      <c r="AR26" s="416"/>
      <c r="AS26" s="416"/>
      <c r="AT26" s="416"/>
      <c r="AU26" s="416">
        <f t="shared" ref="AU26:AU36" si="26">AQ26</f>
        <v>1479557.73</v>
      </c>
      <c r="AV26" s="421">
        <f t="shared" si="14"/>
        <v>1479557.73</v>
      </c>
      <c r="AW26" s="416"/>
      <c r="AX26" s="416"/>
      <c r="AY26" s="421">
        <f t="shared" si="15"/>
        <v>0</v>
      </c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s="21" customFormat="1" ht="12" customHeight="1">
      <c r="A27" s="423">
        <v>10700012</v>
      </c>
      <c r="B27" s="424" t="s">
        <v>1385</v>
      </c>
      <c r="C27" s="410" t="s">
        <v>1375</v>
      </c>
      <c r="D27" s="411" t="str">
        <f t="shared" si="0"/>
        <v>Non-Op</v>
      </c>
      <c r="E27" s="411"/>
      <c r="F27" s="561">
        <v>42752</v>
      </c>
      <c r="G27" s="411"/>
      <c r="H27" s="412" t="str">
        <f t="shared" si="24"/>
        <v/>
      </c>
      <c r="I27" s="412" t="str">
        <f t="shared" si="16"/>
        <v/>
      </c>
      <c r="J27" s="412" t="str">
        <f t="shared" si="17"/>
        <v/>
      </c>
      <c r="K27" s="412" t="str">
        <f t="shared" si="18"/>
        <v>Non-Op</v>
      </c>
      <c r="L27" s="412" t="str">
        <f t="shared" si="9"/>
        <v>NO</v>
      </c>
      <c r="M27" s="412" t="str">
        <f t="shared" si="10"/>
        <v>NO</v>
      </c>
      <c r="N27" s="412" t="str">
        <f t="shared" si="11"/>
        <v/>
      </c>
      <c r="O27" s="412"/>
      <c r="P27" s="413">
        <v>1698167.08</v>
      </c>
      <c r="Q27" s="413">
        <v>2096120.14</v>
      </c>
      <c r="R27" s="413">
        <v>2299483.65</v>
      </c>
      <c r="S27" s="413">
        <v>2293562.86</v>
      </c>
      <c r="T27" s="413">
        <v>2287148.37</v>
      </c>
      <c r="U27" s="413">
        <v>1188778.22</v>
      </c>
      <c r="V27" s="413">
        <v>667456.88</v>
      </c>
      <c r="W27" s="413">
        <v>868308.04</v>
      </c>
      <c r="X27" s="413">
        <v>1229706.76</v>
      </c>
      <c r="Y27" s="413">
        <v>1692502.31</v>
      </c>
      <c r="Z27" s="413">
        <v>1565607.6</v>
      </c>
      <c r="AA27" s="413">
        <v>1217693.49</v>
      </c>
      <c r="AB27" s="413">
        <v>3223904.25</v>
      </c>
      <c r="AC27" s="413"/>
      <c r="AD27" s="534">
        <f t="shared" si="7"/>
        <v>1655616.99875</v>
      </c>
      <c r="AE27" s="530"/>
      <c r="AF27" s="414"/>
      <c r="AG27" s="415"/>
      <c r="AH27" s="416"/>
      <c r="AI27" s="416"/>
      <c r="AJ27" s="416"/>
      <c r="AK27" s="417">
        <f t="shared" si="25"/>
        <v>1655616.99875</v>
      </c>
      <c r="AL27" s="416">
        <f t="shared" si="12"/>
        <v>1655616.99875</v>
      </c>
      <c r="AM27" s="418"/>
      <c r="AN27" s="416"/>
      <c r="AO27" s="419">
        <f t="shared" si="13"/>
        <v>0</v>
      </c>
      <c r="AP27" s="297"/>
      <c r="AQ27" s="420">
        <f t="shared" si="8"/>
        <v>3223904.25</v>
      </c>
      <c r="AR27" s="416"/>
      <c r="AS27" s="416"/>
      <c r="AT27" s="416"/>
      <c r="AU27" s="416">
        <f t="shared" si="26"/>
        <v>3223904.25</v>
      </c>
      <c r="AV27" s="421">
        <f t="shared" si="14"/>
        <v>3223904.25</v>
      </c>
      <c r="AW27" s="416"/>
      <c r="AX27" s="416"/>
      <c r="AY27" s="421">
        <f t="shared" si="15"/>
        <v>0</v>
      </c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s="21" customFormat="1" ht="12" customHeight="1">
      <c r="A28" s="195">
        <v>10700013</v>
      </c>
      <c r="B28" s="126" t="s">
        <v>1735</v>
      </c>
      <c r="C28" s="109" t="s">
        <v>613</v>
      </c>
      <c r="D28" s="130" t="str">
        <f t="shared" si="0"/>
        <v>Non-Op</v>
      </c>
      <c r="E28" s="130"/>
      <c r="F28" s="109"/>
      <c r="G28" s="130"/>
      <c r="H28" s="212" t="str">
        <f t="shared" si="24"/>
        <v/>
      </c>
      <c r="I28" s="212" t="str">
        <f t="shared" si="16"/>
        <v/>
      </c>
      <c r="J28" s="212" t="str">
        <f t="shared" si="17"/>
        <v/>
      </c>
      <c r="K28" s="212" t="str">
        <f t="shared" si="18"/>
        <v>Non-Op</v>
      </c>
      <c r="L28" s="212" t="str">
        <f t="shared" si="9"/>
        <v>NO</v>
      </c>
      <c r="M28" s="212" t="str">
        <f t="shared" si="10"/>
        <v>NO</v>
      </c>
      <c r="N28" s="212" t="str">
        <f t="shared" si="11"/>
        <v/>
      </c>
      <c r="O28" s="212"/>
      <c r="P28" s="110">
        <v>84661.66</v>
      </c>
      <c r="Q28" s="110">
        <v>-304944.09000000003</v>
      </c>
      <c r="R28" s="110">
        <v>-1387378.61</v>
      </c>
      <c r="S28" s="110">
        <v>-4207062.6900000004</v>
      </c>
      <c r="T28" s="110">
        <v>1205071.69</v>
      </c>
      <c r="U28" s="110">
        <v>2289216.34</v>
      </c>
      <c r="V28" s="110">
        <v>-2152887.63</v>
      </c>
      <c r="W28" s="110">
        <v>670288.81999999995</v>
      </c>
      <c r="X28" s="110">
        <v>2288057.34</v>
      </c>
      <c r="Y28" s="110">
        <v>1614028.7</v>
      </c>
      <c r="Z28" s="110">
        <v>2168688.92</v>
      </c>
      <c r="AA28" s="110">
        <v>2738985.07</v>
      </c>
      <c r="AB28" s="110">
        <v>2205291.9700000002</v>
      </c>
      <c r="AC28" s="110"/>
      <c r="AD28" s="533">
        <f t="shared" si="7"/>
        <v>505586.72291666648</v>
      </c>
      <c r="AE28" s="529"/>
      <c r="AF28" s="118"/>
      <c r="AG28" s="270" t="s">
        <v>651</v>
      </c>
      <c r="AH28" s="116"/>
      <c r="AI28" s="116"/>
      <c r="AJ28" s="116"/>
      <c r="AK28" s="117">
        <f t="shared" si="25"/>
        <v>505586.72291666648</v>
      </c>
      <c r="AL28" s="116">
        <f t="shared" si="12"/>
        <v>505586.72291666648</v>
      </c>
      <c r="AM28" s="115"/>
      <c r="AN28" s="116"/>
      <c r="AO28" s="348">
        <f t="shared" si="13"/>
        <v>0</v>
      </c>
      <c r="AP28" s="297"/>
      <c r="AQ28" s="101">
        <f t="shared" si="8"/>
        <v>2205291.9700000002</v>
      </c>
      <c r="AR28" s="116"/>
      <c r="AS28" s="116"/>
      <c r="AT28" s="116"/>
      <c r="AU28" s="116">
        <f t="shared" si="26"/>
        <v>2205291.9700000002</v>
      </c>
      <c r="AV28" s="343">
        <f t="shared" si="14"/>
        <v>2205291.9700000002</v>
      </c>
      <c r="AW28" s="116"/>
      <c r="AX28" s="116"/>
      <c r="AY28" s="343">
        <f t="shared" si="15"/>
        <v>0</v>
      </c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s="21" customFormat="1" ht="12" customHeight="1">
      <c r="A29" s="195">
        <v>10700023</v>
      </c>
      <c r="B29" s="126" t="s">
        <v>1736</v>
      </c>
      <c r="C29" s="109" t="s">
        <v>775</v>
      </c>
      <c r="D29" s="130" t="str">
        <f t="shared" si="0"/>
        <v>Non-Op</v>
      </c>
      <c r="E29" s="130"/>
      <c r="F29" s="109"/>
      <c r="G29" s="130"/>
      <c r="H29" s="212" t="str">
        <f t="shared" si="24"/>
        <v/>
      </c>
      <c r="I29" s="212" t="str">
        <f t="shared" si="16"/>
        <v/>
      </c>
      <c r="J29" s="212" t="str">
        <f t="shared" si="17"/>
        <v/>
      </c>
      <c r="K29" s="212" t="str">
        <f t="shared" si="18"/>
        <v>Non-Op</v>
      </c>
      <c r="L29" s="212" t="str">
        <f t="shared" si="9"/>
        <v>NO</v>
      </c>
      <c r="M29" s="212" t="str">
        <f t="shared" si="10"/>
        <v>NO</v>
      </c>
      <c r="N29" s="212" t="str">
        <f t="shared" si="11"/>
        <v/>
      </c>
      <c r="O29" s="212"/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/>
      <c r="AD29" s="533">
        <f t="shared" si="7"/>
        <v>0</v>
      </c>
      <c r="AE29" s="529"/>
      <c r="AF29" s="118"/>
      <c r="AG29" s="270" t="s">
        <v>651</v>
      </c>
      <c r="AH29" s="116"/>
      <c r="AI29" s="116"/>
      <c r="AJ29" s="116"/>
      <c r="AK29" s="117">
        <f t="shared" si="25"/>
        <v>0</v>
      </c>
      <c r="AL29" s="116">
        <f t="shared" si="12"/>
        <v>0</v>
      </c>
      <c r="AM29" s="115"/>
      <c r="AN29" s="116"/>
      <c r="AO29" s="348">
        <f t="shared" si="13"/>
        <v>0</v>
      </c>
      <c r="AP29" s="297"/>
      <c r="AQ29" s="101">
        <f t="shared" si="8"/>
        <v>0</v>
      </c>
      <c r="AR29" s="116"/>
      <c r="AS29" s="116"/>
      <c r="AT29" s="116"/>
      <c r="AU29" s="116">
        <f t="shared" si="26"/>
        <v>0</v>
      </c>
      <c r="AV29" s="343">
        <f t="shared" si="14"/>
        <v>0</v>
      </c>
      <c r="AW29" s="116"/>
      <c r="AX29" s="116"/>
      <c r="AY29" s="343">
        <f t="shared" si="15"/>
        <v>0</v>
      </c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s="21" customFormat="1" ht="12" customHeight="1">
      <c r="A30" s="423">
        <v>10700051</v>
      </c>
      <c r="B30" s="424" t="s">
        <v>1737</v>
      </c>
      <c r="C30" s="410" t="s">
        <v>1374</v>
      </c>
      <c r="D30" s="411" t="str">
        <f t="shared" si="0"/>
        <v>Non-Op</v>
      </c>
      <c r="E30" s="411"/>
      <c r="F30" s="561">
        <v>42752</v>
      </c>
      <c r="G30" s="411"/>
      <c r="H30" s="412" t="str">
        <f t="shared" si="24"/>
        <v/>
      </c>
      <c r="I30" s="412" t="str">
        <f t="shared" si="16"/>
        <v/>
      </c>
      <c r="J30" s="412" t="str">
        <f t="shared" si="17"/>
        <v/>
      </c>
      <c r="K30" s="412" t="str">
        <f t="shared" si="18"/>
        <v>Non-Op</v>
      </c>
      <c r="L30" s="412" t="str">
        <f t="shared" si="9"/>
        <v>NO</v>
      </c>
      <c r="M30" s="412" t="str">
        <f t="shared" si="10"/>
        <v>NO</v>
      </c>
      <c r="N30" s="412" t="str">
        <f t="shared" si="11"/>
        <v/>
      </c>
      <c r="O30" s="412"/>
      <c r="P30" s="413">
        <v>120144.81</v>
      </c>
      <c r="Q30" s="413">
        <v>85083.86</v>
      </c>
      <c r="R30" s="413">
        <v>118167.31</v>
      </c>
      <c r="S30" s="413">
        <v>209520.62</v>
      </c>
      <c r="T30" s="413">
        <v>389802.44</v>
      </c>
      <c r="U30" s="413">
        <v>498489.06</v>
      </c>
      <c r="V30" s="413">
        <v>596066.98</v>
      </c>
      <c r="W30" s="413">
        <v>772364.86</v>
      </c>
      <c r="X30" s="413">
        <v>922691.84</v>
      </c>
      <c r="Y30" s="413">
        <v>1259745.01</v>
      </c>
      <c r="Z30" s="413">
        <v>1304679.6200000001</v>
      </c>
      <c r="AA30" s="413">
        <v>1339189.33</v>
      </c>
      <c r="AB30" s="413">
        <v>1549730.61</v>
      </c>
      <c r="AC30" s="413"/>
      <c r="AD30" s="534">
        <f t="shared" si="7"/>
        <v>694228.22</v>
      </c>
      <c r="AE30" s="530"/>
      <c r="AF30" s="414"/>
      <c r="AG30" s="415"/>
      <c r="AH30" s="416"/>
      <c r="AI30" s="416"/>
      <c r="AJ30" s="416"/>
      <c r="AK30" s="417">
        <f t="shared" si="25"/>
        <v>694228.22</v>
      </c>
      <c r="AL30" s="416">
        <f t="shared" si="12"/>
        <v>694228.22</v>
      </c>
      <c r="AM30" s="418"/>
      <c r="AN30" s="416"/>
      <c r="AO30" s="419">
        <f t="shared" si="13"/>
        <v>0</v>
      </c>
      <c r="AP30" s="297"/>
      <c r="AQ30" s="420">
        <f t="shared" si="8"/>
        <v>1549730.61</v>
      </c>
      <c r="AR30" s="416"/>
      <c r="AS30" s="416"/>
      <c r="AT30" s="416"/>
      <c r="AU30" s="416">
        <f t="shared" si="26"/>
        <v>1549730.61</v>
      </c>
      <c r="AV30" s="421">
        <f t="shared" si="14"/>
        <v>1549730.61</v>
      </c>
      <c r="AW30" s="416"/>
      <c r="AX30" s="416"/>
      <c r="AY30" s="421">
        <f t="shared" si="15"/>
        <v>0</v>
      </c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s="21" customFormat="1" ht="12" customHeight="1">
      <c r="A31" s="194">
        <v>10700501</v>
      </c>
      <c r="B31" s="240" t="s">
        <v>1738</v>
      </c>
      <c r="C31" s="109" t="s">
        <v>156</v>
      </c>
      <c r="D31" s="130" t="str">
        <f t="shared" si="0"/>
        <v>Non-Op</v>
      </c>
      <c r="E31" s="130"/>
      <c r="F31" s="109"/>
      <c r="G31" s="130"/>
      <c r="H31" s="212" t="str">
        <f t="shared" si="24"/>
        <v/>
      </c>
      <c r="I31" s="212" t="str">
        <f t="shared" si="16"/>
        <v/>
      </c>
      <c r="J31" s="212" t="str">
        <f t="shared" si="17"/>
        <v/>
      </c>
      <c r="K31" s="212" t="str">
        <f t="shared" si="18"/>
        <v>Non-Op</v>
      </c>
      <c r="L31" s="212" t="str">
        <f t="shared" si="9"/>
        <v>NO</v>
      </c>
      <c r="M31" s="212" t="str">
        <f t="shared" si="10"/>
        <v>NO</v>
      </c>
      <c r="N31" s="212" t="str">
        <f t="shared" si="11"/>
        <v/>
      </c>
      <c r="O31" s="212"/>
      <c r="P31" s="110">
        <v>262386442.28</v>
      </c>
      <c r="Q31" s="110">
        <v>264410332.08000001</v>
      </c>
      <c r="R31" s="110">
        <v>285547974.48000002</v>
      </c>
      <c r="S31" s="110">
        <v>279938378.25</v>
      </c>
      <c r="T31" s="110">
        <v>298296076.08999997</v>
      </c>
      <c r="U31" s="110">
        <v>287377900.20999998</v>
      </c>
      <c r="V31" s="110">
        <v>228549819.11000001</v>
      </c>
      <c r="W31" s="110">
        <v>228106690.38999999</v>
      </c>
      <c r="X31" s="110">
        <v>230326272.58000001</v>
      </c>
      <c r="Y31" s="110">
        <v>243639616.56999999</v>
      </c>
      <c r="Z31" s="110">
        <v>255304291.15000001</v>
      </c>
      <c r="AA31" s="110">
        <v>273758108.74000001</v>
      </c>
      <c r="AB31" s="110">
        <v>291115277.80000001</v>
      </c>
      <c r="AC31" s="110"/>
      <c r="AD31" s="533">
        <f t="shared" si="7"/>
        <v>262667193.30750003</v>
      </c>
      <c r="AE31" s="529"/>
      <c r="AF31" s="118"/>
      <c r="AG31" s="270" t="s">
        <v>264</v>
      </c>
      <c r="AH31" s="116"/>
      <c r="AI31" s="116"/>
      <c r="AJ31" s="116"/>
      <c r="AK31" s="117">
        <f t="shared" si="25"/>
        <v>262667193.30750003</v>
      </c>
      <c r="AL31" s="116">
        <f t="shared" si="12"/>
        <v>262667193.30750003</v>
      </c>
      <c r="AM31" s="115"/>
      <c r="AN31" s="116"/>
      <c r="AO31" s="348">
        <f t="shared" si="13"/>
        <v>0</v>
      </c>
      <c r="AP31" s="297"/>
      <c r="AQ31" s="101">
        <f t="shared" si="8"/>
        <v>291115277.80000001</v>
      </c>
      <c r="AR31" s="116"/>
      <c r="AS31" s="116"/>
      <c r="AT31" s="116"/>
      <c r="AU31" s="116">
        <f t="shared" si="26"/>
        <v>291115277.80000001</v>
      </c>
      <c r="AV31" s="343">
        <f t="shared" si="14"/>
        <v>291115277.80000001</v>
      </c>
      <c r="AW31" s="116"/>
      <c r="AX31" s="116"/>
      <c r="AY31" s="343">
        <f t="shared" si="15"/>
        <v>0</v>
      </c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21" customFormat="1" ht="12" customHeight="1">
      <c r="A32" s="194">
        <v>10700502</v>
      </c>
      <c r="B32" s="240" t="s">
        <v>1739</v>
      </c>
      <c r="C32" s="109" t="s">
        <v>332</v>
      </c>
      <c r="D32" s="130" t="str">
        <f t="shared" si="0"/>
        <v>Non-Op</v>
      </c>
      <c r="E32" s="130"/>
      <c r="F32" s="109"/>
      <c r="G32" s="130"/>
      <c r="H32" s="212" t="str">
        <f t="shared" si="24"/>
        <v/>
      </c>
      <c r="I32" s="212" t="str">
        <f t="shared" si="16"/>
        <v/>
      </c>
      <c r="J32" s="212" t="str">
        <f t="shared" si="17"/>
        <v/>
      </c>
      <c r="K32" s="212" t="str">
        <f t="shared" si="18"/>
        <v>Non-Op</v>
      </c>
      <c r="L32" s="212" t="str">
        <f t="shared" si="9"/>
        <v>NO</v>
      </c>
      <c r="M32" s="212" t="str">
        <f t="shared" si="10"/>
        <v>NO</v>
      </c>
      <c r="N32" s="212" t="str">
        <f t="shared" si="11"/>
        <v/>
      </c>
      <c r="O32" s="212"/>
      <c r="P32" s="110">
        <v>119375202.47</v>
      </c>
      <c r="Q32" s="110">
        <v>124594180.88</v>
      </c>
      <c r="R32" s="110">
        <v>129497260.76000001</v>
      </c>
      <c r="S32" s="110">
        <v>142275561.37</v>
      </c>
      <c r="T32" s="110">
        <v>124678392.78</v>
      </c>
      <c r="U32" s="110">
        <v>132597512.36</v>
      </c>
      <c r="V32" s="110">
        <v>122099701.43000001</v>
      </c>
      <c r="W32" s="110">
        <v>123961713.81999999</v>
      </c>
      <c r="X32" s="110">
        <v>133021832.34999999</v>
      </c>
      <c r="Y32" s="110">
        <v>143748875.75999999</v>
      </c>
      <c r="Z32" s="110">
        <v>149951588.75</v>
      </c>
      <c r="AA32" s="110">
        <v>154191935.97</v>
      </c>
      <c r="AB32" s="110">
        <v>157242380.16999999</v>
      </c>
      <c r="AC32" s="110"/>
      <c r="AD32" s="533">
        <f t="shared" si="7"/>
        <v>134910612.29583332</v>
      </c>
      <c r="AE32" s="529"/>
      <c r="AF32" s="118"/>
      <c r="AG32" s="270" t="s">
        <v>655</v>
      </c>
      <c r="AH32" s="116"/>
      <c r="AI32" s="116"/>
      <c r="AJ32" s="116"/>
      <c r="AK32" s="117">
        <f t="shared" si="25"/>
        <v>134910612.29583332</v>
      </c>
      <c r="AL32" s="116">
        <f t="shared" si="12"/>
        <v>134910612.29583332</v>
      </c>
      <c r="AM32" s="115"/>
      <c r="AN32" s="116"/>
      <c r="AO32" s="348">
        <f t="shared" si="13"/>
        <v>0</v>
      </c>
      <c r="AP32" s="297"/>
      <c r="AQ32" s="101">
        <f t="shared" si="8"/>
        <v>157242380.16999999</v>
      </c>
      <c r="AR32" s="116"/>
      <c r="AS32" s="116"/>
      <c r="AT32" s="116"/>
      <c r="AU32" s="116">
        <f t="shared" si="26"/>
        <v>157242380.16999999</v>
      </c>
      <c r="AV32" s="343">
        <f t="shared" si="14"/>
        <v>157242380.16999999</v>
      </c>
      <c r="AW32" s="116"/>
      <c r="AX32" s="116"/>
      <c r="AY32" s="343">
        <f t="shared" si="15"/>
        <v>0</v>
      </c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s="21" customFormat="1" ht="12" customHeight="1">
      <c r="A33" s="194">
        <v>10700503</v>
      </c>
      <c r="B33" s="240" t="s">
        <v>1740</v>
      </c>
      <c r="C33" s="109" t="s">
        <v>661</v>
      </c>
      <c r="D33" s="130" t="str">
        <f t="shared" si="0"/>
        <v>Non-Op</v>
      </c>
      <c r="E33" s="130"/>
      <c r="F33" s="109"/>
      <c r="G33" s="130"/>
      <c r="H33" s="212" t="str">
        <f t="shared" si="24"/>
        <v/>
      </c>
      <c r="I33" s="212" t="str">
        <f t="shared" si="16"/>
        <v/>
      </c>
      <c r="J33" s="212" t="str">
        <f t="shared" si="17"/>
        <v/>
      </c>
      <c r="K33" s="212" t="str">
        <f t="shared" si="18"/>
        <v>Non-Op</v>
      </c>
      <c r="L33" s="212" t="str">
        <f t="shared" si="9"/>
        <v>NO</v>
      </c>
      <c r="M33" s="212" t="str">
        <f t="shared" si="10"/>
        <v>NO</v>
      </c>
      <c r="N33" s="212" t="str">
        <f t="shared" si="11"/>
        <v/>
      </c>
      <c r="O33" s="212"/>
      <c r="P33" s="110">
        <v>114223956.97</v>
      </c>
      <c r="Q33" s="110">
        <v>125565731.34999999</v>
      </c>
      <c r="R33" s="110">
        <v>134737234.97</v>
      </c>
      <c r="S33" s="110">
        <v>165003952.37</v>
      </c>
      <c r="T33" s="110">
        <v>180709139.30000001</v>
      </c>
      <c r="U33" s="110">
        <v>195149367.13</v>
      </c>
      <c r="V33" s="110">
        <v>137799008</v>
      </c>
      <c r="W33" s="110">
        <v>146094054.71000001</v>
      </c>
      <c r="X33" s="110">
        <v>155734519.41</v>
      </c>
      <c r="Y33" s="110">
        <v>172886608.56999999</v>
      </c>
      <c r="Z33" s="110">
        <v>188293269.47999999</v>
      </c>
      <c r="AA33" s="110">
        <v>174817618.58000001</v>
      </c>
      <c r="AB33" s="110">
        <v>171563447.93000001</v>
      </c>
      <c r="AC33" s="110"/>
      <c r="AD33" s="533">
        <f t="shared" si="7"/>
        <v>159973683.85999998</v>
      </c>
      <c r="AE33" s="529"/>
      <c r="AF33" s="118"/>
      <c r="AG33" s="270" t="s">
        <v>651</v>
      </c>
      <c r="AH33" s="116"/>
      <c r="AI33" s="116"/>
      <c r="AJ33" s="116"/>
      <c r="AK33" s="117">
        <f t="shared" si="25"/>
        <v>159973683.85999998</v>
      </c>
      <c r="AL33" s="116">
        <f t="shared" si="12"/>
        <v>159973683.85999998</v>
      </c>
      <c r="AM33" s="115"/>
      <c r="AN33" s="116"/>
      <c r="AO33" s="348">
        <f t="shared" si="13"/>
        <v>0</v>
      </c>
      <c r="AP33" s="297"/>
      <c r="AQ33" s="101">
        <f t="shared" si="8"/>
        <v>171563447.93000001</v>
      </c>
      <c r="AR33" s="116"/>
      <c r="AS33" s="116"/>
      <c r="AT33" s="116"/>
      <c r="AU33" s="116">
        <f t="shared" si="26"/>
        <v>171563447.93000001</v>
      </c>
      <c r="AV33" s="343">
        <f t="shared" si="14"/>
        <v>171563447.93000001</v>
      </c>
      <c r="AW33" s="116"/>
      <c r="AX33" s="116"/>
      <c r="AY33" s="343">
        <f t="shared" si="15"/>
        <v>0</v>
      </c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s="21" customFormat="1" ht="12" customHeight="1">
      <c r="A34" s="194">
        <v>10700601</v>
      </c>
      <c r="B34" s="240" t="s">
        <v>1741</v>
      </c>
      <c r="C34" s="109" t="s">
        <v>1065</v>
      </c>
      <c r="D34" s="130" t="str">
        <f t="shared" si="0"/>
        <v>Non-Op</v>
      </c>
      <c r="E34" s="130"/>
      <c r="F34" s="109"/>
      <c r="G34" s="130"/>
      <c r="H34" s="212" t="str">
        <f t="shared" si="24"/>
        <v/>
      </c>
      <c r="I34" s="212" t="str">
        <f t="shared" si="16"/>
        <v/>
      </c>
      <c r="J34" s="212" t="str">
        <f t="shared" si="17"/>
        <v/>
      </c>
      <c r="K34" s="212" t="str">
        <f t="shared" si="18"/>
        <v>Non-Op</v>
      </c>
      <c r="L34" s="212" t="str">
        <f t="shared" si="9"/>
        <v>NO</v>
      </c>
      <c r="M34" s="212" t="str">
        <f t="shared" si="10"/>
        <v>NO</v>
      </c>
      <c r="N34" s="212" t="str">
        <f t="shared" si="11"/>
        <v/>
      </c>
      <c r="O34" s="212"/>
      <c r="P34" s="110">
        <v>212500</v>
      </c>
      <c r="Q34" s="110">
        <v>145495</v>
      </c>
      <c r="R34" s="110">
        <v>96358</v>
      </c>
      <c r="S34" s="110">
        <v>603539.12</v>
      </c>
      <c r="T34" s="110">
        <v>212500</v>
      </c>
      <c r="U34" s="110">
        <v>212500</v>
      </c>
      <c r="V34" s="110">
        <v>0</v>
      </c>
      <c r="W34" s="110">
        <v>212500</v>
      </c>
      <c r="X34" s="110">
        <v>212500</v>
      </c>
      <c r="Y34" s="110">
        <v>0</v>
      </c>
      <c r="Z34" s="110">
        <v>212500</v>
      </c>
      <c r="AA34" s="110">
        <v>212500</v>
      </c>
      <c r="AB34" s="110">
        <v>0</v>
      </c>
      <c r="AC34" s="110"/>
      <c r="AD34" s="533">
        <f t="shared" si="7"/>
        <v>185553.51</v>
      </c>
      <c r="AE34" s="529"/>
      <c r="AF34" s="118"/>
      <c r="AG34" s="270" t="s">
        <v>264</v>
      </c>
      <c r="AH34" s="116"/>
      <c r="AI34" s="116"/>
      <c r="AJ34" s="116"/>
      <c r="AK34" s="117">
        <f t="shared" si="25"/>
        <v>185553.51</v>
      </c>
      <c r="AL34" s="116">
        <f t="shared" si="12"/>
        <v>185553.51</v>
      </c>
      <c r="AM34" s="115"/>
      <c r="AN34" s="116"/>
      <c r="AO34" s="348">
        <f t="shared" si="13"/>
        <v>0</v>
      </c>
      <c r="AP34" s="297"/>
      <c r="AQ34" s="101">
        <f t="shared" si="8"/>
        <v>0</v>
      </c>
      <c r="AR34" s="116"/>
      <c r="AS34" s="116"/>
      <c r="AT34" s="116"/>
      <c r="AU34" s="116">
        <f t="shared" si="26"/>
        <v>0</v>
      </c>
      <c r="AV34" s="343">
        <f t="shared" si="14"/>
        <v>0</v>
      </c>
      <c r="AW34" s="116"/>
      <c r="AX34" s="116"/>
      <c r="AY34" s="343">
        <f t="shared" si="15"/>
        <v>0</v>
      </c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s="21" customFormat="1" ht="12" customHeight="1">
      <c r="A35" s="194">
        <v>10700602</v>
      </c>
      <c r="B35" s="240" t="s">
        <v>1742</v>
      </c>
      <c r="C35" s="109" t="s">
        <v>1066</v>
      </c>
      <c r="D35" s="130" t="str">
        <f t="shared" si="0"/>
        <v>Non-Op</v>
      </c>
      <c r="E35" s="130"/>
      <c r="F35" s="109"/>
      <c r="G35" s="130"/>
      <c r="H35" s="212" t="str">
        <f t="shared" si="24"/>
        <v/>
      </c>
      <c r="I35" s="212" t="str">
        <f t="shared" si="16"/>
        <v/>
      </c>
      <c r="J35" s="212" t="str">
        <f t="shared" si="17"/>
        <v/>
      </c>
      <c r="K35" s="212" t="str">
        <f t="shared" si="18"/>
        <v>Non-Op</v>
      </c>
      <c r="L35" s="212" t="str">
        <f t="shared" si="9"/>
        <v>NO</v>
      </c>
      <c r="M35" s="212" t="str">
        <f t="shared" si="10"/>
        <v>NO</v>
      </c>
      <c r="N35" s="212" t="str">
        <f t="shared" si="11"/>
        <v/>
      </c>
      <c r="O35" s="212"/>
      <c r="P35" s="110">
        <v>9251250</v>
      </c>
      <c r="Q35" s="110">
        <v>9275000</v>
      </c>
      <c r="R35" s="110">
        <v>9275000</v>
      </c>
      <c r="S35" s="110">
        <v>10067556.84</v>
      </c>
      <c r="T35" s="110">
        <v>9275000</v>
      </c>
      <c r="U35" s="110">
        <v>9275000</v>
      </c>
      <c r="V35" s="110">
        <v>9348799.6400000006</v>
      </c>
      <c r="W35" s="110">
        <v>9270250</v>
      </c>
      <c r="X35" s="110">
        <v>9303500</v>
      </c>
      <c r="Y35" s="110">
        <v>9156250</v>
      </c>
      <c r="Z35" s="110">
        <v>9251250</v>
      </c>
      <c r="AA35" s="110">
        <v>9251250</v>
      </c>
      <c r="AB35" s="110">
        <v>8942500</v>
      </c>
      <c r="AC35" s="110"/>
      <c r="AD35" s="533">
        <f t="shared" si="7"/>
        <v>9320477.6233333331</v>
      </c>
      <c r="AE35" s="529"/>
      <c r="AF35" s="118"/>
      <c r="AG35" s="270" t="s">
        <v>655</v>
      </c>
      <c r="AH35" s="116"/>
      <c r="AI35" s="116"/>
      <c r="AJ35" s="116"/>
      <c r="AK35" s="117">
        <f t="shared" si="25"/>
        <v>9320477.6233333331</v>
      </c>
      <c r="AL35" s="116">
        <f t="shared" si="12"/>
        <v>9320477.6233333331</v>
      </c>
      <c r="AM35" s="115"/>
      <c r="AN35" s="116"/>
      <c r="AO35" s="348">
        <f t="shared" si="13"/>
        <v>0</v>
      </c>
      <c r="AP35" s="297"/>
      <c r="AQ35" s="101">
        <f t="shared" si="8"/>
        <v>8942500</v>
      </c>
      <c r="AR35" s="116"/>
      <c r="AS35" s="116"/>
      <c r="AT35" s="116"/>
      <c r="AU35" s="116">
        <f t="shared" si="26"/>
        <v>8942500</v>
      </c>
      <c r="AV35" s="343">
        <f t="shared" si="14"/>
        <v>8942500</v>
      </c>
      <c r="AW35" s="116"/>
      <c r="AX35" s="116"/>
      <c r="AY35" s="343">
        <f t="shared" si="15"/>
        <v>0</v>
      </c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s="21" customFormat="1" ht="12" customHeight="1">
      <c r="A36" s="194">
        <v>10700603</v>
      </c>
      <c r="B36" s="240" t="s">
        <v>1743</v>
      </c>
      <c r="C36" s="109" t="s">
        <v>1179</v>
      </c>
      <c r="D36" s="130" t="str">
        <f t="shared" si="0"/>
        <v>Non-Op</v>
      </c>
      <c r="E36" s="130"/>
      <c r="F36" s="109"/>
      <c r="G36" s="130"/>
      <c r="H36" s="212" t="str">
        <f t="shared" si="24"/>
        <v/>
      </c>
      <c r="I36" s="212" t="str">
        <f t="shared" si="16"/>
        <v/>
      </c>
      <c r="J36" s="212" t="str">
        <f t="shared" si="17"/>
        <v/>
      </c>
      <c r="K36" s="212" t="str">
        <f t="shared" si="18"/>
        <v>Non-Op</v>
      </c>
      <c r="L36" s="212" t="str">
        <f t="shared" si="9"/>
        <v>NO</v>
      </c>
      <c r="M36" s="212" t="str">
        <f t="shared" si="10"/>
        <v>NO</v>
      </c>
      <c r="N36" s="212" t="str">
        <f t="shared" si="11"/>
        <v/>
      </c>
      <c r="O36" s="212"/>
      <c r="P36" s="110">
        <v>0</v>
      </c>
      <c r="Q36" s="110">
        <v>0</v>
      </c>
      <c r="R36" s="110">
        <v>0</v>
      </c>
      <c r="S36" s="110">
        <v>5950942.2000000002</v>
      </c>
      <c r="T36" s="110">
        <v>4860466.5199999996</v>
      </c>
      <c r="U36" s="110">
        <v>4860466.5199999996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/>
      <c r="AD36" s="533">
        <f t="shared" si="7"/>
        <v>1305989.6033333333</v>
      </c>
      <c r="AE36" s="529"/>
      <c r="AF36" s="118"/>
      <c r="AG36" s="270" t="s">
        <v>651</v>
      </c>
      <c r="AH36" s="116"/>
      <c r="AI36" s="116"/>
      <c r="AJ36" s="116"/>
      <c r="AK36" s="117">
        <f t="shared" si="25"/>
        <v>1305989.6033333333</v>
      </c>
      <c r="AL36" s="116">
        <f t="shared" si="12"/>
        <v>1305989.6033333333</v>
      </c>
      <c r="AM36" s="115"/>
      <c r="AN36" s="116"/>
      <c r="AO36" s="348">
        <f t="shared" si="13"/>
        <v>0</v>
      </c>
      <c r="AP36" s="297"/>
      <c r="AQ36" s="101">
        <f t="shared" si="8"/>
        <v>0</v>
      </c>
      <c r="AR36" s="116"/>
      <c r="AS36" s="116"/>
      <c r="AT36" s="116"/>
      <c r="AU36" s="116">
        <f t="shared" si="26"/>
        <v>0</v>
      </c>
      <c r="AV36" s="343">
        <f t="shared" si="14"/>
        <v>0</v>
      </c>
      <c r="AW36" s="116"/>
      <c r="AX36" s="116"/>
      <c r="AY36" s="343">
        <f t="shared" si="15"/>
        <v>0</v>
      </c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s="21" customFormat="1" ht="12" customHeight="1">
      <c r="A37" s="195">
        <v>10800061</v>
      </c>
      <c r="B37" s="126" t="s">
        <v>1744</v>
      </c>
      <c r="C37" s="109" t="s">
        <v>65</v>
      </c>
      <c r="D37" s="130" t="str">
        <f t="shared" si="0"/>
        <v>ERB</v>
      </c>
      <c r="E37" s="130"/>
      <c r="F37" s="109"/>
      <c r="G37" s="130"/>
      <c r="H37" s="212" t="str">
        <f t="shared" si="24"/>
        <v/>
      </c>
      <c r="I37" s="212" t="str">
        <f t="shared" si="16"/>
        <v>ERB</v>
      </c>
      <c r="J37" s="212" t="str">
        <f t="shared" si="17"/>
        <v/>
      </c>
      <c r="K37" s="212" t="str">
        <f t="shared" si="18"/>
        <v/>
      </c>
      <c r="L37" s="212" t="str">
        <f t="shared" si="9"/>
        <v>NO</v>
      </c>
      <c r="M37" s="212" t="str">
        <f t="shared" si="10"/>
        <v>NO</v>
      </c>
      <c r="N37" s="212" t="str">
        <f t="shared" si="11"/>
        <v/>
      </c>
      <c r="O37" s="212"/>
      <c r="P37" s="110">
        <v>-76812966.530000001</v>
      </c>
      <c r="Q37" s="110">
        <v>-76812966.530000001</v>
      </c>
      <c r="R37" s="110">
        <v>-76812966.530000001</v>
      </c>
      <c r="S37" s="110">
        <v>-67554002.530000001</v>
      </c>
      <c r="T37" s="110">
        <v>-67554002.530000001</v>
      </c>
      <c r="U37" s="110">
        <v>-67554002.530000001</v>
      </c>
      <c r="V37" s="110">
        <v>-70546231.530000001</v>
      </c>
      <c r="W37" s="110">
        <v>-70546231.530000001</v>
      </c>
      <c r="X37" s="110">
        <v>-70546231.530000001</v>
      </c>
      <c r="Y37" s="110">
        <v>-74961636.900000006</v>
      </c>
      <c r="Z37" s="110">
        <v>-74961636.900000006</v>
      </c>
      <c r="AA37" s="110">
        <v>-74961636.900000006</v>
      </c>
      <c r="AB37" s="110">
        <v>-79076578.900000006</v>
      </c>
      <c r="AC37" s="110"/>
      <c r="AD37" s="533">
        <f t="shared" si="7"/>
        <v>-72563026.554583326</v>
      </c>
      <c r="AE37" s="529">
        <v>17</v>
      </c>
      <c r="AF37" s="118"/>
      <c r="AG37" s="270">
        <v>24</v>
      </c>
      <c r="AH37" s="116"/>
      <c r="AI37" s="116">
        <f>AD37</f>
        <v>-72563026.554583326</v>
      </c>
      <c r="AJ37" s="116"/>
      <c r="AK37" s="117"/>
      <c r="AL37" s="116">
        <f t="shared" si="12"/>
        <v>-72563026.554583326</v>
      </c>
      <c r="AM37" s="115"/>
      <c r="AN37" s="116"/>
      <c r="AO37" s="348">
        <f t="shared" si="13"/>
        <v>0</v>
      </c>
      <c r="AP37" s="297"/>
      <c r="AQ37" s="101">
        <f t="shared" si="8"/>
        <v>-79076578.900000006</v>
      </c>
      <c r="AR37" s="116"/>
      <c r="AS37" s="116">
        <f>AQ37</f>
        <v>-79076578.900000006</v>
      </c>
      <c r="AT37" s="116"/>
      <c r="AU37" s="116"/>
      <c r="AV37" s="343">
        <f t="shared" si="14"/>
        <v>-79076578.900000006</v>
      </c>
      <c r="AW37" s="116"/>
      <c r="AX37" s="116"/>
      <c r="AY37" s="343">
        <f t="shared" si="15"/>
        <v>0</v>
      </c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s="21" customFormat="1" ht="12" customHeight="1">
      <c r="A38" s="195">
        <v>10800062</v>
      </c>
      <c r="B38" s="126" t="s">
        <v>1745</v>
      </c>
      <c r="C38" s="109" t="s">
        <v>65</v>
      </c>
      <c r="D38" s="130" t="str">
        <f t="shared" si="0"/>
        <v>GRB</v>
      </c>
      <c r="E38" s="130"/>
      <c r="F38" s="109"/>
      <c r="G38" s="130"/>
      <c r="H38" s="212" t="str">
        <f t="shared" si="24"/>
        <v/>
      </c>
      <c r="I38" s="212" t="str">
        <f t="shared" si="16"/>
        <v/>
      </c>
      <c r="J38" s="212" t="str">
        <f t="shared" si="17"/>
        <v>GRB</v>
      </c>
      <c r="K38" s="212" t="str">
        <f t="shared" si="18"/>
        <v/>
      </c>
      <c r="L38" s="212" t="str">
        <f t="shared" si="9"/>
        <v>NO</v>
      </c>
      <c r="M38" s="212" t="str">
        <f t="shared" si="10"/>
        <v>NO</v>
      </c>
      <c r="N38" s="212" t="str">
        <f t="shared" si="11"/>
        <v/>
      </c>
      <c r="O38" s="212"/>
      <c r="P38" s="110">
        <v>-308227930.37</v>
      </c>
      <c r="Q38" s="110">
        <v>-308227930.37</v>
      </c>
      <c r="R38" s="110">
        <v>-308227930.37</v>
      </c>
      <c r="S38" s="110">
        <v>-310861336.37</v>
      </c>
      <c r="T38" s="110">
        <v>-310861336.37</v>
      </c>
      <c r="U38" s="110">
        <v>-310861336.37</v>
      </c>
      <c r="V38" s="110">
        <v>-319032997.37</v>
      </c>
      <c r="W38" s="110">
        <v>-319032997.37</v>
      </c>
      <c r="X38" s="110">
        <v>-319032997.37</v>
      </c>
      <c r="Y38" s="110">
        <v>-323514061.88</v>
      </c>
      <c r="Z38" s="110">
        <v>-323514061.88</v>
      </c>
      <c r="AA38" s="110">
        <v>-323514061.88</v>
      </c>
      <c r="AB38" s="110">
        <v>-328696020.88</v>
      </c>
      <c r="AC38" s="110"/>
      <c r="AD38" s="533">
        <f t="shared" si="7"/>
        <v>-316261918.60208333</v>
      </c>
      <c r="AE38" s="529"/>
      <c r="AF38" s="118">
        <v>5</v>
      </c>
      <c r="AG38" s="270" t="s">
        <v>647</v>
      </c>
      <c r="AH38" s="116"/>
      <c r="AI38" s="116"/>
      <c r="AJ38" s="116">
        <f>AD38</f>
        <v>-316261918.60208333</v>
      </c>
      <c r="AK38" s="117"/>
      <c r="AL38" s="116">
        <f t="shared" si="12"/>
        <v>-316261918.60208333</v>
      </c>
      <c r="AM38" s="115"/>
      <c r="AN38" s="116"/>
      <c r="AO38" s="348">
        <f t="shared" si="13"/>
        <v>0</v>
      </c>
      <c r="AP38" s="297"/>
      <c r="AQ38" s="101">
        <f t="shared" si="8"/>
        <v>-328696020.88</v>
      </c>
      <c r="AR38" s="116"/>
      <c r="AS38" s="116"/>
      <c r="AT38" s="116">
        <f>AQ38</f>
        <v>-328696020.88</v>
      </c>
      <c r="AU38" s="116"/>
      <c r="AV38" s="343">
        <f t="shared" si="14"/>
        <v>-328696020.88</v>
      </c>
      <c r="AW38" s="116"/>
      <c r="AX38" s="116"/>
      <c r="AY38" s="343">
        <f t="shared" si="15"/>
        <v>0</v>
      </c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s="21" customFormat="1" ht="12" customHeight="1">
      <c r="A39" s="195">
        <v>10800071</v>
      </c>
      <c r="B39" s="126" t="s">
        <v>1746</v>
      </c>
      <c r="C39" s="109" t="s">
        <v>422</v>
      </c>
      <c r="D39" s="130" t="str">
        <f t="shared" si="0"/>
        <v>ERB</v>
      </c>
      <c r="E39" s="130"/>
      <c r="F39" s="109"/>
      <c r="G39" s="130"/>
      <c r="H39" s="212" t="str">
        <f t="shared" si="24"/>
        <v/>
      </c>
      <c r="I39" s="212" t="str">
        <f t="shared" si="16"/>
        <v>ERB</v>
      </c>
      <c r="J39" s="212" t="str">
        <f t="shared" si="17"/>
        <v/>
      </c>
      <c r="K39" s="212" t="str">
        <f t="shared" si="18"/>
        <v/>
      </c>
      <c r="L39" s="212" t="str">
        <f t="shared" si="9"/>
        <v>NO</v>
      </c>
      <c r="M39" s="212" t="str">
        <f t="shared" si="10"/>
        <v>NO</v>
      </c>
      <c r="N39" s="212" t="str">
        <f t="shared" si="11"/>
        <v/>
      </c>
      <c r="O39" s="212"/>
      <c r="P39" s="110">
        <v>76812966.530000001</v>
      </c>
      <c r="Q39" s="110">
        <v>76812966.530000001</v>
      </c>
      <c r="R39" s="110">
        <v>76812966.530000001</v>
      </c>
      <c r="S39" s="110">
        <v>67554002.530000001</v>
      </c>
      <c r="T39" s="110">
        <v>67554002.530000001</v>
      </c>
      <c r="U39" s="110">
        <v>67554002.530000001</v>
      </c>
      <c r="V39" s="110">
        <v>70546231.530000001</v>
      </c>
      <c r="W39" s="110">
        <v>70546231.530000001</v>
      </c>
      <c r="X39" s="110">
        <v>70546231.530000001</v>
      </c>
      <c r="Y39" s="110">
        <v>74961636.900000006</v>
      </c>
      <c r="Z39" s="110">
        <v>74961636.900000006</v>
      </c>
      <c r="AA39" s="110">
        <v>74961636.900000006</v>
      </c>
      <c r="AB39" s="110">
        <v>79076578.900000006</v>
      </c>
      <c r="AC39" s="110"/>
      <c r="AD39" s="533">
        <f t="shared" si="7"/>
        <v>72563026.554583326</v>
      </c>
      <c r="AE39" s="529">
        <v>17</v>
      </c>
      <c r="AF39" s="118"/>
      <c r="AG39" s="270">
        <v>24</v>
      </c>
      <c r="AH39" s="116"/>
      <c r="AI39" s="116">
        <f>AD39</f>
        <v>72563026.554583326</v>
      </c>
      <c r="AJ39" s="116"/>
      <c r="AK39" s="117"/>
      <c r="AL39" s="116">
        <f t="shared" si="12"/>
        <v>72563026.554583326</v>
      </c>
      <c r="AM39" s="115"/>
      <c r="AN39" s="116"/>
      <c r="AO39" s="348">
        <f t="shared" si="13"/>
        <v>0</v>
      </c>
      <c r="AP39" s="297"/>
      <c r="AQ39" s="101">
        <f t="shared" si="8"/>
        <v>79076578.900000006</v>
      </c>
      <c r="AR39" s="116"/>
      <c r="AS39" s="116">
        <f>AQ39</f>
        <v>79076578.900000006</v>
      </c>
      <c r="AT39" s="116"/>
      <c r="AU39" s="116"/>
      <c r="AV39" s="343">
        <f t="shared" si="14"/>
        <v>79076578.900000006</v>
      </c>
      <c r="AW39" s="116"/>
      <c r="AX39" s="116"/>
      <c r="AY39" s="343">
        <f t="shared" si="15"/>
        <v>0</v>
      </c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s="21" customFormat="1" ht="12" customHeight="1">
      <c r="A40" s="195">
        <v>10800072</v>
      </c>
      <c r="B40" s="126" t="s">
        <v>1747</v>
      </c>
      <c r="C40" s="109" t="s">
        <v>422</v>
      </c>
      <c r="D40" s="130" t="str">
        <f t="shared" si="0"/>
        <v>GRB</v>
      </c>
      <c r="E40" s="130"/>
      <c r="F40" s="109"/>
      <c r="G40" s="130"/>
      <c r="H40" s="212" t="str">
        <f t="shared" si="24"/>
        <v/>
      </c>
      <c r="I40" s="212" t="str">
        <f t="shared" si="16"/>
        <v/>
      </c>
      <c r="J40" s="212" t="str">
        <f t="shared" si="17"/>
        <v>GRB</v>
      </c>
      <c r="K40" s="212" t="str">
        <f t="shared" si="18"/>
        <v/>
      </c>
      <c r="L40" s="212" t="str">
        <f t="shared" si="9"/>
        <v>NO</v>
      </c>
      <c r="M40" s="212" t="str">
        <f t="shared" si="10"/>
        <v>NO</v>
      </c>
      <c r="N40" s="212" t="str">
        <f t="shared" si="11"/>
        <v/>
      </c>
      <c r="O40" s="212"/>
      <c r="P40" s="110">
        <v>308227930.37</v>
      </c>
      <c r="Q40" s="110">
        <v>308227930.37</v>
      </c>
      <c r="R40" s="110">
        <v>308227930.37</v>
      </c>
      <c r="S40" s="110">
        <v>310861336.37</v>
      </c>
      <c r="T40" s="110">
        <v>310861336.37</v>
      </c>
      <c r="U40" s="110">
        <v>310861336.37</v>
      </c>
      <c r="V40" s="110">
        <v>319032997.37</v>
      </c>
      <c r="W40" s="110">
        <v>319032997.37</v>
      </c>
      <c r="X40" s="110">
        <v>319032997.37</v>
      </c>
      <c r="Y40" s="110">
        <v>323514061.88</v>
      </c>
      <c r="Z40" s="110">
        <v>323514061.88</v>
      </c>
      <c r="AA40" s="110">
        <v>323514061.88</v>
      </c>
      <c r="AB40" s="110">
        <v>328696020.88</v>
      </c>
      <c r="AC40" s="110"/>
      <c r="AD40" s="533">
        <f t="shared" si="7"/>
        <v>316261918.60208333</v>
      </c>
      <c r="AE40" s="529"/>
      <c r="AF40" s="118">
        <v>5</v>
      </c>
      <c r="AG40" s="270" t="s">
        <v>647</v>
      </c>
      <c r="AH40" s="116"/>
      <c r="AI40" s="116"/>
      <c r="AJ40" s="116">
        <f>AD40</f>
        <v>316261918.60208333</v>
      </c>
      <c r="AK40" s="117"/>
      <c r="AL40" s="116">
        <f t="shared" si="12"/>
        <v>316261918.60208333</v>
      </c>
      <c r="AM40" s="115"/>
      <c r="AN40" s="116"/>
      <c r="AO40" s="348">
        <f t="shared" si="13"/>
        <v>0</v>
      </c>
      <c r="AP40" s="297"/>
      <c r="AQ40" s="101">
        <f t="shared" si="8"/>
        <v>328696020.88</v>
      </c>
      <c r="AR40" s="116"/>
      <c r="AS40" s="116"/>
      <c r="AT40" s="116">
        <f>AQ40</f>
        <v>328696020.88</v>
      </c>
      <c r="AU40" s="116"/>
      <c r="AV40" s="343">
        <f t="shared" si="14"/>
        <v>328696020.88</v>
      </c>
      <c r="AW40" s="116"/>
      <c r="AX40" s="116"/>
      <c r="AY40" s="343">
        <f t="shared" si="15"/>
        <v>0</v>
      </c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s="21" customFormat="1" ht="12" customHeight="1">
      <c r="A41" s="195">
        <v>10800501</v>
      </c>
      <c r="B41" s="126" t="s">
        <v>1748</v>
      </c>
      <c r="C41" s="109" t="s">
        <v>207</v>
      </c>
      <c r="D41" s="130" t="str">
        <f t="shared" si="0"/>
        <v>ERB</v>
      </c>
      <c r="E41" s="130"/>
      <c r="F41" s="109"/>
      <c r="G41" s="130"/>
      <c r="H41" s="212" t="str">
        <f t="shared" si="24"/>
        <v/>
      </c>
      <c r="I41" s="212" t="str">
        <f t="shared" si="16"/>
        <v>ERB</v>
      </c>
      <c r="J41" s="212" t="str">
        <f t="shared" si="17"/>
        <v/>
      </c>
      <c r="K41" s="212" t="str">
        <f t="shared" si="18"/>
        <v/>
      </c>
      <c r="L41" s="212" t="str">
        <f t="shared" si="9"/>
        <v>NO</v>
      </c>
      <c r="M41" s="212" t="str">
        <f t="shared" si="10"/>
        <v>NO</v>
      </c>
      <c r="N41" s="212" t="str">
        <f t="shared" si="11"/>
        <v/>
      </c>
      <c r="O41" s="212"/>
      <c r="P41" s="110">
        <v>-3656793635.96</v>
      </c>
      <c r="Q41" s="110">
        <v>-3670926649.04</v>
      </c>
      <c r="R41" s="110">
        <v>-3664758014.2800002</v>
      </c>
      <c r="S41" s="110">
        <v>-3674064584.4200001</v>
      </c>
      <c r="T41" s="110">
        <v>-3691607943.5599999</v>
      </c>
      <c r="U41" s="110">
        <v>-3698711187.2199998</v>
      </c>
      <c r="V41" s="110">
        <v>-3681042016.3499999</v>
      </c>
      <c r="W41" s="110">
        <v>-3706433684.5500002</v>
      </c>
      <c r="X41" s="110">
        <v>-3731398573.6399999</v>
      </c>
      <c r="Y41" s="110">
        <v>-3749814324.1300001</v>
      </c>
      <c r="Z41" s="110">
        <v>-3772612575.6399999</v>
      </c>
      <c r="AA41" s="110">
        <v>-3787157759.9400001</v>
      </c>
      <c r="AB41" s="110">
        <v>-3810385983.0900002</v>
      </c>
      <c r="AC41" s="110"/>
      <c r="AD41" s="533">
        <f t="shared" si="7"/>
        <v>-3713509760.1912503</v>
      </c>
      <c r="AE41" s="529" t="s">
        <v>629</v>
      </c>
      <c r="AF41" s="118"/>
      <c r="AG41" s="270" t="s">
        <v>218</v>
      </c>
      <c r="AH41" s="116"/>
      <c r="AI41" s="116">
        <f>AD41</f>
        <v>-3713509760.1912503</v>
      </c>
      <c r="AJ41" s="116"/>
      <c r="AK41" s="117"/>
      <c r="AL41" s="116">
        <f t="shared" si="12"/>
        <v>-3713509760.1912503</v>
      </c>
      <c r="AM41" s="115"/>
      <c r="AN41" s="116"/>
      <c r="AO41" s="348">
        <f t="shared" si="13"/>
        <v>0</v>
      </c>
      <c r="AP41" s="297"/>
      <c r="AQ41" s="101">
        <f t="shared" si="8"/>
        <v>-3810385983.0900002</v>
      </c>
      <c r="AR41" s="116"/>
      <c r="AS41" s="116">
        <f>AQ41</f>
        <v>-3810385983.0900002</v>
      </c>
      <c r="AT41" s="116"/>
      <c r="AU41" s="116"/>
      <c r="AV41" s="343">
        <f t="shared" si="14"/>
        <v>-3810385983.0900002</v>
      </c>
      <c r="AW41" s="116"/>
      <c r="AX41" s="116"/>
      <c r="AY41" s="343">
        <f t="shared" si="15"/>
        <v>0</v>
      </c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1:76" s="21" customFormat="1" ht="12" customHeight="1">
      <c r="A42" s="195">
        <v>10800502</v>
      </c>
      <c r="B42" s="126" t="s">
        <v>1749</v>
      </c>
      <c r="C42" s="109" t="s">
        <v>208</v>
      </c>
      <c r="D42" s="130" t="str">
        <f t="shared" si="0"/>
        <v>GRB</v>
      </c>
      <c r="E42" s="130"/>
      <c r="F42" s="109"/>
      <c r="G42" s="130"/>
      <c r="H42" s="212" t="str">
        <f t="shared" si="24"/>
        <v/>
      </c>
      <c r="I42" s="212" t="str">
        <f t="shared" si="16"/>
        <v/>
      </c>
      <c r="J42" s="212" t="str">
        <f t="shared" si="17"/>
        <v>GRB</v>
      </c>
      <c r="K42" s="212" t="str">
        <f t="shared" si="18"/>
        <v/>
      </c>
      <c r="L42" s="212" t="str">
        <f t="shared" si="9"/>
        <v>NO</v>
      </c>
      <c r="M42" s="212" t="str">
        <f t="shared" si="10"/>
        <v>NO</v>
      </c>
      <c r="N42" s="212" t="str">
        <f t="shared" si="11"/>
        <v/>
      </c>
      <c r="O42" s="212"/>
      <c r="P42" s="110">
        <v>-1412989707.99</v>
      </c>
      <c r="Q42" s="110">
        <v>-1420761577.8299999</v>
      </c>
      <c r="R42" s="110">
        <v>-1428843309.6199999</v>
      </c>
      <c r="S42" s="110">
        <v>-1433012747.6800001</v>
      </c>
      <c r="T42" s="110">
        <v>-1442253693.3099999</v>
      </c>
      <c r="U42" s="110">
        <v>-1451368830.8499999</v>
      </c>
      <c r="V42" s="110">
        <v>-1437510837.6099999</v>
      </c>
      <c r="W42" s="110">
        <v>-1444450211.28</v>
      </c>
      <c r="X42" s="110">
        <v>-1452326620.8599999</v>
      </c>
      <c r="Y42" s="110">
        <v>-1456803297.5799999</v>
      </c>
      <c r="Z42" s="110">
        <v>-1464331560.5699999</v>
      </c>
      <c r="AA42" s="110">
        <v>-1467929034.6700001</v>
      </c>
      <c r="AB42" s="110">
        <v>-1475615229.5699999</v>
      </c>
      <c r="AC42" s="110"/>
      <c r="AD42" s="533">
        <f t="shared" si="7"/>
        <v>-1445324515.886667</v>
      </c>
      <c r="AE42" s="529"/>
      <c r="AF42" s="118" t="s">
        <v>707</v>
      </c>
      <c r="AG42" s="270" t="s">
        <v>647</v>
      </c>
      <c r="AH42" s="116"/>
      <c r="AI42" s="116"/>
      <c r="AJ42" s="116">
        <f>AD42</f>
        <v>-1445324515.886667</v>
      </c>
      <c r="AK42" s="117"/>
      <c r="AL42" s="116">
        <f t="shared" si="12"/>
        <v>-1445324515.886667</v>
      </c>
      <c r="AM42" s="115"/>
      <c r="AN42" s="116"/>
      <c r="AO42" s="348">
        <f t="shared" si="13"/>
        <v>0</v>
      </c>
      <c r="AP42" s="297"/>
      <c r="AQ42" s="101">
        <f t="shared" si="8"/>
        <v>-1475615229.5699999</v>
      </c>
      <c r="AR42" s="116"/>
      <c r="AS42" s="116"/>
      <c r="AT42" s="116">
        <f>AQ42</f>
        <v>-1475615229.5699999</v>
      </c>
      <c r="AU42" s="116"/>
      <c r="AV42" s="343">
        <f t="shared" si="14"/>
        <v>-1475615229.5699999</v>
      </c>
      <c r="AW42" s="116"/>
      <c r="AX42" s="116"/>
      <c r="AY42" s="343">
        <f t="shared" si="15"/>
        <v>0</v>
      </c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s="21" customFormat="1" ht="12" customHeight="1">
      <c r="A43" s="195">
        <v>10800503</v>
      </c>
      <c r="B43" s="126" t="s">
        <v>1750</v>
      </c>
      <c r="C43" s="109" t="s">
        <v>401</v>
      </c>
      <c r="D43" s="130" t="str">
        <f t="shared" si="0"/>
        <v>CRB</v>
      </c>
      <c r="E43" s="130"/>
      <c r="F43" s="109"/>
      <c r="G43" s="130"/>
      <c r="H43" s="212" t="str">
        <f t="shared" si="24"/>
        <v/>
      </c>
      <c r="I43" s="212" t="str">
        <f t="shared" si="16"/>
        <v>ERB</v>
      </c>
      <c r="J43" s="212" t="str">
        <f t="shared" si="17"/>
        <v>GRB</v>
      </c>
      <c r="K43" s="212" t="str">
        <f t="shared" si="18"/>
        <v/>
      </c>
      <c r="L43" s="212" t="str">
        <f t="shared" si="9"/>
        <v>NO</v>
      </c>
      <c r="M43" s="212" t="str">
        <f t="shared" si="10"/>
        <v>NO</v>
      </c>
      <c r="N43" s="212" t="str">
        <f t="shared" si="11"/>
        <v/>
      </c>
      <c r="O43" s="212"/>
      <c r="P43" s="110">
        <v>-119402724.39</v>
      </c>
      <c r="Q43" s="110">
        <v>-120955268.73</v>
      </c>
      <c r="R43" s="110">
        <v>-123049476.06</v>
      </c>
      <c r="S43" s="110">
        <v>-125331093.23999999</v>
      </c>
      <c r="T43" s="110">
        <v>-127662184.64</v>
      </c>
      <c r="U43" s="110">
        <v>-129616971.87</v>
      </c>
      <c r="V43" s="110">
        <v>-101835021.88</v>
      </c>
      <c r="W43" s="110">
        <v>-103635470.56999999</v>
      </c>
      <c r="X43" s="110">
        <v>-106122851.36</v>
      </c>
      <c r="Y43" s="110">
        <v>-108650844.66</v>
      </c>
      <c r="Z43" s="110">
        <v>-111179310.62</v>
      </c>
      <c r="AA43" s="110">
        <v>-107641820</v>
      </c>
      <c r="AB43" s="110">
        <v>-108748412.91</v>
      </c>
      <c r="AC43" s="110"/>
      <c r="AD43" s="533">
        <f t="shared" si="7"/>
        <v>-114979656.85666668</v>
      </c>
      <c r="AE43" s="529">
        <v>18</v>
      </c>
      <c r="AF43" s="118" t="s">
        <v>473</v>
      </c>
      <c r="AG43" s="270" t="s">
        <v>649</v>
      </c>
      <c r="AH43" s="116"/>
      <c r="AI43" s="116">
        <f>AD43*C1355</f>
        <v>-75254185.412688345</v>
      </c>
      <c r="AJ43" s="116">
        <f>AD43*C1356</f>
        <v>-39725471.443978339</v>
      </c>
      <c r="AK43" s="117"/>
      <c r="AL43" s="116">
        <f t="shared" si="12"/>
        <v>-114979656.85666668</v>
      </c>
      <c r="AM43" s="115"/>
      <c r="AN43" s="116"/>
      <c r="AO43" s="348">
        <f t="shared" si="13"/>
        <v>0</v>
      </c>
      <c r="AP43" s="297"/>
      <c r="AQ43" s="101">
        <f t="shared" si="8"/>
        <v>-108748412.91</v>
      </c>
      <c r="AR43" s="116"/>
      <c r="AS43" s="116">
        <f>AQ43*C1355</f>
        <v>-71175836.249595001</v>
      </c>
      <c r="AT43" s="116">
        <f>AQ43*C1356</f>
        <v>-37572576.660404995</v>
      </c>
      <c r="AU43" s="116"/>
      <c r="AV43" s="343">
        <f t="shared" si="14"/>
        <v>-108748412.91</v>
      </c>
      <c r="AW43" s="116"/>
      <c r="AX43" s="116"/>
      <c r="AY43" s="343">
        <f t="shared" si="15"/>
        <v>0</v>
      </c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s="21" customFormat="1" ht="12" customHeight="1">
      <c r="A44" s="195">
        <v>10800541</v>
      </c>
      <c r="B44" s="126" t="s">
        <v>1751</v>
      </c>
      <c r="C44" s="109" t="s">
        <v>52</v>
      </c>
      <c r="D44" s="130" t="str">
        <f t="shared" si="0"/>
        <v>ERB</v>
      </c>
      <c r="E44" s="130"/>
      <c r="F44" s="109"/>
      <c r="G44" s="130"/>
      <c r="H44" s="212" t="str">
        <f t="shared" si="24"/>
        <v/>
      </c>
      <c r="I44" s="212" t="str">
        <f t="shared" si="16"/>
        <v>ERB</v>
      </c>
      <c r="J44" s="212" t="str">
        <f t="shared" si="17"/>
        <v/>
      </c>
      <c r="K44" s="212" t="str">
        <f t="shared" si="18"/>
        <v/>
      </c>
      <c r="L44" s="212" t="str">
        <f t="shared" si="9"/>
        <v>NO</v>
      </c>
      <c r="M44" s="212" t="str">
        <f t="shared" si="10"/>
        <v>NO</v>
      </c>
      <c r="N44" s="212" t="str">
        <f t="shared" si="11"/>
        <v/>
      </c>
      <c r="O44" s="212"/>
      <c r="P44" s="110">
        <v>14970122.27</v>
      </c>
      <c r="Q44" s="110">
        <v>13442934.85</v>
      </c>
      <c r="R44" s="110">
        <v>15907288.890000001</v>
      </c>
      <c r="S44" s="110">
        <v>8258985.8399999999</v>
      </c>
      <c r="T44" s="110">
        <v>9554454.7300000004</v>
      </c>
      <c r="U44" s="110">
        <v>9979715.8100000005</v>
      </c>
      <c r="V44" s="110">
        <v>11865027.640000001</v>
      </c>
      <c r="W44" s="110">
        <v>13665289.52</v>
      </c>
      <c r="X44" s="110">
        <v>16041562.720000001</v>
      </c>
      <c r="Y44" s="110">
        <v>11121101.91</v>
      </c>
      <c r="Z44" s="110">
        <v>11531300.49</v>
      </c>
      <c r="AA44" s="110">
        <v>10355251.630000001</v>
      </c>
      <c r="AB44" s="110">
        <v>11618696.4</v>
      </c>
      <c r="AC44" s="110"/>
      <c r="AD44" s="533">
        <f t="shared" si="7"/>
        <v>12084776.947083332</v>
      </c>
      <c r="AE44" s="529" t="s">
        <v>629</v>
      </c>
      <c r="AF44" s="118"/>
      <c r="AG44" s="270" t="s">
        <v>218</v>
      </c>
      <c r="AH44" s="116"/>
      <c r="AI44" s="116">
        <f>AD44</f>
        <v>12084776.947083332</v>
      </c>
      <c r="AJ44" s="116"/>
      <c r="AK44" s="117"/>
      <c r="AL44" s="116">
        <f t="shared" si="12"/>
        <v>12084776.947083332</v>
      </c>
      <c r="AM44" s="115"/>
      <c r="AN44" s="116"/>
      <c r="AO44" s="348">
        <f t="shared" si="13"/>
        <v>0</v>
      </c>
      <c r="AP44" s="297"/>
      <c r="AQ44" s="101">
        <f t="shared" si="8"/>
        <v>11618696.4</v>
      </c>
      <c r="AR44" s="116"/>
      <c r="AS44" s="116">
        <f>AQ44</f>
        <v>11618696.4</v>
      </c>
      <c r="AT44" s="116"/>
      <c r="AU44" s="116"/>
      <c r="AV44" s="343">
        <f t="shared" si="14"/>
        <v>11618696.4</v>
      </c>
      <c r="AW44" s="116"/>
      <c r="AX44" s="116"/>
      <c r="AY44" s="343">
        <f t="shared" si="15"/>
        <v>0</v>
      </c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s="21" customFormat="1" ht="12" customHeight="1">
      <c r="A45" s="195">
        <v>10800543</v>
      </c>
      <c r="B45" s="126" t="s">
        <v>1752</v>
      </c>
      <c r="C45" s="109" t="s">
        <v>53</v>
      </c>
      <c r="D45" s="130" t="str">
        <f t="shared" si="0"/>
        <v>CRB</v>
      </c>
      <c r="E45" s="130"/>
      <c r="F45" s="109"/>
      <c r="G45" s="130"/>
      <c r="H45" s="212" t="str">
        <f t="shared" si="24"/>
        <v/>
      </c>
      <c r="I45" s="212" t="str">
        <f t="shared" si="16"/>
        <v>ERB</v>
      </c>
      <c r="J45" s="212" t="str">
        <f t="shared" si="17"/>
        <v>GRB</v>
      </c>
      <c r="K45" s="212" t="str">
        <f t="shared" si="18"/>
        <v/>
      </c>
      <c r="L45" s="212" t="str">
        <f t="shared" si="9"/>
        <v>NO</v>
      </c>
      <c r="M45" s="212" t="str">
        <f t="shared" si="10"/>
        <v>NO</v>
      </c>
      <c r="N45" s="212" t="str">
        <f t="shared" si="11"/>
        <v/>
      </c>
      <c r="O45" s="212"/>
      <c r="P45" s="110">
        <v>89356.1</v>
      </c>
      <c r="Q45" s="110">
        <v>-8330.48</v>
      </c>
      <c r="R45" s="110">
        <v>-91101.05</v>
      </c>
      <c r="S45" s="110">
        <v>58515.05</v>
      </c>
      <c r="T45" s="110">
        <v>65933.740000000005</v>
      </c>
      <c r="U45" s="110">
        <v>71984.990000000005</v>
      </c>
      <c r="V45" s="110">
        <v>77238.67</v>
      </c>
      <c r="W45" s="110">
        <v>83778.97</v>
      </c>
      <c r="X45" s="110">
        <v>105508.6</v>
      </c>
      <c r="Y45" s="110">
        <v>29591.98</v>
      </c>
      <c r="Z45" s="110">
        <v>33390.870000000003</v>
      </c>
      <c r="AA45" s="110">
        <v>39915.35</v>
      </c>
      <c r="AB45" s="110">
        <v>43875.19</v>
      </c>
      <c r="AC45" s="110"/>
      <c r="AD45" s="533">
        <f t="shared" si="7"/>
        <v>44420.19458333333</v>
      </c>
      <c r="AE45" s="529">
        <v>18</v>
      </c>
      <c r="AF45" s="118" t="s">
        <v>473</v>
      </c>
      <c r="AG45" s="270" t="s">
        <v>649</v>
      </c>
      <c r="AH45" s="116"/>
      <c r="AI45" s="116">
        <f>AD45*C1355</f>
        <v>29073.017354791664</v>
      </c>
      <c r="AJ45" s="116">
        <f>AD45*C1356</f>
        <v>15347.177228541665</v>
      </c>
      <c r="AK45" s="117"/>
      <c r="AL45" s="116">
        <f t="shared" si="12"/>
        <v>44420.19458333333</v>
      </c>
      <c r="AM45" s="115"/>
      <c r="AN45" s="116"/>
      <c r="AO45" s="348">
        <f t="shared" si="13"/>
        <v>0</v>
      </c>
      <c r="AP45" s="297"/>
      <c r="AQ45" s="101">
        <f t="shared" si="8"/>
        <v>43875.19</v>
      </c>
      <c r="AR45" s="116"/>
      <c r="AS45" s="116">
        <f>AQ45*C1355</f>
        <v>28716.311855</v>
      </c>
      <c r="AT45" s="116">
        <f>AQ45*C1356</f>
        <v>15158.878144999999</v>
      </c>
      <c r="AU45" s="116"/>
      <c r="AV45" s="343">
        <f t="shared" si="14"/>
        <v>43875.19</v>
      </c>
      <c r="AW45" s="116"/>
      <c r="AX45" s="116"/>
      <c r="AY45" s="343">
        <f t="shared" si="15"/>
        <v>0</v>
      </c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s="21" customFormat="1" ht="12" customHeight="1">
      <c r="A46" s="195">
        <v>10800552</v>
      </c>
      <c r="B46" s="126" t="s">
        <v>1753</v>
      </c>
      <c r="C46" s="109" t="s">
        <v>106</v>
      </c>
      <c r="D46" s="130" t="str">
        <f t="shared" si="0"/>
        <v>GRB</v>
      </c>
      <c r="E46" s="130"/>
      <c r="F46" s="109"/>
      <c r="G46" s="130"/>
      <c r="H46" s="212" t="str">
        <f t="shared" si="24"/>
        <v/>
      </c>
      <c r="I46" s="212" t="str">
        <f t="shared" si="16"/>
        <v/>
      </c>
      <c r="J46" s="212" t="str">
        <f t="shared" si="17"/>
        <v>GRB</v>
      </c>
      <c r="K46" s="212" t="str">
        <f t="shared" si="18"/>
        <v/>
      </c>
      <c r="L46" s="212" t="str">
        <f t="shared" si="9"/>
        <v>NO</v>
      </c>
      <c r="M46" s="212" t="str">
        <f t="shared" si="10"/>
        <v>NO</v>
      </c>
      <c r="N46" s="212" t="str">
        <f t="shared" si="11"/>
        <v/>
      </c>
      <c r="O46" s="212"/>
      <c r="P46" s="110">
        <v>6793134.9199999999</v>
      </c>
      <c r="Q46" s="110">
        <v>6874122.5099999998</v>
      </c>
      <c r="R46" s="110">
        <v>6696222.46</v>
      </c>
      <c r="S46" s="110">
        <v>2519351.4900000002</v>
      </c>
      <c r="T46" s="110">
        <v>3238272.87</v>
      </c>
      <c r="U46" s="110">
        <v>4017206.34</v>
      </c>
      <c r="V46" s="110">
        <v>4803445.21</v>
      </c>
      <c r="W46" s="110">
        <v>5288856.75</v>
      </c>
      <c r="X46" s="110">
        <v>5967799.75</v>
      </c>
      <c r="Y46" s="110">
        <v>3117540.67</v>
      </c>
      <c r="Z46" s="110">
        <v>3321412.92</v>
      </c>
      <c r="AA46" s="110">
        <v>3639531.08</v>
      </c>
      <c r="AB46" s="110">
        <v>3983558.71</v>
      </c>
      <c r="AC46" s="110"/>
      <c r="AD46" s="533">
        <f t="shared" si="7"/>
        <v>4572675.7387499996</v>
      </c>
      <c r="AE46" s="529"/>
      <c r="AF46" s="118">
        <v>5</v>
      </c>
      <c r="AG46" s="270" t="s">
        <v>647</v>
      </c>
      <c r="AH46" s="116"/>
      <c r="AI46" s="116"/>
      <c r="AJ46" s="116">
        <f>AD46</f>
        <v>4572675.7387499996</v>
      </c>
      <c r="AK46" s="117"/>
      <c r="AL46" s="116">
        <f t="shared" si="12"/>
        <v>4572675.7387499996</v>
      </c>
      <c r="AM46" s="115"/>
      <c r="AN46" s="116"/>
      <c r="AO46" s="348">
        <f t="shared" si="13"/>
        <v>0</v>
      </c>
      <c r="AP46" s="297"/>
      <c r="AQ46" s="101">
        <f t="shared" si="8"/>
        <v>3983558.71</v>
      </c>
      <c r="AR46" s="116"/>
      <c r="AS46" s="116"/>
      <c r="AT46" s="116">
        <f>AQ46</f>
        <v>3983558.71</v>
      </c>
      <c r="AU46" s="116"/>
      <c r="AV46" s="343">
        <f t="shared" si="14"/>
        <v>3983558.71</v>
      </c>
      <c r="AW46" s="116"/>
      <c r="AX46" s="116"/>
      <c r="AY46" s="343">
        <f t="shared" si="15"/>
        <v>0</v>
      </c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s="21" customFormat="1" ht="12" customHeight="1">
      <c r="A47" s="195">
        <v>10800601</v>
      </c>
      <c r="B47" s="126" t="s">
        <v>1754</v>
      </c>
      <c r="C47" s="109" t="s">
        <v>1096</v>
      </c>
      <c r="D47" s="130" t="str">
        <f t="shared" si="0"/>
        <v>ERB</v>
      </c>
      <c r="E47" s="130"/>
      <c r="F47" s="109"/>
      <c r="G47" s="130"/>
      <c r="H47" s="212" t="str">
        <f t="shared" si="24"/>
        <v/>
      </c>
      <c r="I47" s="212" t="str">
        <f t="shared" si="16"/>
        <v>ERB</v>
      </c>
      <c r="J47" s="212" t="str">
        <f t="shared" si="17"/>
        <v/>
      </c>
      <c r="K47" s="212" t="str">
        <f t="shared" si="18"/>
        <v/>
      </c>
      <c r="L47" s="212" t="str">
        <f t="shared" si="9"/>
        <v>NO</v>
      </c>
      <c r="M47" s="212" t="str">
        <f t="shared" si="10"/>
        <v>NO</v>
      </c>
      <c r="N47" s="212" t="str">
        <f t="shared" si="11"/>
        <v/>
      </c>
      <c r="O47" s="212"/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/>
      <c r="AD47" s="533">
        <f t="shared" si="7"/>
        <v>0</v>
      </c>
      <c r="AE47" s="529" t="s">
        <v>629</v>
      </c>
      <c r="AF47" s="118"/>
      <c r="AG47" s="270" t="s">
        <v>218</v>
      </c>
      <c r="AH47" s="116"/>
      <c r="AI47" s="116">
        <f>AD47</f>
        <v>0</v>
      </c>
      <c r="AJ47" s="116"/>
      <c r="AK47" s="117"/>
      <c r="AL47" s="116">
        <f t="shared" si="12"/>
        <v>0</v>
      </c>
      <c r="AM47" s="115"/>
      <c r="AN47" s="116"/>
      <c r="AO47" s="348">
        <f t="shared" si="13"/>
        <v>0</v>
      </c>
      <c r="AP47" s="297"/>
      <c r="AQ47" s="101">
        <f t="shared" si="8"/>
        <v>0</v>
      </c>
      <c r="AR47" s="116"/>
      <c r="AS47" s="116">
        <f>AQ47</f>
        <v>0</v>
      </c>
      <c r="AT47" s="116"/>
      <c r="AU47" s="116"/>
      <c r="AV47" s="343">
        <f t="shared" si="14"/>
        <v>0</v>
      </c>
      <c r="AW47" s="116"/>
      <c r="AX47" s="116"/>
      <c r="AY47" s="343">
        <f t="shared" si="15"/>
        <v>0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s="21" customFormat="1" ht="12" customHeight="1">
      <c r="A48" s="195">
        <v>10800602</v>
      </c>
      <c r="B48" s="126" t="s">
        <v>1755</v>
      </c>
      <c r="C48" s="109" t="s">
        <v>1081</v>
      </c>
      <c r="D48" s="130" t="str">
        <f t="shared" si="0"/>
        <v>GRB</v>
      </c>
      <c r="E48" s="130"/>
      <c r="F48" s="109"/>
      <c r="G48" s="130"/>
      <c r="H48" s="212" t="str">
        <f t="shared" si="24"/>
        <v/>
      </c>
      <c r="I48" s="212" t="str">
        <f t="shared" si="16"/>
        <v/>
      </c>
      <c r="J48" s="212" t="str">
        <f t="shared" si="17"/>
        <v>GRB</v>
      </c>
      <c r="K48" s="212" t="str">
        <f t="shared" si="18"/>
        <v/>
      </c>
      <c r="L48" s="212" t="str">
        <f t="shared" si="9"/>
        <v>NO</v>
      </c>
      <c r="M48" s="212" t="str">
        <f t="shared" si="10"/>
        <v>NO</v>
      </c>
      <c r="N48" s="212" t="str">
        <f t="shared" si="11"/>
        <v/>
      </c>
      <c r="O48" s="212"/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13872.64</v>
      </c>
      <c r="AB48" s="110">
        <v>0</v>
      </c>
      <c r="AC48" s="110"/>
      <c r="AD48" s="533">
        <f t="shared" si="7"/>
        <v>1156.0533333333333</v>
      </c>
      <c r="AE48" s="529"/>
      <c r="AF48" s="118" t="s">
        <v>707</v>
      </c>
      <c r="AG48" s="270" t="s">
        <v>647</v>
      </c>
      <c r="AH48" s="116"/>
      <c r="AI48" s="116"/>
      <c r="AJ48" s="116">
        <f>AD48</f>
        <v>1156.0533333333333</v>
      </c>
      <c r="AK48" s="117"/>
      <c r="AL48" s="116">
        <f t="shared" si="12"/>
        <v>1156.0533333333333</v>
      </c>
      <c r="AM48" s="115"/>
      <c r="AN48" s="116"/>
      <c r="AO48" s="348">
        <f t="shared" si="13"/>
        <v>0</v>
      </c>
      <c r="AP48" s="297"/>
      <c r="AQ48" s="101">
        <f t="shared" si="8"/>
        <v>0</v>
      </c>
      <c r="AR48" s="116"/>
      <c r="AS48" s="116"/>
      <c r="AT48" s="116">
        <f>AQ48</f>
        <v>0</v>
      </c>
      <c r="AU48" s="116"/>
      <c r="AV48" s="343">
        <f t="shared" si="14"/>
        <v>0</v>
      </c>
      <c r="AW48" s="116"/>
      <c r="AX48" s="116"/>
      <c r="AY48" s="343">
        <f t="shared" si="15"/>
        <v>0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s="21" customFormat="1" ht="12" customHeight="1">
      <c r="A49" s="423">
        <v>10800611</v>
      </c>
      <c r="B49" s="424" t="s">
        <v>1756</v>
      </c>
      <c r="C49" s="410" t="s">
        <v>1480</v>
      </c>
      <c r="D49" s="411" t="str">
        <f t="shared" si="0"/>
        <v>ERB</v>
      </c>
      <c r="E49" s="411"/>
      <c r="F49" s="428">
        <v>43070</v>
      </c>
      <c r="G49" s="411"/>
      <c r="H49" s="412" t="str">
        <f t="shared" si="24"/>
        <v/>
      </c>
      <c r="I49" s="412" t="str">
        <f t="shared" si="16"/>
        <v>ERB</v>
      </c>
      <c r="J49" s="412" t="str">
        <f t="shared" si="17"/>
        <v/>
      </c>
      <c r="K49" s="412" t="str">
        <f t="shared" si="18"/>
        <v/>
      </c>
      <c r="L49" s="412" t="str">
        <f t="shared" si="9"/>
        <v>NO</v>
      </c>
      <c r="M49" s="412" t="str">
        <f t="shared" si="10"/>
        <v>NO</v>
      </c>
      <c r="N49" s="412" t="str">
        <f t="shared" si="11"/>
        <v/>
      </c>
      <c r="O49" s="412"/>
      <c r="P49" s="413">
        <v>0</v>
      </c>
      <c r="Q49" s="413">
        <v>0</v>
      </c>
      <c r="R49" s="413">
        <v>0</v>
      </c>
      <c r="S49" s="413">
        <v>0</v>
      </c>
      <c r="T49" s="413">
        <v>0</v>
      </c>
      <c r="U49" s="413">
        <v>0</v>
      </c>
      <c r="V49" s="413">
        <v>-95934500</v>
      </c>
      <c r="W49" s="413">
        <v>-95934500</v>
      </c>
      <c r="X49" s="413">
        <v>-95934500</v>
      </c>
      <c r="Y49" s="413">
        <v>-95934500</v>
      </c>
      <c r="Z49" s="413">
        <v>-95934500</v>
      </c>
      <c r="AA49" s="413">
        <v>-95934500</v>
      </c>
      <c r="AB49" s="413">
        <v>-95934500</v>
      </c>
      <c r="AC49" s="413"/>
      <c r="AD49" s="534">
        <f t="shared" si="7"/>
        <v>-51964520.833333336</v>
      </c>
      <c r="AE49" s="530" t="s">
        <v>1540</v>
      </c>
      <c r="AF49" s="414"/>
      <c r="AG49" s="415"/>
      <c r="AH49" s="416"/>
      <c r="AI49" s="416">
        <f>AD49</f>
        <v>-51964520.833333336</v>
      </c>
      <c r="AJ49" s="416"/>
      <c r="AK49" s="417"/>
      <c r="AL49" s="416">
        <f t="shared" si="12"/>
        <v>-51964520.833333336</v>
      </c>
      <c r="AM49" s="418"/>
      <c r="AN49" s="416"/>
      <c r="AO49" s="419">
        <f t="shared" si="13"/>
        <v>0</v>
      </c>
      <c r="AP49" s="297"/>
      <c r="AQ49" s="420">
        <f t="shared" si="8"/>
        <v>-95934500</v>
      </c>
      <c r="AR49" s="416"/>
      <c r="AS49" s="416">
        <f t="shared" ref="AS49:AS58" si="27">AQ49</f>
        <v>-95934500</v>
      </c>
      <c r="AT49" s="416"/>
      <c r="AU49" s="416"/>
      <c r="AV49" s="421">
        <f t="shared" si="14"/>
        <v>-95934500</v>
      </c>
      <c r="AW49" s="416"/>
      <c r="AX49" s="416"/>
      <c r="AY49" s="421">
        <f t="shared" si="15"/>
        <v>0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s="21" customFormat="1" ht="12" customHeight="1">
      <c r="A50" s="423">
        <v>10800621</v>
      </c>
      <c r="B50" s="424" t="s">
        <v>1757</v>
      </c>
      <c r="C50" s="410" t="s">
        <v>1481</v>
      </c>
      <c r="D50" s="411" t="str">
        <f t="shared" si="0"/>
        <v>ERB</v>
      </c>
      <c r="E50" s="411"/>
      <c r="F50" s="428">
        <v>43070</v>
      </c>
      <c r="G50" s="411"/>
      <c r="H50" s="412" t="str">
        <f t="shared" si="24"/>
        <v/>
      </c>
      <c r="I50" s="412" t="str">
        <f t="shared" si="16"/>
        <v>ERB</v>
      </c>
      <c r="J50" s="412" t="str">
        <f t="shared" si="17"/>
        <v/>
      </c>
      <c r="K50" s="412" t="str">
        <f t="shared" si="18"/>
        <v/>
      </c>
      <c r="L50" s="412" t="str">
        <f t="shared" si="9"/>
        <v>NO</v>
      </c>
      <c r="M50" s="412" t="str">
        <f t="shared" si="10"/>
        <v>NO</v>
      </c>
      <c r="N50" s="412" t="str">
        <f t="shared" si="11"/>
        <v/>
      </c>
      <c r="O50" s="412"/>
      <c r="P50" s="413">
        <v>0</v>
      </c>
      <c r="Q50" s="413">
        <v>0</v>
      </c>
      <c r="R50" s="413">
        <v>0</v>
      </c>
      <c r="S50" s="413">
        <v>0</v>
      </c>
      <c r="T50" s="413">
        <v>0</v>
      </c>
      <c r="U50" s="413">
        <v>0</v>
      </c>
      <c r="V50" s="413">
        <v>407429.75</v>
      </c>
      <c r="W50" s="413">
        <v>1382696.87</v>
      </c>
      <c r="X50" s="413">
        <v>2354120</v>
      </c>
      <c r="Y50" s="413">
        <v>3325543.41</v>
      </c>
      <c r="Z50" s="413">
        <v>4296966.62</v>
      </c>
      <c r="AA50" s="413">
        <v>5268389.99</v>
      </c>
      <c r="AB50" s="413">
        <v>6239813.21</v>
      </c>
      <c r="AC50" s="413"/>
      <c r="AD50" s="534">
        <f t="shared" si="7"/>
        <v>1679587.7704166668</v>
      </c>
      <c r="AE50" s="530" t="s">
        <v>1540</v>
      </c>
      <c r="AF50" s="414"/>
      <c r="AG50" s="415"/>
      <c r="AH50" s="416"/>
      <c r="AI50" s="416">
        <f>AD50</f>
        <v>1679587.7704166668</v>
      </c>
      <c r="AJ50" s="416"/>
      <c r="AK50" s="417"/>
      <c r="AL50" s="416">
        <f t="shared" si="12"/>
        <v>1679587.7704166668</v>
      </c>
      <c r="AM50" s="418"/>
      <c r="AN50" s="416"/>
      <c r="AO50" s="419">
        <f t="shared" si="13"/>
        <v>0</v>
      </c>
      <c r="AP50" s="297"/>
      <c r="AQ50" s="420">
        <f t="shared" si="8"/>
        <v>6239813.21</v>
      </c>
      <c r="AR50" s="416"/>
      <c r="AS50" s="416">
        <f t="shared" si="27"/>
        <v>6239813.21</v>
      </c>
      <c r="AT50" s="416"/>
      <c r="AU50" s="416"/>
      <c r="AV50" s="421">
        <f t="shared" si="14"/>
        <v>6239813.21</v>
      </c>
      <c r="AW50" s="416"/>
      <c r="AX50" s="416"/>
      <c r="AY50" s="421">
        <f t="shared" si="15"/>
        <v>0</v>
      </c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s="21" customFormat="1" ht="12" customHeight="1">
      <c r="A51" s="423">
        <v>10800631</v>
      </c>
      <c r="B51" s="424" t="s">
        <v>1758</v>
      </c>
      <c r="C51" s="410" t="s">
        <v>1482</v>
      </c>
      <c r="D51" s="411" t="str">
        <f t="shared" si="0"/>
        <v>ERB</v>
      </c>
      <c r="E51" s="411"/>
      <c r="F51" s="428">
        <v>43070</v>
      </c>
      <c r="G51" s="411"/>
      <c r="H51" s="412" t="str">
        <f t="shared" si="24"/>
        <v/>
      </c>
      <c r="I51" s="412" t="str">
        <f t="shared" si="16"/>
        <v>ERB</v>
      </c>
      <c r="J51" s="412" t="str">
        <f t="shared" si="17"/>
        <v/>
      </c>
      <c r="K51" s="412" t="str">
        <f t="shared" si="18"/>
        <v/>
      </c>
      <c r="L51" s="412" t="str">
        <f t="shared" si="9"/>
        <v>NO</v>
      </c>
      <c r="M51" s="412" t="str">
        <f t="shared" si="10"/>
        <v>NO</v>
      </c>
      <c r="N51" s="412" t="str">
        <f t="shared" si="11"/>
        <v/>
      </c>
      <c r="O51" s="412"/>
      <c r="P51" s="413">
        <v>0</v>
      </c>
      <c r="Q51" s="413">
        <v>0</v>
      </c>
      <c r="R51" s="413">
        <v>0</v>
      </c>
      <c r="S51" s="413">
        <v>0</v>
      </c>
      <c r="T51" s="413">
        <v>0</v>
      </c>
      <c r="U51" s="413">
        <v>0</v>
      </c>
      <c r="V51" s="413">
        <v>67452.3</v>
      </c>
      <c r="W51" s="413">
        <v>228579.72</v>
      </c>
      <c r="X51" s="413">
        <v>390305.81</v>
      </c>
      <c r="Y51" s="413">
        <v>552455.48</v>
      </c>
      <c r="Z51" s="413">
        <v>715029.85</v>
      </c>
      <c r="AA51" s="413">
        <v>878030.01</v>
      </c>
      <c r="AB51" s="413">
        <v>1041457.08</v>
      </c>
      <c r="AC51" s="413"/>
      <c r="AD51" s="534">
        <f t="shared" si="7"/>
        <v>279381.80916666664</v>
      </c>
      <c r="AE51" s="530" t="s">
        <v>1540</v>
      </c>
      <c r="AF51" s="414"/>
      <c r="AG51" s="415"/>
      <c r="AH51" s="416"/>
      <c r="AI51" s="416">
        <f>AD51</f>
        <v>279381.80916666664</v>
      </c>
      <c r="AJ51" s="416"/>
      <c r="AK51" s="417"/>
      <c r="AL51" s="416">
        <f t="shared" si="12"/>
        <v>279381.80916666664</v>
      </c>
      <c r="AM51" s="418"/>
      <c r="AN51" s="416"/>
      <c r="AO51" s="419">
        <f t="shared" si="13"/>
        <v>0</v>
      </c>
      <c r="AP51" s="297"/>
      <c r="AQ51" s="420">
        <f t="shared" si="8"/>
        <v>1041457.08</v>
      </c>
      <c r="AR51" s="416"/>
      <c r="AS51" s="416">
        <f t="shared" si="27"/>
        <v>1041457.08</v>
      </c>
      <c r="AT51" s="416"/>
      <c r="AU51" s="416"/>
      <c r="AV51" s="421">
        <f t="shared" si="14"/>
        <v>1041457.08</v>
      </c>
      <c r="AW51" s="416"/>
      <c r="AX51" s="416"/>
      <c r="AY51" s="421">
        <f t="shared" si="15"/>
        <v>0</v>
      </c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s="21" customFormat="1" ht="12" customHeight="1">
      <c r="A52" s="423">
        <v>10800701</v>
      </c>
      <c r="B52" s="424" t="s">
        <v>1759</v>
      </c>
      <c r="C52" s="410" t="s">
        <v>1483</v>
      </c>
      <c r="D52" s="411" t="str">
        <f t="shared" si="0"/>
        <v>Non-Op</v>
      </c>
      <c r="E52" s="411"/>
      <c r="F52" s="428">
        <v>43070</v>
      </c>
      <c r="G52" s="411"/>
      <c r="H52" s="412" t="str">
        <f t="shared" si="24"/>
        <v/>
      </c>
      <c r="I52" s="412" t="str">
        <f t="shared" si="16"/>
        <v/>
      </c>
      <c r="J52" s="412" t="str">
        <f t="shared" si="17"/>
        <v/>
      </c>
      <c r="K52" s="412" t="str">
        <f t="shared" si="18"/>
        <v>Non-Op</v>
      </c>
      <c r="L52" s="412" t="str">
        <f t="shared" si="9"/>
        <v>NO</v>
      </c>
      <c r="M52" s="412" t="str">
        <f t="shared" si="10"/>
        <v>NO</v>
      </c>
      <c r="N52" s="412" t="str">
        <f t="shared" si="11"/>
        <v/>
      </c>
      <c r="O52" s="412"/>
      <c r="P52" s="413">
        <v>0</v>
      </c>
      <c r="Q52" s="413">
        <v>0</v>
      </c>
      <c r="R52" s="413">
        <v>0</v>
      </c>
      <c r="S52" s="413">
        <v>0</v>
      </c>
      <c r="T52" s="413">
        <v>0</v>
      </c>
      <c r="U52" s="413">
        <v>0</v>
      </c>
      <c r="V52" s="413">
        <v>407429.75</v>
      </c>
      <c r="W52" s="413">
        <v>1382696.87</v>
      </c>
      <c r="X52" s="413">
        <v>2354120</v>
      </c>
      <c r="Y52" s="413">
        <v>3325543.41</v>
      </c>
      <c r="Z52" s="413">
        <v>4296966.62</v>
      </c>
      <c r="AA52" s="413">
        <v>5268389.99</v>
      </c>
      <c r="AB52" s="413">
        <v>6239813.21</v>
      </c>
      <c r="AC52" s="413"/>
      <c r="AD52" s="534">
        <f t="shared" si="7"/>
        <v>1679587.7704166668</v>
      </c>
      <c r="AE52" s="530"/>
      <c r="AF52" s="414"/>
      <c r="AG52" s="415"/>
      <c r="AH52" s="416"/>
      <c r="AI52" s="416"/>
      <c r="AJ52" s="416"/>
      <c r="AK52" s="417">
        <f t="shared" ref="AK52:AK57" si="28">AD52</f>
        <v>1679587.7704166668</v>
      </c>
      <c r="AL52" s="416">
        <f t="shared" si="12"/>
        <v>1679587.7704166668</v>
      </c>
      <c r="AM52" s="418"/>
      <c r="AN52" s="416"/>
      <c r="AO52" s="419">
        <f t="shared" si="13"/>
        <v>0</v>
      </c>
      <c r="AP52" s="297"/>
      <c r="AQ52" s="420">
        <f t="shared" si="8"/>
        <v>6239813.21</v>
      </c>
      <c r="AR52" s="416"/>
      <c r="AS52" s="416"/>
      <c r="AT52" s="416"/>
      <c r="AU52" s="416">
        <f t="shared" ref="AU52:AU57" si="29">AQ52</f>
        <v>6239813.21</v>
      </c>
      <c r="AV52" s="421">
        <f t="shared" si="14"/>
        <v>6239813.21</v>
      </c>
      <c r="AW52" s="416"/>
      <c r="AX52" s="416"/>
      <c r="AY52" s="421">
        <f t="shared" si="15"/>
        <v>0</v>
      </c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s="21" customFormat="1" ht="12" customHeight="1">
      <c r="A53" s="423">
        <v>10800711</v>
      </c>
      <c r="B53" s="424" t="s">
        <v>1760</v>
      </c>
      <c r="C53" s="410" t="s">
        <v>1484</v>
      </c>
      <c r="D53" s="411" t="str">
        <f t="shared" si="0"/>
        <v>Non-Op</v>
      </c>
      <c r="E53" s="411"/>
      <c r="F53" s="428">
        <v>43070</v>
      </c>
      <c r="G53" s="411"/>
      <c r="H53" s="412" t="str">
        <f t="shared" si="24"/>
        <v/>
      </c>
      <c r="I53" s="412" t="str">
        <f t="shared" si="16"/>
        <v/>
      </c>
      <c r="J53" s="412" t="str">
        <f t="shared" si="17"/>
        <v/>
      </c>
      <c r="K53" s="412" t="str">
        <f t="shared" si="18"/>
        <v>Non-Op</v>
      </c>
      <c r="L53" s="412" t="str">
        <f t="shared" si="9"/>
        <v>NO</v>
      </c>
      <c r="M53" s="412" t="str">
        <f t="shared" si="10"/>
        <v>NO</v>
      </c>
      <c r="N53" s="412" t="str">
        <f t="shared" si="11"/>
        <v/>
      </c>
      <c r="O53" s="412"/>
      <c r="P53" s="413">
        <v>0</v>
      </c>
      <c r="Q53" s="413">
        <v>0</v>
      </c>
      <c r="R53" s="413">
        <v>0</v>
      </c>
      <c r="S53" s="413">
        <v>0</v>
      </c>
      <c r="T53" s="413">
        <v>0</v>
      </c>
      <c r="U53" s="413">
        <v>0</v>
      </c>
      <c r="V53" s="413">
        <v>-407429.75</v>
      </c>
      <c r="W53" s="413">
        <v>-1382696.87</v>
      </c>
      <c r="X53" s="413">
        <v>-2354120</v>
      </c>
      <c r="Y53" s="413">
        <v>-3325543.41</v>
      </c>
      <c r="Z53" s="413">
        <v>-4296966.62</v>
      </c>
      <c r="AA53" s="413">
        <v>-5268389.99</v>
      </c>
      <c r="AB53" s="413">
        <v>-6239813.21</v>
      </c>
      <c r="AC53" s="413"/>
      <c r="AD53" s="534">
        <f t="shared" si="7"/>
        <v>-1679587.7704166668</v>
      </c>
      <c r="AE53" s="530"/>
      <c r="AF53" s="414"/>
      <c r="AG53" s="415"/>
      <c r="AH53" s="416"/>
      <c r="AI53" s="416"/>
      <c r="AJ53" s="416"/>
      <c r="AK53" s="417">
        <f t="shared" si="28"/>
        <v>-1679587.7704166668</v>
      </c>
      <c r="AL53" s="416">
        <f t="shared" si="12"/>
        <v>-1679587.7704166668</v>
      </c>
      <c r="AM53" s="418"/>
      <c r="AN53" s="416"/>
      <c r="AO53" s="419">
        <f t="shared" si="13"/>
        <v>0</v>
      </c>
      <c r="AP53" s="297"/>
      <c r="AQ53" s="420">
        <f t="shared" si="8"/>
        <v>-6239813.21</v>
      </c>
      <c r="AR53" s="416"/>
      <c r="AS53" s="416"/>
      <c r="AT53" s="416"/>
      <c r="AU53" s="416">
        <f t="shared" si="29"/>
        <v>-6239813.21</v>
      </c>
      <c r="AV53" s="421">
        <f t="shared" si="14"/>
        <v>-6239813.21</v>
      </c>
      <c r="AW53" s="416"/>
      <c r="AX53" s="416"/>
      <c r="AY53" s="421">
        <f t="shared" si="15"/>
        <v>0</v>
      </c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s="21" customFormat="1" ht="12" customHeight="1">
      <c r="A54" s="423">
        <v>10800721</v>
      </c>
      <c r="B54" s="424" t="s">
        <v>1761</v>
      </c>
      <c r="C54" s="410" t="s">
        <v>1485</v>
      </c>
      <c r="D54" s="411" t="str">
        <f t="shared" si="0"/>
        <v>Non-Op</v>
      </c>
      <c r="E54" s="411"/>
      <c r="F54" s="428">
        <v>43070</v>
      </c>
      <c r="G54" s="411"/>
      <c r="H54" s="412" t="str">
        <f t="shared" si="24"/>
        <v/>
      </c>
      <c r="I54" s="412" t="str">
        <f t="shared" si="16"/>
        <v/>
      </c>
      <c r="J54" s="412" t="str">
        <f t="shared" si="17"/>
        <v/>
      </c>
      <c r="K54" s="412" t="str">
        <f t="shared" si="18"/>
        <v>Non-Op</v>
      </c>
      <c r="L54" s="412" t="str">
        <f t="shared" si="9"/>
        <v>NO</v>
      </c>
      <c r="M54" s="412" t="str">
        <f t="shared" si="10"/>
        <v>NO</v>
      </c>
      <c r="N54" s="412" t="str">
        <f t="shared" si="11"/>
        <v/>
      </c>
      <c r="O54" s="412"/>
      <c r="P54" s="413">
        <v>0</v>
      </c>
      <c r="Q54" s="413">
        <v>0</v>
      </c>
      <c r="R54" s="413">
        <v>0</v>
      </c>
      <c r="S54" s="413">
        <v>0</v>
      </c>
      <c r="T54" s="413">
        <v>0</v>
      </c>
      <c r="U54" s="413">
        <v>0</v>
      </c>
      <c r="V54" s="413">
        <v>407429.75</v>
      </c>
      <c r="W54" s="413">
        <v>1382696.87</v>
      </c>
      <c r="X54" s="413">
        <v>2354120</v>
      </c>
      <c r="Y54" s="413">
        <v>3325543.41</v>
      </c>
      <c r="Z54" s="413">
        <v>4296966.62</v>
      </c>
      <c r="AA54" s="413">
        <v>5268389.99</v>
      </c>
      <c r="AB54" s="413">
        <v>6239813.3600000003</v>
      </c>
      <c r="AC54" s="413"/>
      <c r="AD54" s="534">
        <f t="shared" si="7"/>
        <v>1679587.7766666666</v>
      </c>
      <c r="AE54" s="530"/>
      <c r="AF54" s="414"/>
      <c r="AG54" s="415"/>
      <c r="AH54" s="416"/>
      <c r="AI54" s="416"/>
      <c r="AJ54" s="416"/>
      <c r="AK54" s="417">
        <f t="shared" si="28"/>
        <v>1679587.7766666666</v>
      </c>
      <c r="AL54" s="416">
        <f t="shared" si="12"/>
        <v>1679587.7766666666</v>
      </c>
      <c r="AM54" s="418"/>
      <c r="AN54" s="416"/>
      <c r="AO54" s="419">
        <f t="shared" si="13"/>
        <v>0</v>
      </c>
      <c r="AP54" s="297"/>
      <c r="AQ54" s="420">
        <f t="shared" si="8"/>
        <v>6239813.3600000003</v>
      </c>
      <c r="AR54" s="416"/>
      <c r="AS54" s="416"/>
      <c r="AT54" s="416"/>
      <c r="AU54" s="416">
        <f t="shared" si="29"/>
        <v>6239813.3600000003</v>
      </c>
      <c r="AV54" s="421">
        <f t="shared" si="14"/>
        <v>6239813.3600000003</v>
      </c>
      <c r="AW54" s="416"/>
      <c r="AX54" s="416"/>
      <c r="AY54" s="421">
        <f t="shared" si="15"/>
        <v>0</v>
      </c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s="21" customFormat="1" ht="12" customHeight="1">
      <c r="A55" s="423">
        <v>10800741</v>
      </c>
      <c r="B55" s="424" t="s">
        <v>1762</v>
      </c>
      <c r="C55" s="410" t="s">
        <v>1486</v>
      </c>
      <c r="D55" s="411" t="str">
        <f t="shared" si="0"/>
        <v>Non-Op</v>
      </c>
      <c r="E55" s="411"/>
      <c r="F55" s="428">
        <v>43070</v>
      </c>
      <c r="G55" s="411"/>
      <c r="H55" s="412" t="str">
        <f t="shared" si="24"/>
        <v/>
      </c>
      <c r="I55" s="412" t="str">
        <f t="shared" si="16"/>
        <v/>
      </c>
      <c r="J55" s="412" t="str">
        <f t="shared" si="17"/>
        <v/>
      </c>
      <c r="K55" s="412" t="str">
        <f t="shared" si="18"/>
        <v>Non-Op</v>
      </c>
      <c r="L55" s="412" t="str">
        <f t="shared" si="9"/>
        <v>NO</v>
      </c>
      <c r="M55" s="412" t="str">
        <f t="shared" si="10"/>
        <v>NO</v>
      </c>
      <c r="N55" s="412" t="str">
        <f t="shared" si="11"/>
        <v/>
      </c>
      <c r="O55" s="412"/>
      <c r="P55" s="413">
        <v>0</v>
      </c>
      <c r="Q55" s="413">
        <v>0</v>
      </c>
      <c r="R55" s="413">
        <v>0</v>
      </c>
      <c r="S55" s="413">
        <v>0</v>
      </c>
      <c r="T55" s="413">
        <v>0</v>
      </c>
      <c r="U55" s="413">
        <v>0</v>
      </c>
      <c r="V55" s="413">
        <v>67452.3</v>
      </c>
      <c r="W55" s="413">
        <v>228579.72</v>
      </c>
      <c r="X55" s="413">
        <v>390305.81</v>
      </c>
      <c r="Y55" s="413">
        <v>552455.48</v>
      </c>
      <c r="Z55" s="413">
        <v>715029.85</v>
      </c>
      <c r="AA55" s="413">
        <v>878030.01</v>
      </c>
      <c r="AB55" s="413">
        <v>1041457.08</v>
      </c>
      <c r="AC55" s="413"/>
      <c r="AD55" s="534">
        <f t="shared" si="7"/>
        <v>279381.80916666664</v>
      </c>
      <c r="AE55" s="530"/>
      <c r="AF55" s="414"/>
      <c r="AG55" s="415"/>
      <c r="AH55" s="416"/>
      <c r="AI55" s="416"/>
      <c r="AJ55" s="416"/>
      <c r="AK55" s="417">
        <f t="shared" si="28"/>
        <v>279381.80916666664</v>
      </c>
      <c r="AL55" s="416">
        <f t="shared" si="12"/>
        <v>279381.80916666664</v>
      </c>
      <c r="AM55" s="418"/>
      <c r="AN55" s="416"/>
      <c r="AO55" s="419">
        <f t="shared" si="13"/>
        <v>0</v>
      </c>
      <c r="AP55" s="297"/>
      <c r="AQ55" s="420">
        <f t="shared" si="8"/>
        <v>1041457.08</v>
      </c>
      <c r="AR55" s="416"/>
      <c r="AS55" s="416"/>
      <c r="AT55" s="416"/>
      <c r="AU55" s="416">
        <f t="shared" si="29"/>
        <v>1041457.08</v>
      </c>
      <c r="AV55" s="421">
        <f t="shared" si="14"/>
        <v>1041457.08</v>
      </c>
      <c r="AW55" s="416"/>
      <c r="AX55" s="416"/>
      <c r="AY55" s="421">
        <f t="shared" si="15"/>
        <v>0</v>
      </c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s="21" customFormat="1" ht="12" customHeight="1">
      <c r="A56" s="423">
        <v>10800751</v>
      </c>
      <c r="B56" s="424" t="s">
        <v>1763</v>
      </c>
      <c r="C56" s="410" t="s">
        <v>1487</v>
      </c>
      <c r="D56" s="411" t="str">
        <f t="shared" si="0"/>
        <v>Non-Op</v>
      </c>
      <c r="E56" s="411"/>
      <c r="F56" s="428">
        <v>43070</v>
      </c>
      <c r="G56" s="411"/>
      <c r="H56" s="412" t="str">
        <f t="shared" si="24"/>
        <v/>
      </c>
      <c r="I56" s="412" t="str">
        <f t="shared" ref="I56:I87" si="30">IF(VALUE(AI56),I$7,IF(ISBLANK(AI56),"",I$7))</f>
        <v/>
      </c>
      <c r="J56" s="412" t="str">
        <f t="shared" ref="J56:J87" si="31">IF(VALUE(AJ56),J$7,IF(ISBLANK(AJ56),"",J$7))</f>
        <v/>
      </c>
      <c r="K56" s="412" t="str">
        <f t="shared" ref="K56:K87" si="32">IF(VALUE(AK56),K$7,IF(ISBLANK(AK56),"",K$7))</f>
        <v>Non-Op</v>
      </c>
      <c r="L56" s="412" t="str">
        <f t="shared" si="9"/>
        <v>NO</v>
      </c>
      <c r="M56" s="412" t="str">
        <f t="shared" si="10"/>
        <v>NO</v>
      </c>
      <c r="N56" s="412" t="str">
        <f t="shared" si="11"/>
        <v/>
      </c>
      <c r="O56" s="412"/>
      <c r="P56" s="413">
        <v>0</v>
      </c>
      <c r="Q56" s="413">
        <v>0</v>
      </c>
      <c r="R56" s="413">
        <v>0</v>
      </c>
      <c r="S56" s="413">
        <v>0</v>
      </c>
      <c r="T56" s="413">
        <v>0</v>
      </c>
      <c r="U56" s="413">
        <v>0</v>
      </c>
      <c r="V56" s="413">
        <v>-67452.3</v>
      </c>
      <c r="W56" s="413">
        <v>-228579.72</v>
      </c>
      <c r="X56" s="413">
        <v>-390305.81</v>
      </c>
      <c r="Y56" s="413">
        <v>-552455.48</v>
      </c>
      <c r="Z56" s="413">
        <v>-715029.85</v>
      </c>
      <c r="AA56" s="413">
        <v>-878030.01</v>
      </c>
      <c r="AB56" s="413">
        <v>-1041457.08</v>
      </c>
      <c r="AC56" s="413"/>
      <c r="AD56" s="534">
        <f t="shared" si="7"/>
        <v>-279381.80916666664</v>
      </c>
      <c r="AE56" s="530"/>
      <c r="AF56" s="414"/>
      <c r="AG56" s="415"/>
      <c r="AH56" s="416"/>
      <c r="AI56" s="416"/>
      <c r="AJ56" s="416"/>
      <c r="AK56" s="417">
        <f t="shared" si="28"/>
        <v>-279381.80916666664</v>
      </c>
      <c r="AL56" s="416">
        <f t="shared" si="12"/>
        <v>-279381.80916666664</v>
      </c>
      <c r="AM56" s="418"/>
      <c r="AN56" s="416"/>
      <c r="AO56" s="419">
        <f t="shared" si="13"/>
        <v>0</v>
      </c>
      <c r="AP56" s="297"/>
      <c r="AQ56" s="420">
        <f t="shared" si="8"/>
        <v>-1041457.08</v>
      </c>
      <c r="AR56" s="416"/>
      <c r="AS56" s="416"/>
      <c r="AT56" s="416"/>
      <c r="AU56" s="416">
        <f t="shared" si="29"/>
        <v>-1041457.08</v>
      </c>
      <c r="AV56" s="421">
        <f t="shared" si="14"/>
        <v>-1041457.08</v>
      </c>
      <c r="AW56" s="416"/>
      <c r="AX56" s="416"/>
      <c r="AY56" s="421">
        <f t="shared" si="15"/>
        <v>0</v>
      </c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s="21" customFormat="1" ht="12" customHeight="1">
      <c r="A57" s="423">
        <v>10800831</v>
      </c>
      <c r="B57" s="424" t="s">
        <v>1764</v>
      </c>
      <c r="C57" s="410" t="s">
        <v>1511</v>
      </c>
      <c r="D57" s="411" t="str">
        <f t="shared" si="0"/>
        <v>Non-Op</v>
      </c>
      <c r="E57" s="411"/>
      <c r="F57" s="428">
        <v>43070</v>
      </c>
      <c r="G57" s="411"/>
      <c r="H57" s="412" t="str">
        <f t="shared" ref="H57:H88" si="33">IF(VALUE(AH57),H$7,IF(ISBLANK(AH57),"",H$7))</f>
        <v/>
      </c>
      <c r="I57" s="412" t="str">
        <f t="shared" si="30"/>
        <v/>
      </c>
      <c r="J57" s="412" t="str">
        <f t="shared" si="31"/>
        <v/>
      </c>
      <c r="K57" s="412" t="str">
        <f t="shared" si="32"/>
        <v>Non-Op</v>
      </c>
      <c r="L57" s="412" t="str">
        <f t="shared" si="9"/>
        <v>NO</v>
      </c>
      <c r="M57" s="412" t="str">
        <f t="shared" si="10"/>
        <v>NO</v>
      </c>
      <c r="N57" s="412" t="str">
        <f t="shared" si="11"/>
        <v/>
      </c>
      <c r="O57" s="412"/>
      <c r="P57" s="413">
        <v>0</v>
      </c>
      <c r="Q57" s="413">
        <v>0</v>
      </c>
      <c r="R57" s="413">
        <v>0</v>
      </c>
      <c r="S57" s="413">
        <v>0</v>
      </c>
      <c r="T57" s="413">
        <v>0</v>
      </c>
      <c r="U57" s="413">
        <v>0</v>
      </c>
      <c r="V57" s="413">
        <v>-407429.75</v>
      </c>
      <c r="W57" s="413">
        <v>-1382696.87</v>
      </c>
      <c r="X57" s="413">
        <v>-2354120</v>
      </c>
      <c r="Y57" s="413">
        <v>-3325543.41</v>
      </c>
      <c r="Z57" s="413">
        <v>-4296966.62</v>
      </c>
      <c r="AA57" s="413">
        <v>-5268389.99</v>
      </c>
      <c r="AB57" s="413">
        <v>-6239813.3600000003</v>
      </c>
      <c r="AC57" s="413"/>
      <c r="AD57" s="534">
        <f t="shared" si="7"/>
        <v>-1679587.7766666666</v>
      </c>
      <c r="AE57" s="530"/>
      <c r="AF57" s="414"/>
      <c r="AG57" s="415"/>
      <c r="AH57" s="416"/>
      <c r="AI57" s="416"/>
      <c r="AJ57" s="416"/>
      <c r="AK57" s="417">
        <f t="shared" si="28"/>
        <v>-1679587.7766666666</v>
      </c>
      <c r="AL57" s="416">
        <f t="shared" si="12"/>
        <v>-1679587.7766666666</v>
      </c>
      <c r="AM57" s="418"/>
      <c r="AN57" s="416"/>
      <c r="AO57" s="419">
        <f t="shared" si="13"/>
        <v>0</v>
      </c>
      <c r="AP57" s="297"/>
      <c r="AQ57" s="420">
        <f t="shared" si="8"/>
        <v>-6239813.3600000003</v>
      </c>
      <c r="AR57" s="416"/>
      <c r="AS57" s="416"/>
      <c r="AT57" s="416"/>
      <c r="AU57" s="416">
        <f t="shared" si="29"/>
        <v>-6239813.3600000003</v>
      </c>
      <c r="AV57" s="421">
        <f t="shared" si="14"/>
        <v>-6239813.3600000003</v>
      </c>
      <c r="AW57" s="416"/>
      <c r="AX57" s="416"/>
      <c r="AY57" s="421">
        <f t="shared" si="15"/>
        <v>0</v>
      </c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s="21" customFormat="1" ht="12" customHeight="1">
      <c r="A58" s="194">
        <v>11100501</v>
      </c>
      <c r="B58" s="240" t="s">
        <v>1765</v>
      </c>
      <c r="C58" s="109" t="s">
        <v>272</v>
      </c>
      <c r="D58" s="130" t="str">
        <f t="shared" si="0"/>
        <v>ERB</v>
      </c>
      <c r="E58" s="130"/>
      <c r="F58" s="109"/>
      <c r="G58" s="130"/>
      <c r="H58" s="212" t="str">
        <f t="shared" si="33"/>
        <v/>
      </c>
      <c r="I58" s="212" t="str">
        <f t="shared" si="30"/>
        <v>ERB</v>
      </c>
      <c r="J58" s="212" t="str">
        <f t="shared" si="31"/>
        <v/>
      </c>
      <c r="K58" s="212" t="str">
        <f t="shared" si="32"/>
        <v/>
      </c>
      <c r="L58" s="212" t="str">
        <f t="shared" si="9"/>
        <v>NO</v>
      </c>
      <c r="M58" s="212" t="str">
        <f t="shared" si="10"/>
        <v>NO</v>
      </c>
      <c r="N58" s="212" t="str">
        <f t="shared" si="11"/>
        <v/>
      </c>
      <c r="O58" s="212"/>
      <c r="P58" s="110">
        <v>-43463375.780000001</v>
      </c>
      <c r="Q58" s="110">
        <v>-44716139.520000003</v>
      </c>
      <c r="R58" s="110">
        <v>-45968793.340000004</v>
      </c>
      <c r="S58" s="110">
        <v>-47220099.210000001</v>
      </c>
      <c r="T58" s="110">
        <v>-48473466.640000001</v>
      </c>
      <c r="U58" s="110">
        <v>-49672697.770000003</v>
      </c>
      <c r="V58" s="110">
        <v>-50962157.799999997</v>
      </c>
      <c r="W58" s="110">
        <v>-52274423.280000001</v>
      </c>
      <c r="X58" s="110">
        <v>-53588324.240000002</v>
      </c>
      <c r="Y58" s="110">
        <v>-54895486.049999997</v>
      </c>
      <c r="Z58" s="110">
        <v>-56202698.240000002</v>
      </c>
      <c r="AA58" s="110">
        <v>-57474583.219999999</v>
      </c>
      <c r="AB58" s="110">
        <v>-58780138.600000001</v>
      </c>
      <c r="AC58" s="110"/>
      <c r="AD58" s="533">
        <f t="shared" si="7"/>
        <v>-51047552.208333336</v>
      </c>
      <c r="AE58" s="529">
        <v>19</v>
      </c>
      <c r="AF58" s="118"/>
      <c r="AG58" s="270">
        <v>24</v>
      </c>
      <c r="AH58" s="116"/>
      <c r="AI58" s="116">
        <f>AD58</f>
        <v>-51047552.208333336</v>
      </c>
      <c r="AJ58" s="116"/>
      <c r="AK58" s="117"/>
      <c r="AL58" s="116">
        <f t="shared" si="12"/>
        <v>-51047552.208333336</v>
      </c>
      <c r="AM58" s="115"/>
      <c r="AN58" s="116"/>
      <c r="AO58" s="348">
        <f t="shared" si="13"/>
        <v>0</v>
      </c>
      <c r="AP58" s="297"/>
      <c r="AQ58" s="101">
        <f t="shared" si="8"/>
        <v>-58780138.600000001</v>
      </c>
      <c r="AR58" s="116"/>
      <c r="AS58" s="116">
        <f t="shared" si="27"/>
        <v>-58780138.600000001</v>
      </c>
      <c r="AT58" s="116"/>
      <c r="AU58" s="116"/>
      <c r="AV58" s="343">
        <f t="shared" si="14"/>
        <v>-58780138.600000001</v>
      </c>
      <c r="AW58" s="116"/>
      <c r="AX58" s="116"/>
      <c r="AY58" s="343">
        <f t="shared" si="15"/>
        <v>0</v>
      </c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s="21" customFormat="1" ht="12" customHeight="1">
      <c r="A59" s="194">
        <v>11100502</v>
      </c>
      <c r="B59" s="240" t="s">
        <v>1766</v>
      </c>
      <c r="C59" s="109" t="s">
        <v>273</v>
      </c>
      <c r="D59" s="130" t="str">
        <f t="shared" si="0"/>
        <v>GRB</v>
      </c>
      <c r="E59" s="130"/>
      <c r="F59" s="109"/>
      <c r="G59" s="130"/>
      <c r="H59" s="212" t="str">
        <f t="shared" si="33"/>
        <v/>
      </c>
      <c r="I59" s="212" t="str">
        <f t="shared" si="30"/>
        <v/>
      </c>
      <c r="J59" s="212" t="str">
        <f t="shared" si="31"/>
        <v>GRB</v>
      </c>
      <c r="K59" s="212" t="str">
        <f t="shared" si="32"/>
        <v/>
      </c>
      <c r="L59" s="212" t="str">
        <f t="shared" si="9"/>
        <v>NO</v>
      </c>
      <c r="M59" s="212" t="str">
        <f t="shared" si="10"/>
        <v>NO</v>
      </c>
      <c r="N59" s="212" t="str">
        <f t="shared" si="11"/>
        <v/>
      </c>
      <c r="O59" s="212"/>
      <c r="P59" s="110">
        <v>-8432793.0399999991</v>
      </c>
      <c r="Q59" s="110">
        <v>-8708535.7400000002</v>
      </c>
      <c r="R59" s="110">
        <v>-8668461.6999999993</v>
      </c>
      <c r="S59" s="110">
        <v>-8938486.0800000001</v>
      </c>
      <c r="T59" s="110">
        <v>-9208516.6699999999</v>
      </c>
      <c r="U59" s="110">
        <v>-9447256.4600000009</v>
      </c>
      <c r="V59" s="110">
        <v>-9719903.9299999997</v>
      </c>
      <c r="W59" s="110">
        <v>-9992911.5999999996</v>
      </c>
      <c r="X59" s="110">
        <v>-10266164.5</v>
      </c>
      <c r="Y59" s="110">
        <v>-10539417.439999999</v>
      </c>
      <c r="Z59" s="110">
        <v>-10812670.34</v>
      </c>
      <c r="AA59" s="110">
        <v>-11085923.25</v>
      </c>
      <c r="AB59" s="110">
        <v>-11359176.07</v>
      </c>
      <c r="AC59" s="110"/>
      <c r="AD59" s="533">
        <f t="shared" si="7"/>
        <v>-9773686.0220833346</v>
      </c>
      <c r="AE59" s="529"/>
      <c r="AF59" s="118">
        <v>5</v>
      </c>
      <c r="AG59" s="270" t="s">
        <v>647</v>
      </c>
      <c r="AH59" s="116"/>
      <c r="AI59" s="116"/>
      <c r="AJ59" s="116">
        <f>AD59</f>
        <v>-9773686.0220833346</v>
      </c>
      <c r="AK59" s="117"/>
      <c r="AL59" s="116">
        <f t="shared" si="12"/>
        <v>-9773686.0220833346</v>
      </c>
      <c r="AM59" s="115"/>
      <c r="AN59" s="116"/>
      <c r="AO59" s="348">
        <f t="shared" si="13"/>
        <v>0</v>
      </c>
      <c r="AP59" s="297"/>
      <c r="AQ59" s="101">
        <f t="shared" si="8"/>
        <v>-11359176.07</v>
      </c>
      <c r="AR59" s="116"/>
      <c r="AS59" s="116"/>
      <c r="AT59" s="116">
        <f>AQ59</f>
        <v>-11359176.07</v>
      </c>
      <c r="AU59" s="116"/>
      <c r="AV59" s="343">
        <f t="shared" si="14"/>
        <v>-11359176.07</v>
      </c>
      <c r="AW59" s="116"/>
      <c r="AX59" s="116"/>
      <c r="AY59" s="343">
        <f t="shared" si="15"/>
        <v>0</v>
      </c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s="21" customFormat="1" ht="12" customHeight="1">
      <c r="A60" s="194">
        <v>11100503</v>
      </c>
      <c r="B60" s="240" t="s">
        <v>1767</v>
      </c>
      <c r="C60" s="109" t="s">
        <v>274</v>
      </c>
      <c r="D60" s="130" t="str">
        <f t="shared" si="0"/>
        <v>CRB</v>
      </c>
      <c r="E60" s="130"/>
      <c r="F60" s="109"/>
      <c r="G60" s="130"/>
      <c r="H60" s="212" t="str">
        <f t="shared" si="33"/>
        <v/>
      </c>
      <c r="I60" s="212" t="str">
        <f t="shared" si="30"/>
        <v>ERB</v>
      </c>
      <c r="J60" s="212" t="str">
        <f t="shared" si="31"/>
        <v>GRB</v>
      </c>
      <c r="K60" s="212" t="str">
        <f t="shared" si="32"/>
        <v/>
      </c>
      <c r="L60" s="212" t="str">
        <f t="shared" si="9"/>
        <v>NO</v>
      </c>
      <c r="M60" s="212" t="str">
        <f t="shared" si="10"/>
        <v>NO</v>
      </c>
      <c r="N60" s="212" t="str">
        <f t="shared" si="11"/>
        <v/>
      </c>
      <c r="O60" s="212"/>
      <c r="P60" s="110">
        <v>-113462446.11</v>
      </c>
      <c r="Q60" s="110">
        <v>-117030147.90000001</v>
      </c>
      <c r="R60" s="110">
        <v>-119342606.95</v>
      </c>
      <c r="S60" s="110">
        <v>-122247865.06</v>
      </c>
      <c r="T60" s="110">
        <v>-125847109.02</v>
      </c>
      <c r="U60" s="110">
        <v>-124783859.89</v>
      </c>
      <c r="V60" s="110">
        <v>-127982249.98</v>
      </c>
      <c r="W60" s="110">
        <v>-127861919.22</v>
      </c>
      <c r="X60" s="110">
        <v>-130059949.27</v>
      </c>
      <c r="Y60" s="110">
        <v>-134467263.33000001</v>
      </c>
      <c r="Z60" s="110">
        <v>-138901865.94</v>
      </c>
      <c r="AA60" s="110">
        <v>-137707761.41</v>
      </c>
      <c r="AB60" s="110">
        <v>-142655386.25999999</v>
      </c>
      <c r="AC60" s="110"/>
      <c r="AD60" s="533">
        <f t="shared" si="7"/>
        <v>-127857626.17958336</v>
      </c>
      <c r="AE60" s="529">
        <v>20</v>
      </c>
      <c r="AF60" s="118" t="s">
        <v>473</v>
      </c>
      <c r="AG60" s="270" t="s">
        <v>649</v>
      </c>
      <c r="AH60" s="116"/>
      <c r="AI60" s="116">
        <f>AD60*C1355</f>
        <v>-83682816.334537297</v>
      </c>
      <c r="AJ60" s="116">
        <f>AD60*C1356</f>
        <v>-44174809.845046043</v>
      </c>
      <c r="AK60" s="117"/>
      <c r="AL60" s="116">
        <f t="shared" si="12"/>
        <v>-127857626.17958334</v>
      </c>
      <c r="AM60" s="115"/>
      <c r="AN60" s="116"/>
      <c r="AO60" s="348">
        <f t="shared" si="13"/>
        <v>0</v>
      </c>
      <c r="AP60" s="297"/>
      <c r="AQ60" s="101">
        <f t="shared" si="8"/>
        <v>-142655386.25999999</v>
      </c>
      <c r="AR60" s="116"/>
      <c r="AS60" s="116">
        <f>AQ60*C1355</f>
        <v>-93367950.307169989</v>
      </c>
      <c r="AT60" s="116">
        <f>AQ60*C1356</f>
        <v>-49287435.952829994</v>
      </c>
      <c r="AU60" s="116"/>
      <c r="AV60" s="343">
        <f t="shared" si="14"/>
        <v>-142655386.25999999</v>
      </c>
      <c r="AW60" s="116"/>
      <c r="AX60" s="116"/>
      <c r="AY60" s="343">
        <f t="shared" si="15"/>
        <v>0</v>
      </c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s="21" customFormat="1" ht="12" customHeight="1">
      <c r="A61" s="195">
        <v>11400001</v>
      </c>
      <c r="B61" s="126" t="s">
        <v>1768</v>
      </c>
      <c r="C61" s="109" t="s">
        <v>205</v>
      </c>
      <c r="D61" s="130" t="str">
        <f t="shared" si="0"/>
        <v>ERB</v>
      </c>
      <c r="E61" s="130"/>
      <c r="F61" s="109"/>
      <c r="G61" s="130"/>
      <c r="H61" s="212" t="str">
        <f t="shared" si="33"/>
        <v/>
      </c>
      <c r="I61" s="212" t="str">
        <f t="shared" si="30"/>
        <v>ERB</v>
      </c>
      <c r="J61" s="212" t="str">
        <f t="shared" si="31"/>
        <v/>
      </c>
      <c r="K61" s="212" t="str">
        <f t="shared" si="32"/>
        <v/>
      </c>
      <c r="L61" s="212" t="str">
        <f t="shared" si="9"/>
        <v>NO</v>
      </c>
      <c r="M61" s="212" t="str">
        <f t="shared" si="10"/>
        <v>NO</v>
      </c>
      <c r="N61" s="212" t="str">
        <f t="shared" si="11"/>
        <v/>
      </c>
      <c r="O61" s="212"/>
      <c r="P61" s="110">
        <v>946172.25</v>
      </c>
      <c r="Q61" s="110">
        <v>946172.25</v>
      </c>
      <c r="R61" s="110">
        <v>946172.25</v>
      </c>
      <c r="S61" s="110">
        <v>946172.25</v>
      </c>
      <c r="T61" s="110">
        <v>946172.25</v>
      </c>
      <c r="U61" s="110">
        <v>946172.25</v>
      </c>
      <c r="V61" s="110">
        <v>946172.25</v>
      </c>
      <c r="W61" s="110">
        <v>946172.25</v>
      </c>
      <c r="X61" s="110">
        <v>946172.25</v>
      </c>
      <c r="Y61" s="110">
        <v>946172.25</v>
      </c>
      <c r="Z61" s="110">
        <v>946172.25</v>
      </c>
      <c r="AA61" s="110">
        <v>946172.25</v>
      </c>
      <c r="AB61" s="110">
        <v>946172.25</v>
      </c>
      <c r="AC61" s="110"/>
      <c r="AD61" s="533">
        <f t="shared" si="7"/>
        <v>946172.25</v>
      </c>
      <c r="AE61" s="529">
        <v>6</v>
      </c>
      <c r="AF61" s="118"/>
      <c r="AG61" s="270">
        <v>18</v>
      </c>
      <c r="AH61" s="116"/>
      <c r="AI61" s="116">
        <f t="shared" ref="AI61:AI72" si="34">AD61</f>
        <v>946172.25</v>
      </c>
      <c r="AJ61" s="116"/>
      <c r="AK61" s="117"/>
      <c r="AL61" s="116">
        <f t="shared" si="12"/>
        <v>946172.25</v>
      </c>
      <c r="AM61" s="115"/>
      <c r="AN61" s="116"/>
      <c r="AO61" s="348">
        <f t="shared" si="13"/>
        <v>0</v>
      </c>
      <c r="AP61" s="297"/>
      <c r="AQ61" s="101">
        <f t="shared" si="8"/>
        <v>946172.25</v>
      </c>
      <c r="AR61" s="116"/>
      <c r="AS61" s="116">
        <f t="shared" ref="AS61:AS72" si="35">AQ61</f>
        <v>946172.25</v>
      </c>
      <c r="AT61" s="116"/>
      <c r="AU61" s="116"/>
      <c r="AV61" s="343">
        <f t="shared" si="14"/>
        <v>946172.25</v>
      </c>
      <c r="AW61" s="116"/>
      <c r="AX61" s="116"/>
      <c r="AY61" s="343">
        <f t="shared" si="15"/>
        <v>0</v>
      </c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s="21" customFormat="1" ht="12" customHeight="1">
      <c r="A62" s="195">
        <v>11400011</v>
      </c>
      <c r="B62" s="126" t="s">
        <v>1769</v>
      </c>
      <c r="C62" s="109" t="s">
        <v>206</v>
      </c>
      <c r="D62" s="130" t="str">
        <f t="shared" si="0"/>
        <v>ERB</v>
      </c>
      <c r="E62" s="130"/>
      <c r="F62" s="109"/>
      <c r="G62" s="130"/>
      <c r="H62" s="212" t="str">
        <f t="shared" si="33"/>
        <v/>
      </c>
      <c r="I62" s="212" t="str">
        <f t="shared" si="30"/>
        <v>ERB</v>
      </c>
      <c r="J62" s="212" t="str">
        <f t="shared" si="31"/>
        <v/>
      </c>
      <c r="K62" s="212" t="str">
        <f t="shared" si="32"/>
        <v/>
      </c>
      <c r="L62" s="212" t="str">
        <f t="shared" si="9"/>
        <v>NO</v>
      </c>
      <c r="M62" s="212" t="str">
        <f t="shared" si="10"/>
        <v>NO</v>
      </c>
      <c r="N62" s="212" t="str">
        <f t="shared" si="11"/>
        <v/>
      </c>
      <c r="O62" s="212"/>
      <c r="P62" s="110">
        <v>302358.01</v>
      </c>
      <c r="Q62" s="110">
        <v>302358.01</v>
      </c>
      <c r="R62" s="110">
        <v>302358.01</v>
      </c>
      <c r="S62" s="110">
        <v>302358.01</v>
      </c>
      <c r="T62" s="110">
        <v>302358.01</v>
      </c>
      <c r="U62" s="110">
        <v>302358.01</v>
      </c>
      <c r="V62" s="110">
        <v>302358.01</v>
      </c>
      <c r="W62" s="110">
        <v>302358.01</v>
      </c>
      <c r="X62" s="110">
        <v>302358.01</v>
      </c>
      <c r="Y62" s="110">
        <v>302358.01</v>
      </c>
      <c r="Z62" s="110">
        <v>302358.01</v>
      </c>
      <c r="AA62" s="110">
        <v>302358.01</v>
      </c>
      <c r="AB62" s="110">
        <v>302358.01</v>
      </c>
      <c r="AC62" s="110"/>
      <c r="AD62" s="533">
        <f t="shared" si="7"/>
        <v>302358.00999999995</v>
      </c>
      <c r="AE62" s="529">
        <v>6</v>
      </c>
      <c r="AF62" s="118"/>
      <c r="AG62" s="270">
        <v>18</v>
      </c>
      <c r="AH62" s="116"/>
      <c r="AI62" s="116">
        <f t="shared" si="34"/>
        <v>302358.00999999995</v>
      </c>
      <c r="AJ62" s="116"/>
      <c r="AK62" s="117"/>
      <c r="AL62" s="116">
        <f t="shared" si="12"/>
        <v>302358.00999999995</v>
      </c>
      <c r="AM62" s="115"/>
      <c r="AN62" s="116"/>
      <c r="AO62" s="348">
        <f t="shared" si="13"/>
        <v>0</v>
      </c>
      <c r="AP62" s="297"/>
      <c r="AQ62" s="101">
        <f t="shared" si="8"/>
        <v>302358.01</v>
      </c>
      <c r="AR62" s="116"/>
      <c r="AS62" s="116">
        <f t="shared" si="35"/>
        <v>302358.01</v>
      </c>
      <c r="AT62" s="116"/>
      <c r="AU62" s="116"/>
      <c r="AV62" s="343">
        <f t="shared" si="14"/>
        <v>302358.01</v>
      </c>
      <c r="AW62" s="116"/>
      <c r="AX62" s="116"/>
      <c r="AY62" s="343">
        <f t="shared" si="15"/>
        <v>0</v>
      </c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s="21" customFormat="1" ht="12" customHeight="1">
      <c r="A63" s="195">
        <v>11400031</v>
      </c>
      <c r="B63" s="126" t="s">
        <v>1770</v>
      </c>
      <c r="C63" s="109" t="s">
        <v>564</v>
      </c>
      <c r="D63" s="130" t="str">
        <f t="shared" si="0"/>
        <v>ERB</v>
      </c>
      <c r="E63" s="130"/>
      <c r="F63" s="109"/>
      <c r="G63" s="130"/>
      <c r="H63" s="212" t="str">
        <f t="shared" si="33"/>
        <v/>
      </c>
      <c r="I63" s="212" t="str">
        <f t="shared" si="30"/>
        <v>ERB</v>
      </c>
      <c r="J63" s="212" t="str">
        <f t="shared" si="31"/>
        <v/>
      </c>
      <c r="K63" s="212" t="str">
        <f t="shared" si="32"/>
        <v/>
      </c>
      <c r="L63" s="212" t="str">
        <f t="shared" si="9"/>
        <v>NO</v>
      </c>
      <c r="M63" s="212" t="str">
        <f t="shared" si="10"/>
        <v>NO</v>
      </c>
      <c r="N63" s="212" t="str">
        <f t="shared" si="11"/>
        <v/>
      </c>
      <c r="O63" s="212"/>
      <c r="P63" s="110">
        <v>76622596.840000004</v>
      </c>
      <c r="Q63" s="110">
        <v>76622596.840000004</v>
      </c>
      <c r="R63" s="110">
        <v>76622596.840000004</v>
      </c>
      <c r="S63" s="110">
        <v>76622596.840000004</v>
      </c>
      <c r="T63" s="110">
        <v>76622596.840000004</v>
      </c>
      <c r="U63" s="110">
        <v>76622596.840000004</v>
      </c>
      <c r="V63" s="110">
        <v>76622596.840000004</v>
      </c>
      <c r="W63" s="110">
        <v>76622596.840000004</v>
      </c>
      <c r="X63" s="110">
        <v>76622596.840000004</v>
      </c>
      <c r="Y63" s="110">
        <v>76622596.840000004</v>
      </c>
      <c r="Z63" s="110">
        <v>76622596.840000004</v>
      </c>
      <c r="AA63" s="110">
        <v>76622596.840000004</v>
      </c>
      <c r="AB63" s="110">
        <v>76622596.840000004</v>
      </c>
      <c r="AC63" s="110"/>
      <c r="AD63" s="533">
        <f t="shared" si="7"/>
        <v>76622596.840000018</v>
      </c>
      <c r="AE63" s="529">
        <v>6</v>
      </c>
      <c r="AF63" s="118"/>
      <c r="AG63" s="270">
        <v>18</v>
      </c>
      <c r="AH63" s="116"/>
      <c r="AI63" s="116">
        <f t="shared" si="34"/>
        <v>76622596.840000018</v>
      </c>
      <c r="AJ63" s="116"/>
      <c r="AK63" s="117"/>
      <c r="AL63" s="116">
        <f t="shared" si="12"/>
        <v>76622596.840000018</v>
      </c>
      <c r="AM63" s="115"/>
      <c r="AN63" s="116"/>
      <c r="AO63" s="348">
        <f t="shared" si="13"/>
        <v>0</v>
      </c>
      <c r="AP63" s="297"/>
      <c r="AQ63" s="101">
        <f t="shared" si="8"/>
        <v>76622596.840000004</v>
      </c>
      <c r="AR63" s="116"/>
      <c r="AS63" s="116">
        <f t="shared" si="35"/>
        <v>76622596.840000004</v>
      </c>
      <c r="AT63" s="116"/>
      <c r="AU63" s="116"/>
      <c r="AV63" s="343">
        <f t="shared" si="14"/>
        <v>76622596.840000004</v>
      </c>
      <c r="AW63" s="116"/>
      <c r="AX63" s="116"/>
      <c r="AY63" s="343">
        <f t="shared" si="15"/>
        <v>0</v>
      </c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s="21" customFormat="1" ht="12" customHeight="1">
      <c r="A64" s="195">
        <v>11400061</v>
      </c>
      <c r="B64" s="126" t="s">
        <v>1771</v>
      </c>
      <c r="C64" s="109" t="s">
        <v>509</v>
      </c>
      <c r="D64" s="130" t="str">
        <f t="shared" si="0"/>
        <v>ERB</v>
      </c>
      <c r="E64" s="130"/>
      <c r="F64" s="109"/>
      <c r="G64" s="130"/>
      <c r="H64" s="212" t="str">
        <f t="shared" si="33"/>
        <v/>
      </c>
      <c r="I64" s="212" t="str">
        <f t="shared" si="30"/>
        <v>ERB</v>
      </c>
      <c r="J64" s="212" t="str">
        <f t="shared" si="31"/>
        <v/>
      </c>
      <c r="K64" s="212" t="str">
        <f t="shared" si="32"/>
        <v/>
      </c>
      <c r="L64" s="212" t="str">
        <f t="shared" si="9"/>
        <v>NO</v>
      </c>
      <c r="M64" s="212" t="str">
        <f t="shared" si="10"/>
        <v>NO</v>
      </c>
      <c r="N64" s="212" t="str">
        <f t="shared" si="11"/>
        <v/>
      </c>
      <c r="O64" s="212"/>
      <c r="P64" s="110">
        <v>156960790.84</v>
      </c>
      <c r="Q64" s="110">
        <v>156960790.84</v>
      </c>
      <c r="R64" s="110">
        <v>156960790.84</v>
      </c>
      <c r="S64" s="110">
        <v>156960790.84</v>
      </c>
      <c r="T64" s="110">
        <v>156960790.84</v>
      </c>
      <c r="U64" s="110">
        <v>156960790.84</v>
      </c>
      <c r="V64" s="110">
        <v>156960790.84</v>
      </c>
      <c r="W64" s="110">
        <v>156960790.84</v>
      </c>
      <c r="X64" s="110">
        <v>156960790.84</v>
      </c>
      <c r="Y64" s="110">
        <v>156960790.84</v>
      </c>
      <c r="Z64" s="110">
        <v>156960790.84</v>
      </c>
      <c r="AA64" s="110">
        <v>156960790.84</v>
      </c>
      <c r="AB64" s="110">
        <v>156960790.84</v>
      </c>
      <c r="AC64" s="110"/>
      <c r="AD64" s="533">
        <f t="shared" si="7"/>
        <v>156960790.83999997</v>
      </c>
      <c r="AE64" s="529">
        <v>6</v>
      </c>
      <c r="AF64" s="118"/>
      <c r="AG64" s="270">
        <v>18</v>
      </c>
      <c r="AH64" s="116"/>
      <c r="AI64" s="116">
        <f t="shared" si="34"/>
        <v>156960790.83999997</v>
      </c>
      <c r="AJ64" s="116"/>
      <c r="AK64" s="117"/>
      <c r="AL64" s="116">
        <f t="shared" si="12"/>
        <v>156960790.83999997</v>
      </c>
      <c r="AM64" s="115"/>
      <c r="AN64" s="116"/>
      <c r="AO64" s="348">
        <f t="shared" si="13"/>
        <v>0</v>
      </c>
      <c r="AP64" s="297"/>
      <c r="AQ64" s="101">
        <f t="shared" si="8"/>
        <v>156960790.84</v>
      </c>
      <c r="AR64" s="116"/>
      <c r="AS64" s="116">
        <f t="shared" si="35"/>
        <v>156960790.84</v>
      </c>
      <c r="AT64" s="116"/>
      <c r="AU64" s="116"/>
      <c r="AV64" s="343">
        <f t="shared" si="14"/>
        <v>156960790.84</v>
      </c>
      <c r="AW64" s="116"/>
      <c r="AX64" s="116"/>
      <c r="AY64" s="343">
        <f t="shared" si="15"/>
        <v>0</v>
      </c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s="21" customFormat="1" ht="12" customHeight="1">
      <c r="A65" s="196">
        <v>11400071</v>
      </c>
      <c r="B65" s="241" t="s">
        <v>1772</v>
      </c>
      <c r="C65" s="122" t="s">
        <v>710</v>
      </c>
      <c r="D65" s="130" t="str">
        <f t="shared" si="0"/>
        <v>ERB</v>
      </c>
      <c r="E65" s="130"/>
      <c r="F65" s="122"/>
      <c r="G65" s="130"/>
      <c r="H65" s="212" t="str">
        <f t="shared" si="33"/>
        <v/>
      </c>
      <c r="I65" s="212" t="str">
        <f t="shared" si="30"/>
        <v>ERB</v>
      </c>
      <c r="J65" s="212" t="str">
        <f t="shared" si="31"/>
        <v/>
      </c>
      <c r="K65" s="212" t="str">
        <f t="shared" si="32"/>
        <v/>
      </c>
      <c r="L65" s="212" t="str">
        <f t="shared" si="9"/>
        <v>NO</v>
      </c>
      <c r="M65" s="212" t="str">
        <f t="shared" si="10"/>
        <v>NO</v>
      </c>
      <c r="N65" s="212" t="str">
        <f t="shared" si="11"/>
        <v/>
      </c>
      <c r="O65" s="212"/>
      <c r="P65" s="110">
        <v>16950332.899999999</v>
      </c>
      <c r="Q65" s="110">
        <v>16950332.899999999</v>
      </c>
      <c r="R65" s="110">
        <v>16950332.899999999</v>
      </c>
      <c r="S65" s="110">
        <v>16950332.899999999</v>
      </c>
      <c r="T65" s="110">
        <v>16950332.899999999</v>
      </c>
      <c r="U65" s="110">
        <v>16950332.899999999</v>
      </c>
      <c r="V65" s="110">
        <v>16950332.899999999</v>
      </c>
      <c r="W65" s="110">
        <v>16950332.899999999</v>
      </c>
      <c r="X65" s="110">
        <v>16950332.899999999</v>
      </c>
      <c r="Y65" s="110">
        <v>16950332.899999999</v>
      </c>
      <c r="Z65" s="110">
        <v>16950332.899999999</v>
      </c>
      <c r="AA65" s="110">
        <v>16950332.899999999</v>
      </c>
      <c r="AB65" s="110">
        <v>16950332.899999999</v>
      </c>
      <c r="AC65" s="110"/>
      <c r="AD65" s="533">
        <f t="shared" si="7"/>
        <v>16950332.900000002</v>
      </c>
      <c r="AE65" s="529">
        <v>6</v>
      </c>
      <c r="AF65" s="118"/>
      <c r="AG65" s="270">
        <v>18</v>
      </c>
      <c r="AH65" s="116"/>
      <c r="AI65" s="116">
        <f t="shared" si="34"/>
        <v>16950332.900000002</v>
      </c>
      <c r="AJ65" s="116"/>
      <c r="AK65" s="117"/>
      <c r="AL65" s="116">
        <f t="shared" si="12"/>
        <v>16950332.900000002</v>
      </c>
      <c r="AM65" s="115"/>
      <c r="AN65" s="116"/>
      <c r="AO65" s="348">
        <f t="shared" si="13"/>
        <v>0</v>
      </c>
      <c r="AP65" s="297"/>
      <c r="AQ65" s="101">
        <f t="shared" si="8"/>
        <v>16950332.899999999</v>
      </c>
      <c r="AR65" s="116"/>
      <c r="AS65" s="116">
        <f t="shared" si="35"/>
        <v>16950332.899999999</v>
      </c>
      <c r="AT65" s="116"/>
      <c r="AU65" s="116"/>
      <c r="AV65" s="343">
        <f t="shared" si="14"/>
        <v>16950332.899999999</v>
      </c>
      <c r="AW65" s="116"/>
      <c r="AX65" s="116"/>
      <c r="AY65" s="343">
        <f t="shared" si="15"/>
        <v>0</v>
      </c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s="21" customFormat="1" ht="12" customHeight="1">
      <c r="A66" s="196">
        <v>11400091</v>
      </c>
      <c r="B66" s="241" t="s">
        <v>1773</v>
      </c>
      <c r="C66" s="122" t="s">
        <v>953</v>
      </c>
      <c r="D66" s="130" t="str">
        <f t="shared" si="0"/>
        <v>ERB</v>
      </c>
      <c r="E66" s="130"/>
      <c r="F66" s="122"/>
      <c r="G66" s="130"/>
      <c r="H66" s="212" t="str">
        <f t="shared" si="33"/>
        <v/>
      </c>
      <c r="I66" s="212" t="str">
        <f t="shared" si="30"/>
        <v>ERB</v>
      </c>
      <c r="J66" s="212" t="str">
        <f t="shared" si="31"/>
        <v/>
      </c>
      <c r="K66" s="212" t="str">
        <f t="shared" si="32"/>
        <v/>
      </c>
      <c r="L66" s="212" t="str">
        <f t="shared" si="9"/>
        <v>NO</v>
      </c>
      <c r="M66" s="212" t="str">
        <f t="shared" si="10"/>
        <v>NO</v>
      </c>
      <c r="N66" s="212" t="str">
        <f t="shared" si="11"/>
        <v/>
      </c>
      <c r="O66" s="212"/>
      <c r="P66" s="110">
        <v>31009424.030000001</v>
      </c>
      <c r="Q66" s="110">
        <v>31009424.030000001</v>
      </c>
      <c r="R66" s="110">
        <v>31009424.030000001</v>
      </c>
      <c r="S66" s="110">
        <v>31009424.030000001</v>
      </c>
      <c r="T66" s="110">
        <v>31009424.030000001</v>
      </c>
      <c r="U66" s="110">
        <v>31009424.030000001</v>
      </c>
      <c r="V66" s="110">
        <v>31009424.030000001</v>
      </c>
      <c r="W66" s="110">
        <v>31009424.030000001</v>
      </c>
      <c r="X66" s="110">
        <v>31009424.030000001</v>
      </c>
      <c r="Y66" s="110">
        <v>31009424.030000001</v>
      </c>
      <c r="Z66" s="110">
        <v>31009424.030000001</v>
      </c>
      <c r="AA66" s="110">
        <v>31009424.030000001</v>
      </c>
      <c r="AB66" s="110">
        <v>31009424.030000001</v>
      </c>
      <c r="AC66" s="110"/>
      <c r="AD66" s="533">
        <f t="shared" si="7"/>
        <v>31009424.02999999</v>
      </c>
      <c r="AE66" s="529" t="s">
        <v>452</v>
      </c>
      <c r="AF66" s="118"/>
      <c r="AG66" s="270" t="s">
        <v>375</v>
      </c>
      <c r="AH66" s="116"/>
      <c r="AI66" s="116">
        <f t="shared" si="34"/>
        <v>31009424.02999999</v>
      </c>
      <c r="AJ66" s="116"/>
      <c r="AK66" s="117"/>
      <c r="AL66" s="116">
        <f t="shared" si="12"/>
        <v>31009424.02999999</v>
      </c>
      <c r="AM66" s="115"/>
      <c r="AN66" s="116"/>
      <c r="AO66" s="348">
        <f t="shared" si="13"/>
        <v>0</v>
      </c>
      <c r="AP66" s="297"/>
      <c r="AQ66" s="101">
        <f t="shared" si="8"/>
        <v>31009424.030000001</v>
      </c>
      <c r="AR66" s="116"/>
      <c r="AS66" s="116">
        <f t="shared" si="35"/>
        <v>31009424.030000001</v>
      </c>
      <c r="AT66" s="116"/>
      <c r="AU66" s="116"/>
      <c r="AV66" s="343">
        <f t="shared" si="14"/>
        <v>31009424.030000001</v>
      </c>
      <c r="AW66" s="116"/>
      <c r="AX66" s="116"/>
      <c r="AY66" s="343">
        <f t="shared" si="15"/>
        <v>0</v>
      </c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s="21" customFormat="1" ht="12" customHeight="1">
      <c r="A67" s="195">
        <v>11500001</v>
      </c>
      <c r="B67" s="126" t="s">
        <v>1774</v>
      </c>
      <c r="C67" s="109" t="s">
        <v>623</v>
      </c>
      <c r="D67" s="130" t="str">
        <f t="shared" si="0"/>
        <v>ERB</v>
      </c>
      <c r="E67" s="130"/>
      <c r="F67" s="109"/>
      <c r="G67" s="130"/>
      <c r="H67" s="212" t="str">
        <f t="shared" si="33"/>
        <v/>
      </c>
      <c r="I67" s="212" t="str">
        <f t="shared" si="30"/>
        <v>ERB</v>
      </c>
      <c r="J67" s="212" t="str">
        <f t="shared" si="31"/>
        <v/>
      </c>
      <c r="K67" s="212" t="str">
        <f t="shared" si="32"/>
        <v/>
      </c>
      <c r="L67" s="212" t="str">
        <f t="shared" si="9"/>
        <v>NO</v>
      </c>
      <c r="M67" s="212" t="str">
        <f t="shared" si="10"/>
        <v>NO</v>
      </c>
      <c r="N67" s="212" t="str">
        <f t="shared" si="11"/>
        <v/>
      </c>
      <c r="O67" s="212"/>
      <c r="P67" s="110">
        <v>-912489</v>
      </c>
      <c r="Q67" s="110">
        <v>-914639</v>
      </c>
      <c r="R67" s="110">
        <v>-916789</v>
      </c>
      <c r="S67" s="110">
        <v>-918939</v>
      </c>
      <c r="T67" s="110">
        <v>-921089</v>
      </c>
      <c r="U67" s="110">
        <v>-923239</v>
      </c>
      <c r="V67" s="110">
        <v>-925389</v>
      </c>
      <c r="W67" s="110">
        <v>-927539</v>
      </c>
      <c r="X67" s="110">
        <v>-929689</v>
      </c>
      <c r="Y67" s="110">
        <v>-931839</v>
      </c>
      <c r="Z67" s="110">
        <v>-933989</v>
      </c>
      <c r="AA67" s="110">
        <v>-936139</v>
      </c>
      <c r="AB67" s="110">
        <v>-938289</v>
      </c>
      <c r="AC67" s="110"/>
      <c r="AD67" s="533">
        <f t="shared" si="7"/>
        <v>-925389</v>
      </c>
      <c r="AE67" s="529">
        <v>21</v>
      </c>
      <c r="AF67" s="118"/>
      <c r="AG67" s="270">
        <v>24</v>
      </c>
      <c r="AH67" s="116"/>
      <c r="AI67" s="116">
        <f t="shared" si="34"/>
        <v>-925389</v>
      </c>
      <c r="AJ67" s="116"/>
      <c r="AK67" s="117"/>
      <c r="AL67" s="116">
        <f t="shared" si="12"/>
        <v>-925389</v>
      </c>
      <c r="AM67" s="115"/>
      <c r="AN67" s="116"/>
      <c r="AO67" s="348">
        <f t="shared" si="13"/>
        <v>0</v>
      </c>
      <c r="AP67" s="297"/>
      <c r="AQ67" s="101">
        <f t="shared" si="8"/>
        <v>-938289</v>
      </c>
      <c r="AR67" s="116"/>
      <c r="AS67" s="116">
        <f t="shared" si="35"/>
        <v>-938289</v>
      </c>
      <c r="AT67" s="116"/>
      <c r="AU67" s="116"/>
      <c r="AV67" s="343">
        <f t="shared" si="14"/>
        <v>-938289</v>
      </c>
      <c r="AW67" s="116"/>
      <c r="AX67" s="116"/>
      <c r="AY67" s="343">
        <f t="shared" si="15"/>
        <v>0</v>
      </c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s="21" customFormat="1" ht="12" customHeight="1">
      <c r="A68" s="195">
        <v>11500011</v>
      </c>
      <c r="B68" s="126" t="s">
        <v>1775</v>
      </c>
      <c r="C68" s="109" t="s">
        <v>22</v>
      </c>
      <c r="D68" s="130" t="str">
        <f t="shared" si="0"/>
        <v>ERB</v>
      </c>
      <c r="E68" s="130"/>
      <c r="F68" s="109"/>
      <c r="G68" s="130"/>
      <c r="H68" s="212" t="str">
        <f t="shared" si="33"/>
        <v/>
      </c>
      <c r="I68" s="212" t="str">
        <f t="shared" si="30"/>
        <v>ERB</v>
      </c>
      <c r="J68" s="212" t="str">
        <f t="shared" si="31"/>
        <v/>
      </c>
      <c r="K68" s="212" t="str">
        <f t="shared" si="32"/>
        <v/>
      </c>
      <c r="L68" s="212" t="str">
        <f t="shared" si="9"/>
        <v>NO</v>
      </c>
      <c r="M68" s="212" t="str">
        <f t="shared" si="10"/>
        <v>NO</v>
      </c>
      <c r="N68" s="212" t="str">
        <f t="shared" si="11"/>
        <v/>
      </c>
      <c r="O68" s="212"/>
      <c r="P68" s="110">
        <v>-302358.01</v>
      </c>
      <c r="Q68" s="110">
        <v>-302358.01</v>
      </c>
      <c r="R68" s="110">
        <v>-302358.01</v>
      </c>
      <c r="S68" s="110">
        <v>-302358.01</v>
      </c>
      <c r="T68" s="110">
        <v>-302358.01</v>
      </c>
      <c r="U68" s="110">
        <v>-302358.01</v>
      </c>
      <c r="V68" s="110">
        <v>-302358.01</v>
      </c>
      <c r="W68" s="110">
        <v>-302358.01</v>
      </c>
      <c r="X68" s="110">
        <v>-302358.01</v>
      </c>
      <c r="Y68" s="110">
        <v>-302358.01</v>
      </c>
      <c r="Z68" s="110">
        <v>-302358.01</v>
      </c>
      <c r="AA68" s="110">
        <v>-302358.01</v>
      </c>
      <c r="AB68" s="110">
        <v>-302358.01</v>
      </c>
      <c r="AC68" s="110"/>
      <c r="AD68" s="533">
        <f t="shared" si="7"/>
        <v>-302358.00999999995</v>
      </c>
      <c r="AE68" s="529">
        <v>21</v>
      </c>
      <c r="AF68" s="118"/>
      <c r="AG68" s="270">
        <v>24</v>
      </c>
      <c r="AH68" s="116"/>
      <c r="AI68" s="116">
        <f t="shared" si="34"/>
        <v>-302358.00999999995</v>
      </c>
      <c r="AJ68" s="116"/>
      <c r="AK68" s="117"/>
      <c r="AL68" s="116">
        <f t="shared" si="12"/>
        <v>-302358.00999999995</v>
      </c>
      <c r="AM68" s="115"/>
      <c r="AN68" s="116"/>
      <c r="AO68" s="348">
        <f t="shared" si="13"/>
        <v>0</v>
      </c>
      <c r="AP68" s="297"/>
      <c r="AQ68" s="101">
        <f t="shared" si="8"/>
        <v>-302358.01</v>
      </c>
      <c r="AR68" s="116"/>
      <c r="AS68" s="116">
        <f t="shared" si="35"/>
        <v>-302358.01</v>
      </c>
      <c r="AT68" s="116"/>
      <c r="AU68" s="116"/>
      <c r="AV68" s="343">
        <f t="shared" si="14"/>
        <v>-302358.01</v>
      </c>
      <c r="AW68" s="116"/>
      <c r="AX68" s="116"/>
      <c r="AY68" s="343">
        <f t="shared" si="15"/>
        <v>0</v>
      </c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s="21" customFormat="1" ht="12" customHeight="1">
      <c r="A69" s="195">
        <v>11500031</v>
      </c>
      <c r="B69" s="126" t="s">
        <v>1776</v>
      </c>
      <c r="C69" s="109" t="s">
        <v>456</v>
      </c>
      <c r="D69" s="130" t="str">
        <f t="shared" si="0"/>
        <v>ERB</v>
      </c>
      <c r="E69" s="130"/>
      <c r="F69" s="109"/>
      <c r="G69" s="130"/>
      <c r="H69" s="212" t="str">
        <f t="shared" si="33"/>
        <v/>
      </c>
      <c r="I69" s="212" t="str">
        <f t="shared" si="30"/>
        <v>ERB</v>
      </c>
      <c r="J69" s="212" t="str">
        <f t="shared" si="31"/>
        <v/>
      </c>
      <c r="K69" s="212" t="str">
        <f t="shared" si="32"/>
        <v/>
      </c>
      <c r="L69" s="212" t="str">
        <f t="shared" si="9"/>
        <v>NO</v>
      </c>
      <c r="M69" s="212" t="str">
        <f t="shared" si="10"/>
        <v>NO</v>
      </c>
      <c r="N69" s="212" t="str">
        <f t="shared" si="11"/>
        <v/>
      </c>
      <c r="O69" s="212"/>
      <c r="P69" s="110">
        <v>-62473788.659999996</v>
      </c>
      <c r="Q69" s="110">
        <v>-62694863.659999996</v>
      </c>
      <c r="R69" s="110">
        <v>-62915938.659999996</v>
      </c>
      <c r="S69" s="110">
        <v>-63137013.659999996</v>
      </c>
      <c r="T69" s="110">
        <v>-63358088.659999996</v>
      </c>
      <c r="U69" s="110">
        <v>-63579163.659999996</v>
      </c>
      <c r="V69" s="110">
        <v>-63800238.659999996</v>
      </c>
      <c r="W69" s="110">
        <v>-64021313.659999996</v>
      </c>
      <c r="X69" s="110">
        <v>-64242388.659999996</v>
      </c>
      <c r="Y69" s="110">
        <v>-64463463.659999996</v>
      </c>
      <c r="Z69" s="110">
        <v>-64684538.659999996</v>
      </c>
      <c r="AA69" s="110">
        <v>-64905613.659999996</v>
      </c>
      <c r="AB69" s="110">
        <v>-65126688.659999996</v>
      </c>
      <c r="AC69" s="110"/>
      <c r="AD69" s="533">
        <f t="shared" si="7"/>
        <v>-63800238.659999974</v>
      </c>
      <c r="AE69" s="529">
        <v>21</v>
      </c>
      <c r="AF69" s="118"/>
      <c r="AG69" s="270">
        <v>24</v>
      </c>
      <c r="AH69" s="116"/>
      <c r="AI69" s="116">
        <f t="shared" si="34"/>
        <v>-63800238.659999974</v>
      </c>
      <c r="AJ69" s="116"/>
      <c r="AK69" s="117"/>
      <c r="AL69" s="116">
        <f t="shared" si="12"/>
        <v>-63800238.659999974</v>
      </c>
      <c r="AM69" s="115"/>
      <c r="AN69" s="116"/>
      <c r="AO69" s="348">
        <f t="shared" si="13"/>
        <v>0</v>
      </c>
      <c r="AP69" s="297"/>
      <c r="AQ69" s="101">
        <f t="shared" si="8"/>
        <v>-65126688.659999996</v>
      </c>
      <c r="AR69" s="116"/>
      <c r="AS69" s="116">
        <f t="shared" si="35"/>
        <v>-65126688.659999996</v>
      </c>
      <c r="AT69" s="116"/>
      <c r="AU69" s="116"/>
      <c r="AV69" s="343">
        <f t="shared" si="14"/>
        <v>-65126688.659999996</v>
      </c>
      <c r="AW69" s="116"/>
      <c r="AX69" s="116"/>
      <c r="AY69" s="343">
        <f t="shared" si="15"/>
        <v>0</v>
      </c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s="21" customFormat="1" ht="12" customHeight="1">
      <c r="A70" s="195">
        <v>11500041</v>
      </c>
      <c r="B70" s="126" t="s">
        <v>1777</v>
      </c>
      <c r="C70" s="109" t="s">
        <v>515</v>
      </c>
      <c r="D70" s="130" t="str">
        <f t="shared" si="0"/>
        <v>ERB</v>
      </c>
      <c r="E70" s="130"/>
      <c r="F70" s="109"/>
      <c r="G70" s="130"/>
      <c r="H70" s="212" t="str">
        <f t="shared" si="33"/>
        <v/>
      </c>
      <c r="I70" s="212" t="str">
        <f t="shared" si="30"/>
        <v>ERB</v>
      </c>
      <c r="J70" s="212" t="str">
        <f t="shared" si="31"/>
        <v/>
      </c>
      <c r="K70" s="212" t="str">
        <f t="shared" si="32"/>
        <v/>
      </c>
      <c r="L70" s="212" t="str">
        <f t="shared" si="9"/>
        <v>NO</v>
      </c>
      <c r="M70" s="212" t="str">
        <f t="shared" si="10"/>
        <v>NO</v>
      </c>
      <c r="N70" s="212" t="str">
        <f t="shared" si="11"/>
        <v/>
      </c>
      <c r="O70" s="212"/>
      <c r="P70" s="110">
        <v>-39491888.840000004</v>
      </c>
      <c r="Q70" s="110">
        <v>-39876597.119999997</v>
      </c>
      <c r="R70" s="110">
        <v>-40261305.399999999</v>
      </c>
      <c r="S70" s="110">
        <v>-40646013.68</v>
      </c>
      <c r="T70" s="110">
        <v>-41030721.960000001</v>
      </c>
      <c r="U70" s="110">
        <v>-41415430.240000002</v>
      </c>
      <c r="V70" s="110">
        <v>-41800138.520000003</v>
      </c>
      <c r="W70" s="110">
        <v>-42184846.799999997</v>
      </c>
      <c r="X70" s="110">
        <v>-42569555.079999998</v>
      </c>
      <c r="Y70" s="110">
        <v>-42954263.359999999</v>
      </c>
      <c r="Z70" s="110">
        <v>-43338971.640000001</v>
      </c>
      <c r="AA70" s="110">
        <v>-43723679.920000002</v>
      </c>
      <c r="AB70" s="110">
        <v>-44108388.200000003</v>
      </c>
      <c r="AC70" s="110"/>
      <c r="AD70" s="533">
        <f t="shared" si="7"/>
        <v>-41800138.520000003</v>
      </c>
      <c r="AE70" s="529" t="s">
        <v>522</v>
      </c>
      <c r="AF70" s="118"/>
      <c r="AG70" s="270">
        <v>24</v>
      </c>
      <c r="AH70" s="116"/>
      <c r="AI70" s="116">
        <f t="shared" si="34"/>
        <v>-41800138.520000003</v>
      </c>
      <c r="AJ70" s="116"/>
      <c r="AK70" s="117"/>
      <c r="AL70" s="116">
        <f t="shared" si="12"/>
        <v>-41800138.520000003</v>
      </c>
      <c r="AM70" s="115"/>
      <c r="AN70" s="116"/>
      <c r="AO70" s="348">
        <f t="shared" si="13"/>
        <v>0</v>
      </c>
      <c r="AP70" s="297"/>
      <c r="AQ70" s="101">
        <f t="shared" si="8"/>
        <v>-44108388.200000003</v>
      </c>
      <c r="AR70" s="116"/>
      <c r="AS70" s="116">
        <f t="shared" si="35"/>
        <v>-44108388.200000003</v>
      </c>
      <c r="AT70" s="116"/>
      <c r="AU70" s="116"/>
      <c r="AV70" s="343">
        <f t="shared" si="14"/>
        <v>-44108388.200000003</v>
      </c>
      <c r="AW70" s="116"/>
      <c r="AX70" s="116"/>
      <c r="AY70" s="343">
        <f t="shared" si="15"/>
        <v>0</v>
      </c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s="21" customFormat="1" ht="12" customHeight="1">
      <c r="A71" s="196">
        <v>11500051</v>
      </c>
      <c r="B71" s="241" t="s">
        <v>1778</v>
      </c>
      <c r="C71" s="122" t="s">
        <v>711</v>
      </c>
      <c r="D71" s="130" t="str">
        <f t="shared" si="0"/>
        <v>ERB</v>
      </c>
      <c r="E71" s="130"/>
      <c r="F71" s="122"/>
      <c r="G71" s="130"/>
      <c r="H71" s="212" t="str">
        <f t="shared" si="33"/>
        <v/>
      </c>
      <c r="I71" s="212" t="str">
        <f t="shared" si="30"/>
        <v>ERB</v>
      </c>
      <c r="J71" s="212" t="str">
        <f t="shared" si="31"/>
        <v/>
      </c>
      <c r="K71" s="212" t="str">
        <f t="shared" si="32"/>
        <v/>
      </c>
      <c r="L71" s="212" t="str">
        <f t="shared" si="9"/>
        <v>NO</v>
      </c>
      <c r="M71" s="212" t="str">
        <f t="shared" si="10"/>
        <v>NO</v>
      </c>
      <c r="N71" s="212" t="str">
        <f t="shared" si="11"/>
        <v/>
      </c>
      <c r="O71" s="212"/>
      <c r="P71" s="110">
        <v>-16950332.899999999</v>
      </c>
      <c r="Q71" s="110">
        <v>-16950332.899999999</v>
      </c>
      <c r="R71" s="110">
        <v>-16950332.899999999</v>
      </c>
      <c r="S71" s="110">
        <v>-16950332.899999999</v>
      </c>
      <c r="T71" s="110">
        <v>-16950332.899999999</v>
      </c>
      <c r="U71" s="110">
        <v>-16950332.899999999</v>
      </c>
      <c r="V71" s="110">
        <v>-16950332.899999999</v>
      </c>
      <c r="W71" s="110">
        <v>-16950332.899999999</v>
      </c>
      <c r="X71" s="110">
        <v>-16950332.899999999</v>
      </c>
      <c r="Y71" s="110">
        <v>-16950332.899999999</v>
      </c>
      <c r="Z71" s="110">
        <v>-16950332.899999999</v>
      </c>
      <c r="AA71" s="110">
        <v>-16950332.899999999</v>
      </c>
      <c r="AB71" s="110">
        <v>-16950332.899999999</v>
      </c>
      <c r="AC71" s="110"/>
      <c r="AD71" s="533">
        <f t="shared" si="7"/>
        <v>-16950332.900000002</v>
      </c>
      <c r="AE71" s="529" t="s">
        <v>522</v>
      </c>
      <c r="AF71" s="118"/>
      <c r="AG71" s="270">
        <v>24</v>
      </c>
      <c r="AH71" s="116"/>
      <c r="AI71" s="116">
        <f t="shared" si="34"/>
        <v>-16950332.900000002</v>
      </c>
      <c r="AJ71" s="116"/>
      <c r="AK71" s="117"/>
      <c r="AL71" s="116">
        <f t="shared" si="12"/>
        <v>-16950332.900000002</v>
      </c>
      <c r="AM71" s="115"/>
      <c r="AN71" s="116"/>
      <c r="AO71" s="348">
        <f t="shared" si="13"/>
        <v>0</v>
      </c>
      <c r="AP71" s="297"/>
      <c r="AQ71" s="101">
        <f t="shared" si="8"/>
        <v>-16950332.899999999</v>
      </c>
      <c r="AR71" s="116"/>
      <c r="AS71" s="116">
        <f t="shared" si="35"/>
        <v>-16950332.899999999</v>
      </c>
      <c r="AT71" s="116"/>
      <c r="AU71" s="116"/>
      <c r="AV71" s="343">
        <f t="shared" si="14"/>
        <v>-16950332.899999999</v>
      </c>
      <c r="AW71" s="116"/>
      <c r="AX71" s="116"/>
      <c r="AY71" s="343">
        <f t="shared" si="15"/>
        <v>0</v>
      </c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s="21" customFormat="1" ht="12" customHeight="1">
      <c r="A72" s="196">
        <v>11500061</v>
      </c>
      <c r="B72" s="241" t="s">
        <v>1779</v>
      </c>
      <c r="C72" s="109" t="s">
        <v>954</v>
      </c>
      <c r="D72" s="130" t="str">
        <f t="shared" si="0"/>
        <v>ERB</v>
      </c>
      <c r="E72" s="130"/>
      <c r="F72" s="109"/>
      <c r="G72" s="130"/>
      <c r="H72" s="212" t="str">
        <f t="shared" si="33"/>
        <v/>
      </c>
      <c r="I72" s="212" t="str">
        <f t="shared" si="30"/>
        <v>ERB</v>
      </c>
      <c r="J72" s="212" t="str">
        <f t="shared" si="31"/>
        <v/>
      </c>
      <c r="K72" s="212" t="str">
        <f t="shared" si="32"/>
        <v/>
      </c>
      <c r="L72" s="212" t="str">
        <f t="shared" si="9"/>
        <v>NO</v>
      </c>
      <c r="M72" s="212" t="str">
        <f t="shared" si="10"/>
        <v>NO</v>
      </c>
      <c r="N72" s="212" t="str">
        <f t="shared" si="11"/>
        <v/>
      </c>
      <c r="O72" s="212"/>
      <c r="P72" s="110">
        <v>-5294771.2699999996</v>
      </c>
      <c r="Q72" s="110">
        <v>-5390187.4199999999</v>
      </c>
      <c r="R72" s="110">
        <v>-5485603.5700000003</v>
      </c>
      <c r="S72" s="110">
        <v>-5581019.7199999997</v>
      </c>
      <c r="T72" s="110">
        <v>-5676435.8700000001</v>
      </c>
      <c r="U72" s="110">
        <v>-5771852.0199999996</v>
      </c>
      <c r="V72" s="110">
        <v>-5867268.1699999999</v>
      </c>
      <c r="W72" s="110">
        <v>-5962684.3200000003</v>
      </c>
      <c r="X72" s="110">
        <v>-6058100.4699999997</v>
      </c>
      <c r="Y72" s="110">
        <v>-6153516.6200000001</v>
      </c>
      <c r="Z72" s="110">
        <v>-6248932.7699999996</v>
      </c>
      <c r="AA72" s="110">
        <v>-6344348.9199999999</v>
      </c>
      <c r="AB72" s="110">
        <v>-6439765.0700000003</v>
      </c>
      <c r="AC72" s="110"/>
      <c r="AD72" s="533">
        <f t="shared" si="7"/>
        <v>-5867268.1700000009</v>
      </c>
      <c r="AE72" s="529" t="s">
        <v>522</v>
      </c>
      <c r="AF72" s="118"/>
      <c r="AG72" s="270" t="s">
        <v>218</v>
      </c>
      <c r="AH72" s="116"/>
      <c r="AI72" s="116">
        <f t="shared" si="34"/>
        <v>-5867268.1700000009</v>
      </c>
      <c r="AJ72" s="116"/>
      <c r="AK72" s="117"/>
      <c r="AL72" s="116">
        <f t="shared" si="12"/>
        <v>-5867268.1700000009</v>
      </c>
      <c r="AM72" s="115"/>
      <c r="AN72" s="116"/>
      <c r="AO72" s="348">
        <f t="shared" si="13"/>
        <v>0</v>
      </c>
      <c r="AP72" s="297"/>
      <c r="AQ72" s="101">
        <f t="shared" si="8"/>
        <v>-6439765.0700000003</v>
      </c>
      <c r="AR72" s="116"/>
      <c r="AS72" s="116">
        <f t="shared" si="35"/>
        <v>-6439765.0700000003</v>
      </c>
      <c r="AT72" s="116"/>
      <c r="AU72" s="116"/>
      <c r="AV72" s="343">
        <f t="shared" si="14"/>
        <v>-6439765.0700000003</v>
      </c>
      <c r="AW72" s="116"/>
      <c r="AX72" s="116"/>
      <c r="AY72" s="343">
        <f t="shared" si="15"/>
        <v>0</v>
      </c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s="21" customFormat="1" ht="12" customHeight="1">
      <c r="A73" s="429">
        <v>11710002</v>
      </c>
      <c r="B73" s="430" t="s">
        <v>1780</v>
      </c>
      <c r="C73" s="410" t="s">
        <v>1512</v>
      </c>
      <c r="D73" s="411" t="str">
        <f t="shared" ref="D73:D136" si="36">IF(CONCATENATE(H73,I73,J73,K73,N73)= "ERBGRB","CRB",CONCATENATE(H73,I73,J73,K73,N73))</f>
        <v>GRB</v>
      </c>
      <c r="E73" s="411"/>
      <c r="F73" s="428">
        <v>43070</v>
      </c>
      <c r="G73" s="411"/>
      <c r="H73" s="412" t="str">
        <f t="shared" si="33"/>
        <v/>
      </c>
      <c r="I73" s="412" t="str">
        <f t="shared" si="30"/>
        <v/>
      </c>
      <c r="J73" s="412" t="str">
        <f t="shared" si="31"/>
        <v>GRB</v>
      </c>
      <c r="K73" s="412" t="str">
        <f t="shared" si="32"/>
        <v/>
      </c>
      <c r="L73" s="412" t="str">
        <f t="shared" si="9"/>
        <v>NO</v>
      </c>
      <c r="M73" s="412" t="str">
        <f t="shared" si="10"/>
        <v>NO</v>
      </c>
      <c r="N73" s="412" t="str">
        <f t="shared" si="11"/>
        <v/>
      </c>
      <c r="O73" s="412"/>
      <c r="P73" s="413">
        <v>0</v>
      </c>
      <c r="Q73" s="413">
        <v>0</v>
      </c>
      <c r="R73" s="413">
        <v>0</v>
      </c>
      <c r="S73" s="413">
        <v>0</v>
      </c>
      <c r="T73" s="413">
        <v>0</v>
      </c>
      <c r="U73" s="413">
        <v>0</v>
      </c>
      <c r="V73" s="413">
        <v>8654564.4700000007</v>
      </c>
      <c r="W73" s="413">
        <v>8654564.4700000007</v>
      </c>
      <c r="X73" s="413">
        <v>8654564.4700000007</v>
      </c>
      <c r="Y73" s="413">
        <v>8654564.4700000007</v>
      </c>
      <c r="Z73" s="413">
        <v>8654564.4700000007</v>
      </c>
      <c r="AA73" s="413">
        <v>8654564.4700000007</v>
      </c>
      <c r="AB73" s="413">
        <v>8654564.4700000007</v>
      </c>
      <c r="AC73" s="413"/>
      <c r="AD73" s="534">
        <f t="shared" ref="AD73:AD136" si="37">(P73+AB73+SUM(Q73:AA73)*2)/24</f>
        <v>4687889.0879166666</v>
      </c>
      <c r="AE73" s="530"/>
      <c r="AF73" s="414">
        <v>3</v>
      </c>
      <c r="AG73" s="415" t="s">
        <v>648</v>
      </c>
      <c r="AH73" s="416"/>
      <c r="AI73" s="416"/>
      <c r="AJ73" s="416">
        <f>AD73</f>
        <v>4687889.0879166666</v>
      </c>
      <c r="AK73" s="417"/>
      <c r="AL73" s="416">
        <f t="shared" si="12"/>
        <v>4687889.0879166666</v>
      </c>
      <c r="AM73" s="418"/>
      <c r="AN73" s="416"/>
      <c r="AO73" s="419">
        <f t="shared" si="13"/>
        <v>0</v>
      </c>
      <c r="AP73" s="297"/>
      <c r="AQ73" s="420">
        <f t="shared" ref="AQ73:AQ136" si="38">AB73</f>
        <v>8654564.4700000007</v>
      </c>
      <c r="AR73" s="416"/>
      <c r="AS73" s="416"/>
      <c r="AT73" s="416">
        <f>AQ73</f>
        <v>8654564.4700000007</v>
      </c>
      <c r="AU73" s="416"/>
      <c r="AV73" s="421">
        <f t="shared" si="14"/>
        <v>8654564.4700000007</v>
      </c>
      <c r="AW73" s="416"/>
      <c r="AX73" s="416"/>
      <c r="AY73" s="421">
        <f t="shared" si="15"/>
        <v>0</v>
      </c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s="21" customFormat="1" ht="12" customHeight="1">
      <c r="A74" s="195">
        <v>11730002</v>
      </c>
      <c r="B74" s="126" t="s">
        <v>1781</v>
      </c>
      <c r="C74" s="109" t="s">
        <v>242</v>
      </c>
      <c r="D74" s="130" t="str">
        <f t="shared" si="36"/>
        <v>GRB</v>
      </c>
      <c r="E74" s="130"/>
      <c r="F74" s="109"/>
      <c r="G74" s="130"/>
      <c r="H74" s="212" t="str">
        <f t="shared" si="33"/>
        <v/>
      </c>
      <c r="I74" s="212" t="str">
        <f t="shared" si="30"/>
        <v/>
      </c>
      <c r="J74" s="212" t="str">
        <f t="shared" si="31"/>
        <v>GRB</v>
      </c>
      <c r="K74" s="212" t="str">
        <f t="shared" si="32"/>
        <v/>
      </c>
      <c r="L74" s="212" t="str">
        <f t="shared" si="9"/>
        <v>NO</v>
      </c>
      <c r="M74" s="212" t="str">
        <f t="shared" si="10"/>
        <v>NO</v>
      </c>
      <c r="N74" s="212" t="str">
        <f t="shared" si="11"/>
        <v/>
      </c>
      <c r="O74" s="212"/>
      <c r="P74" s="110">
        <v>8654564.4700000007</v>
      </c>
      <c r="Q74" s="110">
        <v>8654564.4700000007</v>
      </c>
      <c r="R74" s="110">
        <v>8654564.4700000007</v>
      </c>
      <c r="S74" s="110">
        <v>8654564.4700000007</v>
      </c>
      <c r="T74" s="110">
        <v>8654564.4700000007</v>
      </c>
      <c r="U74" s="110">
        <v>8654564.4700000007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/>
      <c r="AD74" s="533">
        <f t="shared" si="37"/>
        <v>3966675.3820833336</v>
      </c>
      <c r="AE74" s="529"/>
      <c r="AF74" s="118">
        <v>3</v>
      </c>
      <c r="AG74" s="270" t="s">
        <v>648</v>
      </c>
      <c r="AH74" s="116"/>
      <c r="AI74" s="116"/>
      <c r="AJ74" s="116">
        <f>AD74</f>
        <v>3966675.3820833336</v>
      </c>
      <c r="AK74" s="117"/>
      <c r="AL74" s="116">
        <f t="shared" si="12"/>
        <v>3966675.3820833336</v>
      </c>
      <c r="AM74" s="115"/>
      <c r="AN74" s="116"/>
      <c r="AO74" s="348">
        <f t="shared" si="13"/>
        <v>0</v>
      </c>
      <c r="AP74" s="297"/>
      <c r="AQ74" s="101">
        <f t="shared" si="38"/>
        <v>0</v>
      </c>
      <c r="AR74" s="116"/>
      <c r="AS74" s="116"/>
      <c r="AT74" s="116">
        <f>AQ74</f>
        <v>0</v>
      </c>
      <c r="AU74" s="116"/>
      <c r="AV74" s="343">
        <f t="shared" si="14"/>
        <v>0</v>
      </c>
      <c r="AW74" s="116"/>
      <c r="AX74" s="116"/>
      <c r="AY74" s="343">
        <f t="shared" si="15"/>
        <v>0</v>
      </c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s="21" customFormat="1" ht="12" customHeight="1">
      <c r="A75" s="195">
        <v>12100503</v>
      </c>
      <c r="B75" s="126" t="s">
        <v>1782</v>
      </c>
      <c r="C75" s="109" t="s">
        <v>107</v>
      </c>
      <c r="D75" s="130" t="str">
        <f t="shared" si="36"/>
        <v>Non-Op</v>
      </c>
      <c r="E75" s="130"/>
      <c r="F75" s="109"/>
      <c r="G75" s="130"/>
      <c r="H75" s="212" t="str">
        <f t="shared" si="33"/>
        <v/>
      </c>
      <c r="I75" s="212" t="str">
        <f t="shared" si="30"/>
        <v/>
      </c>
      <c r="J75" s="212" t="str">
        <f t="shared" si="31"/>
        <v/>
      </c>
      <c r="K75" s="212" t="str">
        <f t="shared" si="32"/>
        <v>Non-Op</v>
      </c>
      <c r="L75" s="212" t="str">
        <f t="shared" ref="L75:L138" si="39">IF(VALUE(AM75),"W/C",IF(ISBLANK(AM75),"NO","W/C"))</f>
        <v>NO</v>
      </c>
      <c r="M75" s="212" t="str">
        <f t="shared" ref="M75:M138" si="40">IF(VALUE(AN75),"W/C",IF(ISBLANK(AN75),"NO","W/C"))</f>
        <v>NO</v>
      </c>
      <c r="N75" s="212" t="str">
        <f t="shared" ref="N75:N138" si="41">IF(OR(CONCATENATE(L75,M75)="NOW/C",CONCATENATE(L75,M75)="W/CNO"),"W/C","")</f>
        <v/>
      </c>
      <c r="O75" s="212"/>
      <c r="P75" s="110">
        <v>160734.29</v>
      </c>
      <c r="Q75" s="110">
        <v>192019.08</v>
      </c>
      <c r="R75" s="110">
        <v>64533.49</v>
      </c>
      <c r="S75" s="110">
        <v>122909.31</v>
      </c>
      <c r="T75" s="110">
        <v>198299.87</v>
      </c>
      <c r="U75" s="110">
        <v>207603.67</v>
      </c>
      <c r="V75" s="110">
        <v>213769.21</v>
      </c>
      <c r="W75" s="110">
        <v>214862.67</v>
      </c>
      <c r="X75" s="110">
        <v>222092.84</v>
      </c>
      <c r="Y75" s="110">
        <v>227677.04</v>
      </c>
      <c r="Z75" s="110">
        <v>135228.78</v>
      </c>
      <c r="AA75" s="110">
        <v>140570.60999999999</v>
      </c>
      <c r="AB75" s="110">
        <v>144207.96</v>
      </c>
      <c r="AC75" s="110"/>
      <c r="AD75" s="533">
        <f t="shared" si="37"/>
        <v>174336.47458333336</v>
      </c>
      <c r="AE75" s="529"/>
      <c r="AF75" s="118"/>
      <c r="AG75" s="270" t="s">
        <v>645</v>
      </c>
      <c r="AH75" s="116"/>
      <c r="AI75" s="116"/>
      <c r="AJ75" s="116"/>
      <c r="AK75" s="117">
        <f t="shared" ref="AK75:AK84" si="42">AD75</f>
        <v>174336.47458333336</v>
      </c>
      <c r="AL75" s="116">
        <f t="shared" ref="AL75:AL140" si="43">SUM(AI75:AK75)</f>
        <v>174336.47458333336</v>
      </c>
      <c r="AM75" s="115"/>
      <c r="AN75" s="116"/>
      <c r="AO75" s="348">
        <f t="shared" ref="AO75:AO140" si="44">AM75+AN75</f>
        <v>0</v>
      </c>
      <c r="AP75" s="297"/>
      <c r="AQ75" s="101">
        <f t="shared" si="38"/>
        <v>144207.96</v>
      </c>
      <c r="AR75" s="116"/>
      <c r="AS75" s="116"/>
      <c r="AT75" s="116"/>
      <c r="AU75" s="116">
        <f t="shared" ref="AU75:AU84" si="45">AQ75</f>
        <v>144207.96</v>
      </c>
      <c r="AV75" s="343">
        <f t="shared" ref="AV75:AV140" si="46">SUM(AS75:AU75)</f>
        <v>144207.96</v>
      </c>
      <c r="AW75" s="116"/>
      <c r="AX75" s="116"/>
      <c r="AY75" s="343">
        <f t="shared" ref="AY75:AY140" si="47">AW75+AX75</f>
        <v>0</v>
      </c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s="21" customFormat="1" ht="12" customHeight="1">
      <c r="A76" s="195">
        <v>12100513</v>
      </c>
      <c r="B76" s="126" t="s">
        <v>1783</v>
      </c>
      <c r="C76" s="109" t="s">
        <v>107</v>
      </c>
      <c r="D76" s="130" t="str">
        <f t="shared" si="36"/>
        <v>Non-Op</v>
      </c>
      <c r="E76" s="130"/>
      <c r="F76" s="109"/>
      <c r="G76" s="130"/>
      <c r="H76" s="212" t="str">
        <f t="shared" si="33"/>
        <v/>
      </c>
      <c r="I76" s="212" t="str">
        <f t="shared" si="30"/>
        <v/>
      </c>
      <c r="J76" s="212" t="str">
        <f t="shared" si="31"/>
        <v/>
      </c>
      <c r="K76" s="212" t="str">
        <f t="shared" si="32"/>
        <v>Non-Op</v>
      </c>
      <c r="L76" s="212" t="str">
        <f t="shared" si="39"/>
        <v>NO</v>
      </c>
      <c r="M76" s="212" t="str">
        <f t="shared" si="40"/>
        <v>NO</v>
      </c>
      <c r="N76" s="212" t="str">
        <f t="shared" si="41"/>
        <v/>
      </c>
      <c r="O76" s="212"/>
      <c r="P76" s="110">
        <v>2894563.9</v>
      </c>
      <c r="Q76" s="110">
        <v>2894563.9</v>
      </c>
      <c r="R76" s="110">
        <v>2894563.9</v>
      </c>
      <c r="S76" s="110">
        <v>2894563.9</v>
      </c>
      <c r="T76" s="110">
        <v>2894563.9</v>
      </c>
      <c r="U76" s="110">
        <v>2893076.35</v>
      </c>
      <c r="V76" s="110">
        <v>2893076.35</v>
      </c>
      <c r="W76" s="110">
        <v>2892847</v>
      </c>
      <c r="X76" s="110">
        <v>2892847</v>
      </c>
      <c r="Y76" s="110">
        <v>2892847</v>
      </c>
      <c r="Z76" s="110">
        <v>2892847</v>
      </c>
      <c r="AA76" s="110">
        <v>2892847</v>
      </c>
      <c r="AB76" s="110">
        <v>2932604.74</v>
      </c>
      <c r="AC76" s="110"/>
      <c r="AD76" s="533">
        <f t="shared" si="37"/>
        <v>2895185.6350000002</v>
      </c>
      <c r="AE76" s="529"/>
      <c r="AF76" s="118"/>
      <c r="AG76" s="270" t="s">
        <v>645</v>
      </c>
      <c r="AH76" s="116"/>
      <c r="AI76" s="116"/>
      <c r="AJ76" s="116"/>
      <c r="AK76" s="117">
        <f t="shared" si="42"/>
        <v>2895185.6350000002</v>
      </c>
      <c r="AL76" s="116">
        <f t="shared" si="43"/>
        <v>2895185.6350000002</v>
      </c>
      <c r="AM76" s="115"/>
      <c r="AN76" s="116"/>
      <c r="AO76" s="348">
        <f t="shared" si="44"/>
        <v>0</v>
      </c>
      <c r="AP76" s="297"/>
      <c r="AQ76" s="101">
        <f t="shared" si="38"/>
        <v>2932604.74</v>
      </c>
      <c r="AR76" s="116"/>
      <c r="AS76" s="116"/>
      <c r="AT76" s="116"/>
      <c r="AU76" s="116">
        <f t="shared" si="45"/>
        <v>2932604.74</v>
      </c>
      <c r="AV76" s="343">
        <f t="shared" si="46"/>
        <v>2932604.74</v>
      </c>
      <c r="AW76" s="116"/>
      <c r="AX76" s="116"/>
      <c r="AY76" s="343">
        <f t="shared" si="47"/>
        <v>0</v>
      </c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s="21" customFormat="1" ht="12" customHeight="1">
      <c r="A77" s="194">
        <v>12200503</v>
      </c>
      <c r="B77" s="240" t="s">
        <v>1784</v>
      </c>
      <c r="C77" s="109" t="s">
        <v>275</v>
      </c>
      <c r="D77" s="130" t="str">
        <f t="shared" si="36"/>
        <v>Non-Op</v>
      </c>
      <c r="E77" s="130"/>
      <c r="F77" s="109"/>
      <c r="G77" s="130"/>
      <c r="H77" s="212" t="str">
        <f t="shared" si="33"/>
        <v/>
      </c>
      <c r="I77" s="212" t="str">
        <f t="shared" si="30"/>
        <v/>
      </c>
      <c r="J77" s="212" t="str">
        <f t="shared" si="31"/>
        <v/>
      </c>
      <c r="K77" s="212" t="str">
        <f t="shared" si="32"/>
        <v>Non-Op</v>
      </c>
      <c r="L77" s="212" t="str">
        <f t="shared" si="39"/>
        <v>NO</v>
      </c>
      <c r="M77" s="212" t="str">
        <f t="shared" si="40"/>
        <v>NO</v>
      </c>
      <c r="N77" s="212" t="str">
        <f t="shared" si="41"/>
        <v/>
      </c>
      <c r="O77" s="212"/>
      <c r="P77" s="110">
        <v>-25296.42</v>
      </c>
      <c r="Q77" s="110">
        <v>-25296.42</v>
      </c>
      <c r="R77" s="110">
        <v>-25296.42</v>
      </c>
      <c r="S77" s="110">
        <v>-25296.42</v>
      </c>
      <c r="T77" s="110">
        <v>-25296.42</v>
      </c>
      <c r="U77" s="110">
        <v>-25296.42</v>
      </c>
      <c r="V77" s="110">
        <v>-20712.62</v>
      </c>
      <c r="W77" s="110">
        <v>-20712.73</v>
      </c>
      <c r="X77" s="110">
        <v>-20712.73</v>
      </c>
      <c r="Y77" s="110">
        <v>-20712.73</v>
      </c>
      <c r="Z77" s="110">
        <v>-20712.73</v>
      </c>
      <c r="AA77" s="110">
        <v>-20712.73</v>
      </c>
      <c r="AB77" s="110">
        <v>-20712.73</v>
      </c>
      <c r="AC77" s="110"/>
      <c r="AD77" s="533">
        <f t="shared" si="37"/>
        <v>-22813.578750000004</v>
      </c>
      <c r="AE77" s="529"/>
      <c r="AF77" s="118"/>
      <c r="AG77" s="270" t="s">
        <v>645</v>
      </c>
      <c r="AH77" s="116"/>
      <c r="AI77" s="116"/>
      <c r="AJ77" s="116"/>
      <c r="AK77" s="117">
        <f t="shared" si="42"/>
        <v>-22813.578750000004</v>
      </c>
      <c r="AL77" s="116">
        <f t="shared" si="43"/>
        <v>-22813.578750000004</v>
      </c>
      <c r="AM77" s="115"/>
      <c r="AN77" s="116"/>
      <c r="AO77" s="348">
        <f t="shared" si="44"/>
        <v>0</v>
      </c>
      <c r="AP77" s="297"/>
      <c r="AQ77" s="101">
        <f t="shared" si="38"/>
        <v>-20712.73</v>
      </c>
      <c r="AR77" s="116"/>
      <c r="AS77" s="116"/>
      <c r="AT77" s="116"/>
      <c r="AU77" s="116">
        <f t="shared" si="45"/>
        <v>-20712.73</v>
      </c>
      <c r="AV77" s="343">
        <f t="shared" si="46"/>
        <v>-20712.73</v>
      </c>
      <c r="AW77" s="116"/>
      <c r="AX77" s="116"/>
      <c r="AY77" s="343">
        <f t="shared" si="47"/>
        <v>0</v>
      </c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s="21" customFormat="1" ht="12" customHeight="1">
      <c r="A78" s="195">
        <v>12310000</v>
      </c>
      <c r="B78" s="126" t="s">
        <v>1785</v>
      </c>
      <c r="C78" s="109" t="s">
        <v>437</v>
      </c>
      <c r="D78" s="130" t="str">
        <f t="shared" si="36"/>
        <v>Non-Op</v>
      </c>
      <c r="E78" s="130"/>
      <c r="F78" s="109"/>
      <c r="G78" s="130"/>
      <c r="H78" s="212" t="str">
        <f t="shared" si="33"/>
        <v/>
      </c>
      <c r="I78" s="212" t="str">
        <f t="shared" si="30"/>
        <v/>
      </c>
      <c r="J78" s="212" t="str">
        <f t="shared" si="31"/>
        <v/>
      </c>
      <c r="K78" s="212" t="str">
        <f t="shared" si="32"/>
        <v>Non-Op</v>
      </c>
      <c r="L78" s="212" t="str">
        <f t="shared" si="39"/>
        <v>NO</v>
      </c>
      <c r="M78" s="212" t="str">
        <f t="shared" si="40"/>
        <v>NO</v>
      </c>
      <c r="N78" s="212" t="str">
        <f t="shared" si="41"/>
        <v/>
      </c>
      <c r="O78" s="212"/>
      <c r="P78" s="110">
        <v>27252764</v>
      </c>
      <c r="Q78" s="110">
        <v>27252764</v>
      </c>
      <c r="R78" s="110">
        <v>27252764</v>
      </c>
      <c r="S78" s="110">
        <v>27356213</v>
      </c>
      <c r="T78" s="110">
        <v>27356213</v>
      </c>
      <c r="U78" s="110">
        <v>27356213</v>
      </c>
      <c r="V78" s="110">
        <v>25282008</v>
      </c>
      <c r="W78" s="110">
        <v>25282008</v>
      </c>
      <c r="X78" s="110">
        <v>25282008</v>
      </c>
      <c r="Y78" s="110">
        <v>25149902</v>
      </c>
      <c r="Z78" s="110">
        <v>25149902</v>
      </c>
      <c r="AA78" s="110">
        <v>25149902</v>
      </c>
      <c r="AB78" s="110">
        <v>25296040</v>
      </c>
      <c r="AC78" s="110"/>
      <c r="AD78" s="533">
        <f t="shared" si="37"/>
        <v>26178691.583333332</v>
      </c>
      <c r="AE78" s="529"/>
      <c r="AF78" s="118"/>
      <c r="AG78" s="270" t="s">
        <v>653</v>
      </c>
      <c r="AH78" s="116"/>
      <c r="AI78" s="116"/>
      <c r="AJ78" s="116"/>
      <c r="AK78" s="117">
        <f t="shared" si="42"/>
        <v>26178691.583333332</v>
      </c>
      <c r="AL78" s="116">
        <f t="shared" si="43"/>
        <v>26178691.583333332</v>
      </c>
      <c r="AM78" s="115"/>
      <c r="AN78" s="116"/>
      <c r="AO78" s="348">
        <f t="shared" si="44"/>
        <v>0</v>
      </c>
      <c r="AP78" s="297"/>
      <c r="AQ78" s="101">
        <f t="shared" si="38"/>
        <v>25296040</v>
      </c>
      <c r="AR78" s="116"/>
      <c r="AS78" s="116"/>
      <c r="AT78" s="116"/>
      <c r="AU78" s="116">
        <f t="shared" si="45"/>
        <v>25296040</v>
      </c>
      <c r="AV78" s="343">
        <f t="shared" si="46"/>
        <v>25296040</v>
      </c>
      <c r="AW78" s="116"/>
      <c r="AX78" s="116"/>
      <c r="AY78" s="343">
        <f t="shared" si="47"/>
        <v>0</v>
      </c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s="21" customFormat="1" ht="12" customHeight="1">
      <c r="A79" s="195">
        <v>12400043</v>
      </c>
      <c r="B79" s="126" t="s">
        <v>1786</v>
      </c>
      <c r="C79" s="109" t="s">
        <v>425</v>
      </c>
      <c r="D79" s="130" t="str">
        <f t="shared" si="36"/>
        <v>Non-Op</v>
      </c>
      <c r="E79" s="130"/>
      <c r="F79" s="109"/>
      <c r="G79" s="130"/>
      <c r="H79" s="212" t="str">
        <f t="shared" si="33"/>
        <v/>
      </c>
      <c r="I79" s="212" t="str">
        <f t="shared" si="30"/>
        <v/>
      </c>
      <c r="J79" s="212" t="str">
        <f t="shared" si="31"/>
        <v/>
      </c>
      <c r="K79" s="212" t="str">
        <f t="shared" si="32"/>
        <v>Non-Op</v>
      </c>
      <c r="L79" s="212" t="str">
        <f t="shared" si="39"/>
        <v>NO</v>
      </c>
      <c r="M79" s="212" t="str">
        <f t="shared" si="40"/>
        <v>NO</v>
      </c>
      <c r="N79" s="212" t="str">
        <f t="shared" si="41"/>
        <v/>
      </c>
      <c r="O79" s="212"/>
      <c r="P79" s="110">
        <v>48636522.5</v>
      </c>
      <c r="Q79" s="110">
        <v>48636522.5</v>
      </c>
      <c r="R79" s="110">
        <v>47387639.530000001</v>
      </c>
      <c r="S79" s="110">
        <v>47890302.68</v>
      </c>
      <c r="T79" s="110">
        <v>47890302.68</v>
      </c>
      <c r="U79" s="110">
        <v>47890302.68</v>
      </c>
      <c r="V79" s="110">
        <v>47037521.68</v>
      </c>
      <c r="W79" s="110">
        <v>47037521.68</v>
      </c>
      <c r="X79" s="110">
        <v>47037521.68</v>
      </c>
      <c r="Y79" s="110">
        <v>47189058.789999999</v>
      </c>
      <c r="Z79" s="110">
        <v>47189058.789999999</v>
      </c>
      <c r="AA79" s="110">
        <v>47189058.789999999</v>
      </c>
      <c r="AB79" s="110">
        <v>47751511.579999998</v>
      </c>
      <c r="AC79" s="110"/>
      <c r="AD79" s="533">
        <f t="shared" si="37"/>
        <v>47547402.376666673</v>
      </c>
      <c r="AE79" s="529"/>
      <c r="AF79" s="118"/>
      <c r="AG79" s="270" t="s">
        <v>408</v>
      </c>
      <c r="AH79" s="116"/>
      <c r="AI79" s="116"/>
      <c r="AJ79" s="116"/>
      <c r="AK79" s="117">
        <f t="shared" si="42"/>
        <v>47547402.376666673</v>
      </c>
      <c r="AL79" s="116">
        <f t="shared" si="43"/>
        <v>47547402.376666673</v>
      </c>
      <c r="AM79" s="115"/>
      <c r="AN79" s="116"/>
      <c r="AO79" s="348">
        <f t="shared" si="44"/>
        <v>0</v>
      </c>
      <c r="AP79" s="297"/>
      <c r="AQ79" s="101">
        <f t="shared" si="38"/>
        <v>47751511.579999998</v>
      </c>
      <c r="AR79" s="116"/>
      <c r="AS79" s="116"/>
      <c r="AT79" s="116"/>
      <c r="AU79" s="116">
        <f t="shared" si="45"/>
        <v>47751511.579999998</v>
      </c>
      <c r="AV79" s="343">
        <f t="shared" si="46"/>
        <v>47751511.579999998</v>
      </c>
      <c r="AW79" s="116"/>
      <c r="AX79" s="116"/>
      <c r="AY79" s="343">
        <f t="shared" si="47"/>
        <v>0</v>
      </c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s="21" customFormat="1" ht="12" customHeight="1">
      <c r="A80" s="195">
        <v>12400503</v>
      </c>
      <c r="B80" s="126" t="s">
        <v>1787</v>
      </c>
      <c r="C80" s="109" t="s">
        <v>131</v>
      </c>
      <c r="D80" s="130" t="str">
        <f t="shared" si="36"/>
        <v>Non-Op</v>
      </c>
      <c r="E80" s="130"/>
      <c r="F80" s="109"/>
      <c r="G80" s="130"/>
      <c r="H80" s="212" t="str">
        <f t="shared" si="33"/>
        <v/>
      </c>
      <c r="I80" s="212" t="str">
        <f t="shared" si="30"/>
        <v/>
      </c>
      <c r="J80" s="212" t="str">
        <f t="shared" si="31"/>
        <v/>
      </c>
      <c r="K80" s="212" t="str">
        <f t="shared" si="32"/>
        <v>Non-Op</v>
      </c>
      <c r="L80" s="212" t="str">
        <f t="shared" si="39"/>
        <v>NO</v>
      </c>
      <c r="M80" s="212" t="str">
        <f t="shared" si="40"/>
        <v>NO</v>
      </c>
      <c r="N80" s="212" t="str">
        <f t="shared" si="41"/>
        <v/>
      </c>
      <c r="O80" s="212"/>
      <c r="P80" s="110">
        <v>333361.59000000003</v>
      </c>
      <c r="Q80" s="110">
        <v>321012.63</v>
      </c>
      <c r="R80" s="110">
        <v>314730.58</v>
      </c>
      <c r="S80" s="110">
        <v>308815.67</v>
      </c>
      <c r="T80" s="110">
        <v>307616.39</v>
      </c>
      <c r="U80" s="110">
        <v>301589.8</v>
      </c>
      <c r="V80" s="110">
        <v>295511.7</v>
      </c>
      <c r="W80" s="110">
        <v>289409.64</v>
      </c>
      <c r="X80" s="110">
        <v>283603.40999999997</v>
      </c>
      <c r="Y80" s="110">
        <v>277382.84999999998</v>
      </c>
      <c r="Z80" s="110">
        <v>272155.52000000002</v>
      </c>
      <c r="AA80" s="110">
        <v>266736</v>
      </c>
      <c r="AB80" s="110">
        <v>261703.63</v>
      </c>
      <c r="AC80" s="110"/>
      <c r="AD80" s="533">
        <f t="shared" si="37"/>
        <v>294674.73333333334</v>
      </c>
      <c r="AE80" s="529"/>
      <c r="AF80" s="118"/>
      <c r="AG80" s="270" t="s">
        <v>408</v>
      </c>
      <c r="AH80" s="116"/>
      <c r="AI80" s="116"/>
      <c r="AJ80" s="116"/>
      <c r="AK80" s="117">
        <f t="shared" si="42"/>
        <v>294674.73333333334</v>
      </c>
      <c r="AL80" s="116">
        <f t="shared" si="43"/>
        <v>294674.73333333334</v>
      </c>
      <c r="AM80" s="115"/>
      <c r="AN80" s="116"/>
      <c r="AO80" s="348">
        <f t="shared" si="44"/>
        <v>0</v>
      </c>
      <c r="AP80" s="297"/>
      <c r="AQ80" s="101">
        <f t="shared" si="38"/>
        <v>261703.63</v>
      </c>
      <c r="AR80" s="116"/>
      <c r="AS80" s="116"/>
      <c r="AT80" s="116"/>
      <c r="AU80" s="116">
        <f t="shared" si="45"/>
        <v>261703.63</v>
      </c>
      <c r="AV80" s="343">
        <f t="shared" si="46"/>
        <v>261703.63</v>
      </c>
      <c r="AW80" s="116"/>
      <c r="AX80" s="116"/>
      <c r="AY80" s="343">
        <f t="shared" si="47"/>
        <v>0</v>
      </c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s="21" customFormat="1" ht="12" customHeight="1">
      <c r="A81" s="195">
        <v>12400542</v>
      </c>
      <c r="B81" s="126" t="s">
        <v>1788</v>
      </c>
      <c r="C81" s="109" t="s">
        <v>1256</v>
      </c>
      <c r="D81" s="130" t="str">
        <f t="shared" si="36"/>
        <v>Non-Op</v>
      </c>
      <c r="E81" s="130"/>
      <c r="F81" s="109"/>
      <c r="G81" s="130"/>
      <c r="H81" s="212" t="str">
        <f t="shared" si="33"/>
        <v/>
      </c>
      <c r="I81" s="212" t="str">
        <f t="shared" si="30"/>
        <v/>
      </c>
      <c r="J81" s="212" t="str">
        <f t="shared" si="31"/>
        <v/>
      </c>
      <c r="K81" s="212" t="str">
        <f t="shared" si="32"/>
        <v>Non-Op</v>
      </c>
      <c r="L81" s="212" t="str">
        <f t="shared" si="39"/>
        <v>NO</v>
      </c>
      <c r="M81" s="212" t="str">
        <f t="shared" si="40"/>
        <v>NO</v>
      </c>
      <c r="N81" s="212" t="str">
        <f t="shared" si="41"/>
        <v/>
      </c>
      <c r="O81" s="212"/>
      <c r="P81" s="110">
        <v>-6319950</v>
      </c>
      <c r="Q81" s="110">
        <v>-6319950</v>
      </c>
      <c r="R81" s="110">
        <v>-6319950</v>
      </c>
      <c r="S81" s="110">
        <v>-6319950</v>
      </c>
      <c r="T81" s="110">
        <v>-5417100</v>
      </c>
      <c r="U81" s="110">
        <v>-5417100</v>
      </c>
      <c r="V81" s="110">
        <v>-5417100</v>
      </c>
      <c r="W81" s="110">
        <v>-5417100</v>
      </c>
      <c r="X81" s="110">
        <v>-5417100</v>
      </c>
      <c r="Y81" s="110">
        <v>-5417100</v>
      </c>
      <c r="Z81" s="110">
        <v>-5417100</v>
      </c>
      <c r="AA81" s="110">
        <v>-5417100</v>
      </c>
      <c r="AB81" s="110">
        <v>-5417100</v>
      </c>
      <c r="AC81" s="110"/>
      <c r="AD81" s="533">
        <f t="shared" si="37"/>
        <v>-5680431.25</v>
      </c>
      <c r="AE81" s="529"/>
      <c r="AF81" s="118"/>
      <c r="AG81" s="270" t="s">
        <v>408</v>
      </c>
      <c r="AH81" s="116"/>
      <c r="AI81" s="116"/>
      <c r="AJ81" s="116"/>
      <c r="AK81" s="117">
        <f t="shared" si="42"/>
        <v>-5680431.25</v>
      </c>
      <c r="AL81" s="116">
        <f t="shared" si="43"/>
        <v>-5680431.25</v>
      </c>
      <c r="AM81" s="115"/>
      <c r="AN81" s="116"/>
      <c r="AO81" s="348">
        <f t="shared" si="44"/>
        <v>0</v>
      </c>
      <c r="AP81" s="297"/>
      <c r="AQ81" s="101">
        <f t="shared" si="38"/>
        <v>-5417100</v>
      </c>
      <c r="AR81" s="116"/>
      <c r="AS81" s="116"/>
      <c r="AT81" s="116"/>
      <c r="AU81" s="116">
        <f t="shared" si="45"/>
        <v>-5417100</v>
      </c>
      <c r="AV81" s="343">
        <f t="shared" si="46"/>
        <v>-5417100</v>
      </c>
      <c r="AW81" s="116"/>
      <c r="AX81" s="116"/>
      <c r="AY81" s="343">
        <f t="shared" si="47"/>
        <v>0</v>
      </c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s="21" customFormat="1" ht="12" customHeight="1">
      <c r="A82" s="195">
        <v>12400552</v>
      </c>
      <c r="B82" s="126" t="s">
        <v>1789</v>
      </c>
      <c r="C82" s="109" t="s">
        <v>1257</v>
      </c>
      <c r="D82" s="130" t="str">
        <f t="shared" si="36"/>
        <v>Non-Op</v>
      </c>
      <c r="E82" s="130"/>
      <c r="F82" s="109"/>
      <c r="G82" s="130"/>
      <c r="H82" s="212" t="str">
        <f t="shared" si="33"/>
        <v/>
      </c>
      <c r="I82" s="212" t="str">
        <f t="shared" si="30"/>
        <v/>
      </c>
      <c r="J82" s="212" t="str">
        <f t="shared" si="31"/>
        <v/>
      </c>
      <c r="K82" s="212" t="str">
        <f t="shared" si="32"/>
        <v>Non-Op</v>
      </c>
      <c r="L82" s="212" t="str">
        <f t="shared" si="39"/>
        <v>NO</v>
      </c>
      <c r="M82" s="212" t="str">
        <f t="shared" si="40"/>
        <v>NO</v>
      </c>
      <c r="N82" s="212" t="str">
        <f t="shared" si="41"/>
        <v/>
      </c>
      <c r="O82" s="212"/>
      <c r="P82" s="110">
        <v>6319950</v>
      </c>
      <c r="Q82" s="110">
        <v>6319950</v>
      </c>
      <c r="R82" s="110">
        <v>6319950</v>
      </c>
      <c r="S82" s="110">
        <v>6319950</v>
      </c>
      <c r="T82" s="110">
        <v>5417100</v>
      </c>
      <c r="U82" s="110">
        <v>5417100</v>
      </c>
      <c r="V82" s="110">
        <v>5417100</v>
      </c>
      <c r="W82" s="110">
        <v>5417100</v>
      </c>
      <c r="X82" s="110">
        <v>5417100</v>
      </c>
      <c r="Y82" s="110">
        <v>5417100</v>
      </c>
      <c r="Z82" s="110">
        <v>5417100</v>
      </c>
      <c r="AA82" s="110">
        <v>5417100</v>
      </c>
      <c r="AB82" s="110">
        <v>5417100</v>
      </c>
      <c r="AC82" s="110"/>
      <c r="AD82" s="533">
        <f t="shared" si="37"/>
        <v>5680431.25</v>
      </c>
      <c r="AE82" s="529"/>
      <c r="AF82" s="118"/>
      <c r="AG82" s="270" t="s">
        <v>408</v>
      </c>
      <c r="AH82" s="116"/>
      <c r="AI82" s="116"/>
      <c r="AJ82" s="116"/>
      <c r="AK82" s="117">
        <f t="shared" si="42"/>
        <v>5680431.25</v>
      </c>
      <c r="AL82" s="116">
        <f t="shared" si="43"/>
        <v>5680431.25</v>
      </c>
      <c r="AM82" s="115"/>
      <c r="AN82" s="116"/>
      <c r="AO82" s="348">
        <f t="shared" si="44"/>
        <v>0</v>
      </c>
      <c r="AP82" s="297"/>
      <c r="AQ82" s="101">
        <f t="shared" si="38"/>
        <v>5417100</v>
      </c>
      <c r="AR82" s="116"/>
      <c r="AS82" s="116"/>
      <c r="AT82" s="116"/>
      <c r="AU82" s="116">
        <f t="shared" si="45"/>
        <v>5417100</v>
      </c>
      <c r="AV82" s="343">
        <f t="shared" si="46"/>
        <v>5417100</v>
      </c>
      <c r="AW82" s="116"/>
      <c r="AX82" s="116"/>
      <c r="AY82" s="343">
        <f t="shared" si="47"/>
        <v>0</v>
      </c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s="21" customFormat="1" ht="12" customHeight="1">
      <c r="A83" s="195">
        <v>12400553</v>
      </c>
      <c r="B83" s="126" t="s">
        <v>1790</v>
      </c>
      <c r="C83" s="109" t="s">
        <v>256</v>
      </c>
      <c r="D83" s="130" t="str">
        <f t="shared" si="36"/>
        <v>Non-Op</v>
      </c>
      <c r="E83" s="130"/>
      <c r="F83" s="109"/>
      <c r="G83" s="130"/>
      <c r="H83" s="212" t="str">
        <f t="shared" si="33"/>
        <v/>
      </c>
      <c r="I83" s="212" t="str">
        <f t="shared" si="30"/>
        <v/>
      </c>
      <c r="J83" s="212" t="str">
        <f t="shared" si="31"/>
        <v/>
      </c>
      <c r="K83" s="212" t="str">
        <f t="shared" si="32"/>
        <v>Non-Op</v>
      </c>
      <c r="L83" s="212" t="str">
        <f t="shared" si="39"/>
        <v>NO</v>
      </c>
      <c r="M83" s="212" t="str">
        <f t="shared" si="40"/>
        <v>NO</v>
      </c>
      <c r="N83" s="212" t="str">
        <f t="shared" si="41"/>
        <v/>
      </c>
      <c r="O83" s="212"/>
      <c r="P83" s="110">
        <v>1191702.42</v>
      </c>
      <c r="Q83" s="110">
        <v>1183316.69</v>
      </c>
      <c r="R83" s="110">
        <v>1174866.99</v>
      </c>
      <c r="S83" s="110">
        <v>1166352.8</v>
      </c>
      <c r="T83" s="110">
        <v>1157773.6299999999</v>
      </c>
      <c r="U83" s="110">
        <v>1149128.97</v>
      </c>
      <c r="V83" s="110">
        <v>1140418.31</v>
      </c>
      <c r="W83" s="110">
        <v>1117337</v>
      </c>
      <c r="X83" s="110">
        <v>1117337</v>
      </c>
      <c r="Y83" s="110">
        <v>1105663.44</v>
      </c>
      <c r="Z83" s="110">
        <v>1093900.3600000001</v>
      </c>
      <c r="AA83" s="110">
        <v>1082047.06</v>
      </c>
      <c r="AB83" s="110">
        <v>1070102.8400000001</v>
      </c>
      <c r="AC83" s="110"/>
      <c r="AD83" s="533">
        <f t="shared" si="37"/>
        <v>1134920.4066666665</v>
      </c>
      <c r="AE83" s="529"/>
      <c r="AF83" s="118"/>
      <c r="AG83" s="270" t="s">
        <v>408</v>
      </c>
      <c r="AH83" s="116"/>
      <c r="AI83" s="116"/>
      <c r="AJ83" s="116"/>
      <c r="AK83" s="117">
        <f t="shared" si="42"/>
        <v>1134920.4066666665</v>
      </c>
      <c r="AL83" s="116">
        <f t="shared" si="43"/>
        <v>1134920.4066666665</v>
      </c>
      <c r="AM83" s="115"/>
      <c r="AN83" s="116"/>
      <c r="AO83" s="348">
        <f t="shared" si="44"/>
        <v>0</v>
      </c>
      <c r="AP83" s="297"/>
      <c r="AQ83" s="101">
        <f t="shared" si="38"/>
        <v>1070102.8400000001</v>
      </c>
      <c r="AR83" s="116"/>
      <c r="AS83" s="116"/>
      <c r="AT83" s="116"/>
      <c r="AU83" s="116">
        <f t="shared" si="45"/>
        <v>1070102.8400000001</v>
      </c>
      <c r="AV83" s="343">
        <f t="shared" si="46"/>
        <v>1070102.8400000001</v>
      </c>
      <c r="AW83" s="116"/>
      <c r="AX83" s="116"/>
      <c r="AY83" s="343">
        <f t="shared" si="47"/>
        <v>0</v>
      </c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s="21" customFormat="1" ht="12" customHeight="1">
      <c r="A84" s="195">
        <v>12400723</v>
      </c>
      <c r="B84" s="126" t="s">
        <v>1791</v>
      </c>
      <c r="C84" s="109" t="s">
        <v>796</v>
      </c>
      <c r="D84" s="130" t="str">
        <f t="shared" si="36"/>
        <v>Non-Op</v>
      </c>
      <c r="E84" s="130"/>
      <c r="F84" s="109"/>
      <c r="G84" s="130"/>
      <c r="H84" s="212" t="str">
        <f t="shared" si="33"/>
        <v/>
      </c>
      <c r="I84" s="212" t="str">
        <f t="shared" si="30"/>
        <v/>
      </c>
      <c r="J84" s="212" t="str">
        <f t="shared" si="31"/>
        <v/>
      </c>
      <c r="K84" s="212" t="str">
        <f t="shared" si="32"/>
        <v>Non-Op</v>
      </c>
      <c r="L84" s="212" t="str">
        <f t="shared" si="39"/>
        <v>NO</v>
      </c>
      <c r="M84" s="212" t="str">
        <f t="shared" si="40"/>
        <v>NO</v>
      </c>
      <c r="N84" s="212" t="str">
        <f t="shared" si="41"/>
        <v/>
      </c>
      <c r="O84" s="212"/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110"/>
      <c r="AD84" s="533">
        <f t="shared" si="37"/>
        <v>0</v>
      </c>
      <c r="AE84" s="529"/>
      <c r="AF84" s="118"/>
      <c r="AG84" s="270" t="s">
        <v>408</v>
      </c>
      <c r="AH84" s="116"/>
      <c r="AI84" s="116"/>
      <c r="AJ84" s="116"/>
      <c r="AK84" s="117">
        <f t="shared" si="42"/>
        <v>0</v>
      </c>
      <c r="AL84" s="116">
        <f t="shared" si="43"/>
        <v>0</v>
      </c>
      <c r="AM84" s="115"/>
      <c r="AN84" s="116"/>
      <c r="AO84" s="348">
        <f t="shared" si="44"/>
        <v>0</v>
      </c>
      <c r="AP84" s="297"/>
      <c r="AQ84" s="101">
        <f t="shared" si="38"/>
        <v>0</v>
      </c>
      <c r="AR84" s="116"/>
      <c r="AS84" s="116"/>
      <c r="AT84" s="116"/>
      <c r="AU84" s="116">
        <f t="shared" si="45"/>
        <v>0</v>
      </c>
      <c r="AV84" s="343">
        <f t="shared" si="46"/>
        <v>0</v>
      </c>
      <c r="AW84" s="116"/>
      <c r="AX84" s="116"/>
      <c r="AY84" s="343">
        <f t="shared" si="47"/>
        <v>0</v>
      </c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s="21" customFormat="1" ht="12" customHeight="1">
      <c r="A85" s="195">
        <v>12800001</v>
      </c>
      <c r="B85" s="126" t="s">
        <v>1792</v>
      </c>
      <c r="C85" s="109" t="s">
        <v>844</v>
      </c>
      <c r="D85" s="130" t="str">
        <f t="shared" si="36"/>
        <v>ERB</v>
      </c>
      <c r="E85" s="130"/>
      <c r="F85" s="109"/>
      <c r="G85" s="130"/>
      <c r="H85" s="212" t="str">
        <f t="shared" si="33"/>
        <v/>
      </c>
      <c r="I85" s="212" t="str">
        <f t="shared" si="30"/>
        <v>ERB</v>
      </c>
      <c r="J85" s="212" t="str">
        <f t="shared" si="31"/>
        <v/>
      </c>
      <c r="K85" s="212" t="str">
        <f t="shared" si="32"/>
        <v/>
      </c>
      <c r="L85" s="212" t="str">
        <f t="shared" si="39"/>
        <v>NO</v>
      </c>
      <c r="M85" s="212" t="str">
        <f t="shared" si="40"/>
        <v>NO</v>
      </c>
      <c r="N85" s="212" t="str">
        <f t="shared" si="41"/>
        <v/>
      </c>
      <c r="O85" s="212"/>
      <c r="P85" s="110">
        <v>18500000</v>
      </c>
      <c r="Q85" s="110">
        <v>18500000</v>
      </c>
      <c r="R85" s="110">
        <v>18500000</v>
      </c>
      <c r="S85" s="110">
        <v>18500000</v>
      </c>
      <c r="T85" s="110">
        <v>18500000</v>
      </c>
      <c r="U85" s="110">
        <v>18500000</v>
      </c>
      <c r="V85" s="110">
        <v>18500000</v>
      </c>
      <c r="W85" s="110">
        <v>18500000</v>
      </c>
      <c r="X85" s="110">
        <v>18500000</v>
      </c>
      <c r="Y85" s="110">
        <v>18500000</v>
      </c>
      <c r="Z85" s="110">
        <v>18500000</v>
      </c>
      <c r="AA85" s="110">
        <v>18500000</v>
      </c>
      <c r="AB85" s="110">
        <v>18500000</v>
      </c>
      <c r="AC85" s="110"/>
      <c r="AD85" s="533">
        <f t="shared" si="37"/>
        <v>18500000</v>
      </c>
      <c r="AE85" s="529" t="s">
        <v>847</v>
      </c>
      <c r="AF85" s="118"/>
      <c r="AG85" s="270" t="s">
        <v>323</v>
      </c>
      <c r="AH85" s="116"/>
      <c r="AI85" s="116">
        <f>AD85</f>
        <v>18500000</v>
      </c>
      <c r="AJ85" s="116"/>
      <c r="AK85" s="117"/>
      <c r="AL85" s="116">
        <f t="shared" si="43"/>
        <v>18500000</v>
      </c>
      <c r="AM85" s="115"/>
      <c r="AN85" s="116"/>
      <c r="AO85" s="348">
        <f t="shared" si="44"/>
        <v>0</v>
      </c>
      <c r="AP85" s="297"/>
      <c r="AQ85" s="101">
        <f t="shared" si="38"/>
        <v>18500000</v>
      </c>
      <c r="AR85" s="116"/>
      <c r="AS85" s="116">
        <f>AQ85</f>
        <v>18500000</v>
      </c>
      <c r="AT85" s="116"/>
      <c r="AU85" s="116"/>
      <c r="AV85" s="343">
        <f t="shared" si="46"/>
        <v>18500000</v>
      </c>
      <c r="AW85" s="116"/>
      <c r="AX85" s="116"/>
      <c r="AY85" s="343">
        <f t="shared" si="47"/>
        <v>0</v>
      </c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s="21" customFormat="1" ht="12" customHeight="1">
      <c r="A86" s="195">
        <v>12800011</v>
      </c>
      <c r="B86" s="126" t="s">
        <v>1793</v>
      </c>
      <c r="C86" s="109" t="s">
        <v>948</v>
      </c>
      <c r="D86" s="130" t="str">
        <f t="shared" si="36"/>
        <v>Non-Op</v>
      </c>
      <c r="E86" s="130"/>
      <c r="F86" s="109"/>
      <c r="G86" s="130"/>
      <c r="H86" s="212" t="str">
        <f t="shared" si="33"/>
        <v/>
      </c>
      <c r="I86" s="212" t="str">
        <f t="shared" si="30"/>
        <v/>
      </c>
      <c r="J86" s="212" t="str">
        <f t="shared" si="31"/>
        <v/>
      </c>
      <c r="K86" s="212" t="str">
        <f t="shared" si="32"/>
        <v>Non-Op</v>
      </c>
      <c r="L86" s="212" t="str">
        <f t="shared" si="39"/>
        <v>NO</v>
      </c>
      <c r="M86" s="212" t="str">
        <f t="shared" si="40"/>
        <v>NO</v>
      </c>
      <c r="N86" s="212" t="str">
        <f t="shared" si="41"/>
        <v/>
      </c>
      <c r="O86" s="212"/>
      <c r="P86" s="110">
        <v>1664574.16</v>
      </c>
      <c r="Q86" s="110">
        <v>1664927.58</v>
      </c>
      <c r="R86" s="110">
        <v>1665386</v>
      </c>
      <c r="S86" s="110">
        <v>1665951.77</v>
      </c>
      <c r="T86" s="110">
        <v>1666517.74</v>
      </c>
      <c r="U86" s="110">
        <v>1667065.64</v>
      </c>
      <c r="V86" s="110">
        <v>1667631.98</v>
      </c>
      <c r="W86" s="110">
        <v>1668180.25</v>
      </c>
      <c r="X86" s="110">
        <v>1668746.98</v>
      </c>
      <c r="Y86" s="110">
        <v>1669313.9</v>
      </c>
      <c r="Z86" s="110">
        <v>1669826.13</v>
      </c>
      <c r="AA86" s="110">
        <v>1670393.42</v>
      </c>
      <c r="AB86" s="110">
        <v>1670942.59</v>
      </c>
      <c r="AC86" s="110"/>
      <c r="AD86" s="533">
        <f t="shared" si="37"/>
        <v>1667641.6470833335</v>
      </c>
      <c r="AE86" s="531" t="s">
        <v>124</v>
      </c>
      <c r="AF86" s="123"/>
      <c r="AG86" s="271" t="s">
        <v>453</v>
      </c>
      <c r="AH86" s="116"/>
      <c r="AI86" s="116"/>
      <c r="AJ86" s="116"/>
      <c r="AK86" s="117">
        <f>AD86</f>
        <v>1667641.6470833335</v>
      </c>
      <c r="AL86" s="116">
        <f t="shared" si="43"/>
        <v>1667641.6470833335</v>
      </c>
      <c r="AM86" s="115"/>
      <c r="AN86" s="116"/>
      <c r="AO86" s="348">
        <f t="shared" si="44"/>
        <v>0</v>
      </c>
      <c r="AP86" s="297"/>
      <c r="AQ86" s="101">
        <f t="shared" si="38"/>
        <v>1670942.59</v>
      </c>
      <c r="AR86" s="116"/>
      <c r="AS86" s="116"/>
      <c r="AT86" s="116"/>
      <c r="AU86" s="116">
        <f>AQ86</f>
        <v>1670942.59</v>
      </c>
      <c r="AV86" s="343">
        <f t="shared" si="46"/>
        <v>1670942.59</v>
      </c>
      <c r="AW86" s="116"/>
      <c r="AX86" s="116"/>
      <c r="AY86" s="343">
        <f t="shared" si="47"/>
        <v>0</v>
      </c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s="21" customFormat="1" ht="12" customHeight="1">
      <c r="A87" s="195">
        <v>13100543</v>
      </c>
      <c r="B87" s="126" t="s">
        <v>1794</v>
      </c>
      <c r="C87" s="109" t="s">
        <v>562</v>
      </c>
      <c r="D87" s="130" t="str">
        <f t="shared" si="36"/>
        <v>W/C</v>
      </c>
      <c r="E87" s="130"/>
      <c r="F87" s="109"/>
      <c r="G87" s="130"/>
      <c r="H87" s="212" t="str">
        <f t="shared" si="33"/>
        <v/>
      </c>
      <c r="I87" s="212" t="str">
        <f t="shared" si="30"/>
        <v/>
      </c>
      <c r="J87" s="212" t="str">
        <f t="shared" si="31"/>
        <v/>
      </c>
      <c r="K87" s="212" t="str">
        <f t="shared" si="32"/>
        <v/>
      </c>
      <c r="L87" s="212" t="str">
        <f t="shared" si="39"/>
        <v>W/C</v>
      </c>
      <c r="M87" s="212" t="str">
        <f t="shared" si="40"/>
        <v>NO</v>
      </c>
      <c r="N87" s="212" t="str">
        <f t="shared" si="41"/>
        <v>W/C</v>
      </c>
      <c r="O87" s="212"/>
      <c r="P87" s="110">
        <v>46212.98</v>
      </c>
      <c r="Q87" s="110">
        <v>75180.08</v>
      </c>
      <c r="R87" s="110">
        <v>92022.15</v>
      </c>
      <c r="S87" s="110">
        <v>96302.07</v>
      </c>
      <c r="T87" s="110">
        <v>101364.37</v>
      </c>
      <c r="U87" s="110">
        <v>102758.07</v>
      </c>
      <c r="V87" s="110">
        <v>104259.67</v>
      </c>
      <c r="W87" s="110">
        <v>111657.62</v>
      </c>
      <c r="X87" s="110">
        <v>116018.57</v>
      </c>
      <c r="Y87" s="110">
        <v>122321.72</v>
      </c>
      <c r="Z87" s="110">
        <v>126736.62</v>
      </c>
      <c r="AA87" s="110">
        <v>133967.22</v>
      </c>
      <c r="AB87" s="110">
        <v>142319.22</v>
      </c>
      <c r="AC87" s="110"/>
      <c r="AD87" s="533">
        <f t="shared" si="37"/>
        <v>106404.52166666667</v>
      </c>
      <c r="AE87" s="529"/>
      <c r="AF87" s="118"/>
      <c r="AG87" s="270"/>
      <c r="AH87" s="116"/>
      <c r="AI87" s="116"/>
      <c r="AJ87" s="116"/>
      <c r="AK87" s="117"/>
      <c r="AL87" s="116">
        <f t="shared" si="43"/>
        <v>0</v>
      </c>
      <c r="AM87" s="115">
        <f t="shared" ref="AM87:AM105" si="48">AD87</f>
        <v>106404.52166666667</v>
      </c>
      <c r="AN87" s="116"/>
      <c r="AO87" s="348">
        <f t="shared" si="44"/>
        <v>106404.52166666667</v>
      </c>
      <c r="AP87" s="297"/>
      <c r="AQ87" s="101">
        <f t="shared" si="38"/>
        <v>142319.22</v>
      </c>
      <c r="AR87" s="116"/>
      <c r="AS87" s="116"/>
      <c r="AT87" s="116"/>
      <c r="AU87" s="116"/>
      <c r="AV87" s="343">
        <f t="shared" si="46"/>
        <v>0</v>
      </c>
      <c r="AW87" s="116">
        <f>AQ87</f>
        <v>142319.22</v>
      </c>
      <c r="AX87" s="116"/>
      <c r="AY87" s="343">
        <f t="shared" si="47"/>
        <v>142319.22</v>
      </c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s="21" customFormat="1" ht="12" customHeight="1">
      <c r="A88" s="195">
        <v>13100563</v>
      </c>
      <c r="B88" s="126" t="s">
        <v>1795</v>
      </c>
      <c r="C88" s="109" t="s">
        <v>831</v>
      </c>
      <c r="D88" s="130" t="str">
        <f t="shared" si="36"/>
        <v>W/C</v>
      </c>
      <c r="E88" s="130"/>
      <c r="F88" s="109"/>
      <c r="G88" s="130"/>
      <c r="H88" s="212" t="str">
        <f t="shared" si="33"/>
        <v/>
      </c>
      <c r="I88" s="212" t="str">
        <f t="shared" ref="I88:I119" si="49">IF(VALUE(AI88),I$7,IF(ISBLANK(AI88),"",I$7))</f>
        <v/>
      </c>
      <c r="J88" s="212" t="str">
        <f t="shared" ref="J88:J119" si="50">IF(VALUE(AJ88),J$7,IF(ISBLANK(AJ88),"",J$7))</f>
        <v/>
      </c>
      <c r="K88" s="212" t="str">
        <f t="shared" ref="K88:K119" si="51">IF(VALUE(AK88),K$7,IF(ISBLANK(AK88),"",K$7))</f>
        <v/>
      </c>
      <c r="L88" s="212" t="str">
        <f t="shared" si="39"/>
        <v>W/C</v>
      </c>
      <c r="M88" s="212" t="str">
        <f t="shared" si="40"/>
        <v>NO</v>
      </c>
      <c r="N88" s="212" t="str">
        <f t="shared" si="41"/>
        <v>W/C</v>
      </c>
      <c r="O88" s="212"/>
      <c r="P88" s="110">
        <v>64093.26</v>
      </c>
      <c r="Q88" s="110">
        <v>222254.71</v>
      </c>
      <c r="R88" s="110">
        <v>381732.35</v>
      </c>
      <c r="S88" s="110">
        <v>525501.55000000005</v>
      </c>
      <c r="T88" s="110">
        <v>691100.82</v>
      </c>
      <c r="U88" s="110">
        <v>870405.99</v>
      </c>
      <c r="V88" s="110">
        <v>77010.66</v>
      </c>
      <c r="W88" s="110">
        <v>359314.01</v>
      </c>
      <c r="X88" s="110">
        <v>566179.75</v>
      </c>
      <c r="Y88" s="110">
        <v>834781.99</v>
      </c>
      <c r="Z88" s="110">
        <v>255411.44</v>
      </c>
      <c r="AA88" s="110">
        <v>472344.97</v>
      </c>
      <c r="AB88" s="110">
        <v>700531.24</v>
      </c>
      <c r="AC88" s="110"/>
      <c r="AD88" s="533">
        <f t="shared" si="37"/>
        <v>469862.54083333333</v>
      </c>
      <c r="AE88" s="529"/>
      <c r="AF88" s="118"/>
      <c r="AG88" s="270"/>
      <c r="AH88" s="116"/>
      <c r="AI88" s="116"/>
      <c r="AJ88" s="116"/>
      <c r="AK88" s="117"/>
      <c r="AL88" s="116">
        <f t="shared" si="43"/>
        <v>0</v>
      </c>
      <c r="AM88" s="115">
        <f t="shared" si="48"/>
        <v>469862.54083333333</v>
      </c>
      <c r="AN88" s="116"/>
      <c r="AO88" s="348">
        <f t="shared" si="44"/>
        <v>469862.54083333333</v>
      </c>
      <c r="AP88" s="297"/>
      <c r="AQ88" s="101">
        <f t="shared" si="38"/>
        <v>700531.24</v>
      </c>
      <c r="AR88" s="116"/>
      <c r="AS88" s="116"/>
      <c r="AT88" s="116"/>
      <c r="AU88" s="116"/>
      <c r="AV88" s="343">
        <f t="shared" si="46"/>
        <v>0</v>
      </c>
      <c r="AW88" s="116">
        <f t="shared" ref="AW88:AW104" si="52">AQ88</f>
        <v>700531.24</v>
      </c>
      <c r="AX88" s="116"/>
      <c r="AY88" s="343">
        <f t="shared" si="47"/>
        <v>700531.24</v>
      </c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s="21" customFormat="1" ht="12" customHeight="1">
      <c r="A89" s="195">
        <v>13100573</v>
      </c>
      <c r="B89" s="126" t="s">
        <v>1796</v>
      </c>
      <c r="C89" s="109" t="s">
        <v>320</v>
      </c>
      <c r="D89" s="130" t="str">
        <f t="shared" si="36"/>
        <v>W/C</v>
      </c>
      <c r="E89" s="130"/>
      <c r="F89" s="109"/>
      <c r="G89" s="130"/>
      <c r="H89" s="212" t="str">
        <f t="shared" ref="H89:H120" si="53">IF(VALUE(AH89),H$7,IF(ISBLANK(AH89),"",H$7))</f>
        <v/>
      </c>
      <c r="I89" s="212" t="str">
        <f t="shared" si="49"/>
        <v/>
      </c>
      <c r="J89" s="212" t="str">
        <f t="shared" si="50"/>
        <v/>
      </c>
      <c r="K89" s="212" t="str">
        <f t="shared" si="51"/>
        <v/>
      </c>
      <c r="L89" s="212" t="str">
        <f t="shared" si="39"/>
        <v>W/C</v>
      </c>
      <c r="M89" s="212" t="str">
        <f t="shared" si="40"/>
        <v>NO</v>
      </c>
      <c r="N89" s="212" t="str">
        <f t="shared" si="41"/>
        <v>W/C</v>
      </c>
      <c r="O89" s="212"/>
      <c r="P89" s="110">
        <v>13355.21</v>
      </c>
      <c r="Q89" s="110">
        <v>17837.689999999999</v>
      </c>
      <c r="R89" s="110">
        <v>14554.7</v>
      </c>
      <c r="S89" s="110">
        <v>10163.950000000001</v>
      </c>
      <c r="T89" s="110">
        <v>15828.28</v>
      </c>
      <c r="U89" s="110">
        <v>15864.41</v>
      </c>
      <c r="V89" s="110">
        <v>14476.95</v>
      </c>
      <c r="W89" s="110">
        <v>17134.37</v>
      </c>
      <c r="X89" s="110">
        <v>14721.76</v>
      </c>
      <c r="Y89" s="110">
        <v>15314.18</v>
      </c>
      <c r="Z89" s="110">
        <v>13532.07</v>
      </c>
      <c r="AA89" s="110">
        <v>13879.22</v>
      </c>
      <c r="AB89" s="110">
        <v>12212.27</v>
      </c>
      <c r="AC89" s="110"/>
      <c r="AD89" s="533">
        <f t="shared" si="37"/>
        <v>14674.276666666665</v>
      </c>
      <c r="AE89" s="529"/>
      <c r="AF89" s="118"/>
      <c r="AG89" s="270"/>
      <c r="AH89" s="116"/>
      <c r="AI89" s="116"/>
      <c r="AJ89" s="116"/>
      <c r="AK89" s="117"/>
      <c r="AL89" s="116">
        <f t="shared" si="43"/>
        <v>0</v>
      </c>
      <c r="AM89" s="115">
        <f t="shared" si="48"/>
        <v>14674.276666666665</v>
      </c>
      <c r="AN89" s="116"/>
      <c r="AO89" s="348">
        <f t="shared" si="44"/>
        <v>14674.276666666665</v>
      </c>
      <c r="AP89" s="297"/>
      <c r="AQ89" s="101">
        <f t="shared" si="38"/>
        <v>12212.27</v>
      </c>
      <c r="AR89" s="116"/>
      <c r="AS89" s="116"/>
      <c r="AT89" s="116"/>
      <c r="AU89" s="116"/>
      <c r="AV89" s="343">
        <f t="shared" si="46"/>
        <v>0</v>
      </c>
      <c r="AW89" s="116">
        <f t="shared" si="52"/>
        <v>12212.27</v>
      </c>
      <c r="AX89" s="116"/>
      <c r="AY89" s="343">
        <f t="shared" si="47"/>
        <v>12212.27</v>
      </c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s="21" customFormat="1" ht="12" customHeight="1">
      <c r="A90" s="195">
        <v>13101003</v>
      </c>
      <c r="B90" s="126" t="s">
        <v>1797</v>
      </c>
      <c r="C90" s="109" t="s">
        <v>601</v>
      </c>
      <c r="D90" s="130" t="str">
        <f t="shared" si="36"/>
        <v>W/C</v>
      </c>
      <c r="E90" s="130"/>
      <c r="F90" s="109"/>
      <c r="G90" s="130"/>
      <c r="H90" s="212" t="str">
        <f t="shared" si="53"/>
        <v/>
      </c>
      <c r="I90" s="212" t="str">
        <f t="shared" si="49"/>
        <v/>
      </c>
      <c r="J90" s="212" t="str">
        <f t="shared" si="50"/>
        <v/>
      </c>
      <c r="K90" s="212" t="str">
        <f t="shared" si="51"/>
        <v/>
      </c>
      <c r="L90" s="212" t="str">
        <f t="shared" si="39"/>
        <v>W/C</v>
      </c>
      <c r="M90" s="212" t="str">
        <f t="shared" si="40"/>
        <v>NO</v>
      </c>
      <c r="N90" s="212" t="str">
        <f t="shared" si="41"/>
        <v>W/C</v>
      </c>
      <c r="O90" s="212"/>
      <c r="P90" s="110">
        <v>5500754.7699999996</v>
      </c>
      <c r="Q90" s="110">
        <v>5385917.4000000004</v>
      </c>
      <c r="R90" s="110">
        <v>2597012.75</v>
      </c>
      <c r="S90" s="110">
        <v>3279061.03</v>
      </c>
      <c r="T90" s="110">
        <v>7986650.9100000001</v>
      </c>
      <c r="U90" s="110">
        <v>5575395.1799999997</v>
      </c>
      <c r="V90" s="110">
        <v>8641319.0099999998</v>
      </c>
      <c r="W90" s="110">
        <v>8078608.04</v>
      </c>
      <c r="X90" s="110">
        <v>11657329.83</v>
      </c>
      <c r="Y90" s="110">
        <v>4369906.1900000004</v>
      </c>
      <c r="Z90" s="110">
        <v>8570341.5700000003</v>
      </c>
      <c r="AA90" s="110">
        <v>4032730.53</v>
      </c>
      <c r="AB90" s="110">
        <v>4066600.03</v>
      </c>
      <c r="AC90" s="110"/>
      <c r="AD90" s="533">
        <f t="shared" si="37"/>
        <v>6246495.8200000003</v>
      </c>
      <c r="AE90" s="529"/>
      <c r="AF90" s="118"/>
      <c r="AG90" s="270"/>
      <c r="AH90" s="116"/>
      <c r="AI90" s="116"/>
      <c r="AJ90" s="116"/>
      <c r="AK90" s="117"/>
      <c r="AL90" s="116">
        <f t="shared" si="43"/>
        <v>0</v>
      </c>
      <c r="AM90" s="115">
        <f t="shared" si="48"/>
        <v>6246495.8200000003</v>
      </c>
      <c r="AN90" s="116"/>
      <c r="AO90" s="348">
        <f t="shared" si="44"/>
        <v>6246495.8200000003</v>
      </c>
      <c r="AP90" s="297"/>
      <c r="AQ90" s="101">
        <f t="shared" si="38"/>
        <v>4066600.03</v>
      </c>
      <c r="AR90" s="116"/>
      <c r="AS90" s="116"/>
      <c r="AT90" s="116"/>
      <c r="AU90" s="116"/>
      <c r="AV90" s="343">
        <f t="shared" si="46"/>
        <v>0</v>
      </c>
      <c r="AW90" s="116">
        <f t="shared" si="52"/>
        <v>4066600.03</v>
      </c>
      <c r="AX90" s="116"/>
      <c r="AY90" s="343">
        <f t="shared" si="47"/>
        <v>4066600.03</v>
      </c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s="21" customFormat="1" ht="12" customHeight="1">
      <c r="A91" s="195">
        <v>13101013</v>
      </c>
      <c r="B91" s="126" t="s">
        <v>1798</v>
      </c>
      <c r="C91" s="109" t="s">
        <v>602</v>
      </c>
      <c r="D91" s="130" t="str">
        <f t="shared" si="36"/>
        <v>W/C</v>
      </c>
      <c r="E91" s="130"/>
      <c r="F91" s="109"/>
      <c r="G91" s="130"/>
      <c r="H91" s="212" t="str">
        <f t="shared" si="53"/>
        <v/>
      </c>
      <c r="I91" s="212" t="str">
        <f t="shared" si="49"/>
        <v/>
      </c>
      <c r="J91" s="212" t="str">
        <f t="shared" si="50"/>
        <v/>
      </c>
      <c r="K91" s="212" t="str">
        <f t="shared" si="51"/>
        <v/>
      </c>
      <c r="L91" s="212" t="str">
        <f t="shared" si="39"/>
        <v>W/C</v>
      </c>
      <c r="M91" s="212" t="str">
        <f t="shared" si="40"/>
        <v>NO</v>
      </c>
      <c r="N91" s="212" t="str">
        <f t="shared" si="41"/>
        <v>W/C</v>
      </c>
      <c r="O91" s="212"/>
      <c r="P91" s="110">
        <v>-2076.04</v>
      </c>
      <c r="Q91" s="110">
        <v>-388665.28</v>
      </c>
      <c r="R91" s="110">
        <v>0</v>
      </c>
      <c r="S91" s="110">
        <v>472529.43</v>
      </c>
      <c r="T91" s="110">
        <v>0</v>
      </c>
      <c r="U91" s="110">
        <v>0</v>
      </c>
      <c r="V91" s="110">
        <v>686530.69</v>
      </c>
      <c r="W91" s="110">
        <v>-3812.87</v>
      </c>
      <c r="X91" s="110">
        <v>-181899.74</v>
      </c>
      <c r="Y91" s="110">
        <v>780990.29</v>
      </c>
      <c r="Z91" s="110">
        <v>-1393.7</v>
      </c>
      <c r="AA91" s="110">
        <v>-736.29</v>
      </c>
      <c r="AB91" s="110">
        <v>513929.58</v>
      </c>
      <c r="AC91" s="110"/>
      <c r="AD91" s="533">
        <f t="shared" si="37"/>
        <v>134955.77499999999</v>
      </c>
      <c r="AE91" s="529"/>
      <c r="AF91" s="118"/>
      <c r="AG91" s="270"/>
      <c r="AH91" s="116"/>
      <c r="AI91" s="116"/>
      <c r="AJ91" s="116"/>
      <c r="AK91" s="117"/>
      <c r="AL91" s="116">
        <f t="shared" si="43"/>
        <v>0</v>
      </c>
      <c r="AM91" s="115">
        <f t="shared" si="48"/>
        <v>134955.77499999999</v>
      </c>
      <c r="AN91" s="116"/>
      <c r="AO91" s="348">
        <f t="shared" si="44"/>
        <v>134955.77499999999</v>
      </c>
      <c r="AP91" s="297"/>
      <c r="AQ91" s="101">
        <f t="shared" si="38"/>
        <v>513929.58</v>
      </c>
      <c r="AR91" s="116"/>
      <c r="AS91" s="116"/>
      <c r="AT91" s="116"/>
      <c r="AU91" s="116"/>
      <c r="AV91" s="343">
        <f t="shared" si="46"/>
        <v>0</v>
      </c>
      <c r="AW91" s="116">
        <f t="shared" si="52"/>
        <v>513929.58</v>
      </c>
      <c r="AX91" s="116"/>
      <c r="AY91" s="343">
        <f t="shared" si="47"/>
        <v>513929.58</v>
      </c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s="21" customFormat="1" ht="12" customHeight="1">
      <c r="A92" s="195">
        <v>13101023</v>
      </c>
      <c r="B92" s="126" t="s">
        <v>1799</v>
      </c>
      <c r="C92" s="109" t="s">
        <v>603</v>
      </c>
      <c r="D92" s="130" t="str">
        <f t="shared" si="36"/>
        <v>W/C</v>
      </c>
      <c r="E92" s="130"/>
      <c r="F92" s="109"/>
      <c r="G92" s="130"/>
      <c r="H92" s="212" t="str">
        <f t="shared" si="53"/>
        <v/>
      </c>
      <c r="I92" s="212" t="str">
        <f t="shared" si="49"/>
        <v/>
      </c>
      <c r="J92" s="212" t="str">
        <f t="shared" si="50"/>
        <v/>
      </c>
      <c r="K92" s="212" t="str">
        <f t="shared" si="51"/>
        <v/>
      </c>
      <c r="L92" s="212" t="str">
        <f t="shared" si="39"/>
        <v>W/C</v>
      </c>
      <c r="M92" s="212" t="str">
        <f t="shared" si="40"/>
        <v>NO</v>
      </c>
      <c r="N92" s="212" t="str">
        <f t="shared" si="41"/>
        <v>W/C</v>
      </c>
      <c r="O92" s="212"/>
      <c r="P92" s="110">
        <v>3917915.36</v>
      </c>
      <c r="Q92" s="110">
        <v>12674333.75</v>
      </c>
      <c r="R92" s="110">
        <v>33263687.620000001</v>
      </c>
      <c r="S92" s="110">
        <v>6592394.0099999998</v>
      </c>
      <c r="T92" s="110">
        <v>3463938.17</v>
      </c>
      <c r="U92" s="110">
        <v>21104076.199999999</v>
      </c>
      <c r="V92" s="110">
        <v>17736284.010000002</v>
      </c>
      <c r="W92" s="110">
        <v>6731999.2999999998</v>
      </c>
      <c r="X92" s="110">
        <v>11017875.49</v>
      </c>
      <c r="Y92" s="110">
        <v>9746409.2300000004</v>
      </c>
      <c r="Z92" s="110">
        <v>5266692.87</v>
      </c>
      <c r="AA92" s="110">
        <v>4518529.8899999997</v>
      </c>
      <c r="AB92" s="110">
        <v>2612901.7000000002</v>
      </c>
      <c r="AC92" s="110"/>
      <c r="AD92" s="533">
        <f t="shared" si="37"/>
        <v>11281802.422499999</v>
      </c>
      <c r="AE92" s="529"/>
      <c r="AF92" s="118"/>
      <c r="AG92" s="270"/>
      <c r="AH92" s="116"/>
      <c r="AI92" s="116"/>
      <c r="AJ92" s="116"/>
      <c r="AK92" s="117"/>
      <c r="AL92" s="116">
        <f t="shared" si="43"/>
        <v>0</v>
      </c>
      <c r="AM92" s="115">
        <f t="shared" si="48"/>
        <v>11281802.422499999</v>
      </c>
      <c r="AN92" s="116"/>
      <c r="AO92" s="348">
        <f t="shared" si="44"/>
        <v>11281802.422499999</v>
      </c>
      <c r="AP92" s="297"/>
      <c r="AQ92" s="101">
        <f t="shared" si="38"/>
        <v>2612901.7000000002</v>
      </c>
      <c r="AR92" s="116"/>
      <c r="AS92" s="116"/>
      <c r="AT92" s="116"/>
      <c r="AU92" s="116"/>
      <c r="AV92" s="343">
        <f t="shared" si="46"/>
        <v>0</v>
      </c>
      <c r="AW92" s="116">
        <f t="shared" si="52"/>
        <v>2612901.7000000002</v>
      </c>
      <c r="AX92" s="116"/>
      <c r="AY92" s="343">
        <f t="shared" si="47"/>
        <v>2612901.7000000002</v>
      </c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s="21" customFormat="1" ht="12" customHeight="1">
      <c r="A93" s="195">
        <v>13101033</v>
      </c>
      <c r="B93" s="126" t="s">
        <v>1800</v>
      </c>
      <c r="C93" s="109" t="s">
        <v>604</v>
      </c>
      <c r="D93" s="130" t="str">
        <f t="shared" si="36"/>
        <v>W/C</v>
      </c>
      <c r="E93" s="130"/>
      <c r="F93" s="109"/>
      <c r="G93" s="130"/>
      <c r="H93" s="212" t="str">
        <f t="shared" si="53"/>
        <v/>
      </c>
      <c r="I93" s="212" t="str">
        <f t="shared" si="49"/>
        <v/>
      </c>
      <c r="J93" s="212" t="str">
        <f t="shared" si="50"/>
        <v/>
      </c>
      <c r="K93" s="212" t="str">
        <f t="shared" si="51"/>
        <v/>
      </c>
      <c r="L93" s="212" t="str">
        <f t="shared" si="39"/>
        <v>W/C</v>
      </c>
      <c r="M93" s="212" t="str">
        <f t="shared" si="40"/>
        <v>NO</v>
      </c>
      <c r="N93" s="212" t="str">
        <f t="shared" si="41"/>
        <v>W/C</v>
      </c>
      <c r="O93" s="212"/>
      <c r="P93" s="110">
        <v>646495.53</v>
      </c>
      <c r="Q93" s="110">
        <v>681959.07</v>
      </c>
      <c r="R93" s="110">
        <v>12573.78</v>
      </c>
      <c r="S93" s="110">
        <v>204082.21</v>
      </c>
      <c r="T93" s="110">
        <v>544186.94999999995</v>
      </c>
      <c r="U93" s="110">
        <v>514109.05</v>
      </c>
      <c r="V93" s="110">
        <v>850395.03</v>
      </c>
      <c r="W93" s="110">
        <v>664192.12</v>
      </c>
      <c r="X93" s="110">
        <v>994137.58</v>
      </c>
      <c r="Y93" s="110">
        <v>1739888.12</v>
      </c>
      <c r="Z93" s="110">
        <v>1629443.02</v>
      </c>
      <c r="AA93" s="110">
        <v>-789364.98</v>
      </c>
      <c r="AB93" s="110">
        <v>885776.31</v>
      </c>
      <c r="AC93" s="110"/>
      <c r="AD93" s="533">
        <f t="shared" si="37"/>
        <v>650978.15583333327</v>
      </c>
      <c r="AE93" s="529"/>
      <c r="AF93" s="118"/>
      <c r="AG93" s="270"/>
      <c r="AH93" s="116"/>
      <c r="AI93" s="116"/>
      <c r="AJ93" s="116"/>
      <c r="AK93" s="117"/>
      <c r="AL93" s="116">
        <f t="shared" si="43"/>
        <v>0</v>
      </c>
      <c r="AM93" s="115">
        <f t="shared" si="48"/>
        <v>650978.15583333327</v>
      </c>
      <c r="AN93" s="116"/>
      <c r="AO93" s="348">
        <f t="shared" si="44"/>
        <v>650978.15583333327</v>
      </c>
      <c r="AP93" s="297"/>
      <c r="AQ93" s="101">
        <f t="shared" si="38"/>
        <v>885776.31</v>
      </c>
      <c r="AR93" s="116"/>
      <c r="AS93" s="116"/>
      <c r="AT93" s="116"/>
      <c r="AU93" s="116"/>
      <c r="AV93" s="343">
        <f t="shared" si="46"/>
        <v>0</v>
      </c>
      <c r="AW93" s="116">
        <f t="shared" si="52"/>
        <v>885776.31</v>
      </c>
      <c r="AX93" s="116"/>
      <c r="AY93" s="343">
        <f t="shared" si="47"/>
        <v>885776.31</v>
      </c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s="21" customFormat="1" ht="12" customHeight="1">
      <c r="A94" s="195">
        <v>13101093</v>
      </c>
      <c r="B94" s="126" t="s">
        <v>1801</v>
      </c>
      <c r="C94" s="109" t="s">
        <v>617</v>
      </c>
      <c r="D94" s="130" t="str">
        <f t="shared" si="36"/>
        <v>W/C</v>
      </c>
      <c r="E94" s="130"/>
      <c r="F94" s="109"/>
      <c r="G94" s="130"/>
      <c r="H94" s="212" t="str">
        <f t="shared" si="53"/>
        <v/>
      </c>
      <c r="I94" s="212" t="str">
        <f t="shared" si="49"/>
        <v/>
      </c>
      <c r="J94" s="212" t="str">
        <f t="shared" si="50"/>
        <v/>
      </c>
      <c r="K94" s="212" t="str">
        <f t="shared" si="51"/>
        <v/>
      </c>
      <c r="L94" s="212" t="str">
        <f t="shared" si="39"/>
        <v>W/C</v>
      </c>
      <c r="M94" s="212" t="str">
        <f t="shared" si="40"/>
        <v>NO</v>
      </c>
      <c r="N94" s="212" t="str">
        <f t="shared" si="41"/>
        <v>W/C</v>
      </c>
      <c r="O94" s="212"/>
      <c r="P94" s="110">
        <v>-1191.17</v>
      </c>
      <c r="Q94" s="110">
        <v>1884.54</v>
      </c>
      <c r="R94" s="110">
        <v>-2199.7600000000002</v>
      </c>
      <c r="S94" s="110">
        <v>-122.58</v>
      </c>
      <c r="T94" s="110">
        <v>-122.58</v>
      </c>
      <c r="U94" s="110">
        <v>-122.58</v>
      </c>
      <c r="V94" s="110">
        <v>-5499.7</v>
      </c>
      <c r="W94" s="110">
        <v>0</v>
      </c>
      <c r="X94" s="110">
        <v>-1176.21</v>
      </c>
      <c r="Y94" s="110">
        <v>-321.43</v>
      </c>
      <c r="Z94" s="110">
        <v>0</v>
      </c>
      <c r="AA94" s="110">
        <v>0</v>
      </c>
      <c r="AB94" s="110">
        <v>0</v>
      </c>
      <c r="AC94" s="110"/>
      <c r="AD94" s="533">
        <f t="shared" si="37"/>
        <v>-689.65708333333339</v>
      </c>
      <c r="AE94" s="529"/>
      <c r="AF94" s="118"/>
      <c r="AG94" s="270"/>
      <c r="AH94" s="116"/>
      <c r="AI94" s="116"/>
      <c r="AJ94" s="116"/>
      <c r="AK94" s="117"/>
      <c r="AL94" s="116">
        <f t="shared" si="43"/>
        <v>0</v>
      </c>
      <c r="AM94" s="115">
        <f t="shared" si="48"/>
        <v>-689.65708333333339</v>
      </c>
      <c r="AN94" s="116"/>
      <c r="AO94" s="348">
        <f t="shared" si="44"/>
        <v>-689.65708333333339</v>
      </c>
      <c r="AP94" s="297"/>
      <c r="AQ94" s="101">
        <f t="shared" si="38"/>
        <v>0</v>
      </c>
      <c r="AR94" s="116"/>
      <c r="AS94" s="116"/>
      <c r="AT94" s="116"/>
      <c r="AU94" s="116"/>
      <c r="AV94" s="343">
        <f t="shared" si="46"/>
        <v>0</v>
      </c>
      <c r="AW94" s="116">
        <f t="shared" si="52"/>
        <v>0</v>
      </c>
      <c r="AX94" s="116"/>
      <c r="AY94" s="343">
        <f t="shared" si="47"/>
        <v>0</v>
      </c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s="21" customFormat="1" ht="12" customHeight="1">
      <c r="A95" s="195">
        <v>13101113</v>
      </c>
      <c r="B95" s="126" t="s">
        <v>1802</v>
      </c>
      <c r="C95" s="109" t="s">
        <v>832</v>
      </c>
      <c r="D95" s="130" t="str">
        <f t="shared" si="36"/>
        <v>W/C</v>
      </c>
      <c r="E95" s="130"/>
      <c r="F95" s="109"/>
      <c r="G95" s="130"/>
      <c r="H95" s="212" t="str">
        <f t="shared" si="53"/>
        <v/>
      </c>
      <c r="I95" s="212" t="str">
        <f t="shared" si="49"/>
        <v/>
      </c>
      <c r="J95" s="212" t="str">
        <f t="shared" si="50"/>
        <v/>
      </c>
      <c r="K95" s="212" t="str">
        <f t="shared" si="51"/>
        <v/>
      </c>
      <c r="L95" s="212" t="str">
        <f t="shared" si="39"/>
        <v>W/C</v>
      </c>
      <c r="M95" s="212" t="str">
        <f t="shared" si="40"/>
        <v>NO</v>
      </c>
      <c r="N95" s="212" t="str">
        <f t="shared" si="41"/>
        <v>W/C</v>
      </c>
      <c r="O95" s="212"/>
      <c r="P95" s="110">
        <v>-4665052.9000000004</v>
      </c>
      <c r="Q95" s="110">
        <v>-5701961.9699999997</v>
      </c>
      <c r="R95" s="110">
        <v>-2378589.5299999998</v>
      </c>
      <c r="S95" s="110">
        <v>-6471191.1500000004</v>
      </c>
      <c r="T95" s="110">
        <v>-3788925.82</v>
      </c>
      <c r="U95" s="110">
        <v>-10326123.800000001</v>
      </c>
      <c r="V95" s="110">
        <v>-5515456.6299999999</v>
      </c>
      <c r="W95" s="110">
        <v>-5145492.88</v>
      </c>
      <c r="X95" s="110">
        <v>-7547391.3499999996</v>
      </c>
      <c r="Y95" s="110">
        <v>-9948373.2400000002</v>
      </c>
      <c r="Z95" s="110">
        <v>-28052867.170000002</v>
      </c>
      <c r="AA95" s="110">
        <v>-8689364.3699999992</v>
      </c>
      <c r="AB95" s="110">
        <v>-7458402.9000000004</v>
      </c>
      <c r="AC95" s="110"/>
      <c r="AD95" s="533">
        <f t="shared" si="37"/>
        <v>-8302288.8175000018</v>
      </c>
      <c r="AE95" s="529"/>
      <c r="AF95" s="118"/>
      <c r="AG95" s="270"/>
      <c r="AH95" s="116"/>
      <c r="AI95" s="116"/>
      <c r="AJ95" s="116"/>
      <c r="AK95" s="117"/>
      <c r="AL95" s="116">
        <f t="shared" si="43"/>
        <v>0</v>
      </c>
      <c r="AM95" s="115">
        <f t="shared" si="48"/>
        <v>-8302288.8175000018</v>
      </c>
      <c r="AN95" s="116"/>
      <c r="AO95" s="348">
        <f t="shared" si="44"/>
        <v>-8302288.8175000018</v>
      </c>
      <c r="AP95" s="297"/>
      <c r="AQ95" s="101">
        <f t="shared" si="38"/>
        <v>-7458402.9000000004</v>
      </c>
      <c r="AR95" s="116"/>
      <c r="AS95" s="116"/>
      <c r="AT95" s="116"/>
      <c r="AU95" s="116"/>
      <c r="AV95" s="343">
        <f t="shared" si="46"/>
        <v>0</v>
      </c>
      <c r="AW95" s="116">
        <f t="shared" si="52"/>
        <v>-7458402.9000000004</v>
      </c>
      <c r="AX95" s="116"/>
      <c r="AY95" s="343">
        <f t="shared" si="47"/>
        <v>-7458402.9000000004</v>
      </c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s="21" customFormat="1" ht="12" customHeight="1">
      <c r="A96" s="195">
        <v>13101123</v>
      </c>
      <c r="B96" s="126" t="s">
        <v>1803</v>
      </c>
      <c r="C96" s="109" t="s">
        <v>88</v>
      </c>
      <c r="D96" s="130" t="str">
        <f t="shared" si="36"/>
        <v>W/C</v>
      </c>
      <c r="E96" s="130"/>
      <c r="F96" s="109"/>
      <c r="G96" s="130"/>
      <c r="H96" s="212" t="str">
        <f t="shared" si="53"/>
        <v/>
      </c>
      <c r="I96" s="212" t="str">
        <f t="shared" si="49"/>
        <v/>
      </c>
      <c r="J96" s="212" t="str">
        <f t="shared" si="50"/>
        <v/>
      </c>
      <c r="K96" s="212" t="str">
        <f t="shared" si="51"/>
        <v/>
      </c>
      <c r="L96" s="212" t="str">
        <f t="shared" si="39"/>
        <v>W/C</v>
      </c>
      <c r="M96" s="212" t="str">
        <f t="shared" si="40"/>
        <v>NO</v>
      </c>
      <c r="N96" s="212" t="str">
        <f t="shared" si="41"/>
        <v>W/C</v>
      </c>
      <c r="O96" s="212"/>
      <c r="P96" s="110">
        <v>-2309232.1800000002</v>
      </c>
      <c r="Q96" s="110">
        <v>-2129277.62</v>
      </c>
      <c r="R96" s="110">
        <v>-2181062.44</v>
      </c>
      <c r="S96" s="110">
        <v>-5768575.9199999999</v>
      </c>
      <c r="T96" s="110">
        <v>-2530906.67</v>
      </c>
      <c r="U96" s="110">
        <v>-2107353</v>
      </c>
      <c r="V96" s="110">
        <v>-1829665.37</v>
      </c>
      <c r="W96" s="110">
        <v>-1913101.65</v>
      </c>
      <c r="X96" s="110">
        <v>-2323718.9500000002</v>
      </c>
      <c r="Y96" s="110">
        <v>-1919645.24</v>
      </c>
      <c r="Z96" s="110">
        <v>-2058359.66</v>
      </c>
      <c r="AA96" s="110">
        <v>-2023979.87</v>
      </c>
      <c r="AB96" s="110">
        <v>-2753296.95</v>
      </c>
      <c r="AC96" s="110"/>
      <c r="AD96" s="533">
        <f t="shared" si="37"/>
        <v>-2443075.9129166664</v>
      </c>
      <c r="AE96" s="529"/>
      <c r="AF96" s="118"/>
      <c r="AG96" s="270"/>
      <c r="AH96" s="116"/>
      <c r="AI96" s="116"/>
      <c r="AJ96" s="116"/>
      <c r="AK96" s="117"/>
      <c r="AL96" s="116">
        <f t="shared" si="43"/>
        <v>0</v>
      </c>
      <c r="AM96" s="115">
        <f t="shared" si="48"/>
        <v>-2443075.9129166664</v>
      </c>
      <c r="AN96" s="116"/>
      <c r="AO96" s="348">
        <f t="shared" si="44"/>
        <v>-2443075.9129166664</v>
      </c>
      <c r="AP96" s="297"/>
      <c r="AQ96" s="101">
        <f t="shared" si="38"/>
        <v>-2753296.95</v>
      </c>
      <c r="AR96" s="116"/>
      <c r="AS96" s="116"/>
      <c r="AT96" s="116"/>
      <c r="AU96" s="116"/>
      <c r="AV96" s="343">
        <f t="shared" si="46"/>
        <v>0</v>
      </c>
      <c r="AW96" s="116">
        <f t="shared" si="52"/>
        <v>-2753296.95</v>
      </c>
      <c r="AX96" s="116"/>
      <c r="AY96" s="343">
        <f t="shared" si="47"/>
        <v>-2753296.95</v>
      </c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s="21" customFormat="1" ht="12" customHeight="1">
      <c r="A97" s="195">
        <v>13101133</v>
      </c>
      <c r="B97" s="126" t="s">
        <v>1804</v>
      </c>
      <c r="C97" s="109" t="s">
        <v>193</v>
      </c>
      <c r="D97" s="130" t="str">
        <f t="shared" si="36"/>
        <v>W/C</v>
      </c>
      <c r="E97" s="130"/>
      <c r="F97" s="109"/>
      <c r="G97" s="130"/>
      <c r="H97" s="212" t="str">
        <f t="shared" si="53"/>
        <v/>
      </c>
      <c r="I97" s="212" t="str">
        <f t="shared" si="49"/>
        <v/>
      </c>
      <c r="J97" s="212" t="str">
        <f t="shared" si="50"/>
        <v/>
      </c>
      <c r="K97" s="212" t="str">
        <f t="shared" si="51"/>
        <v/>
      </c>
      <c r="L97" s="212" t="str">
        <f t="shared" si="39"/>
        <v>W/C</v>
      </c>
      <c r="M97" s="212" t="str">
        <f t="shared" si="40"/>
        <v>NO</v>
      </c>
      <c r="N97" s="212" t="str">
        <f t="shared" si="41"/>
        <v>W/C</v>
      </c>
      <c r="O97" s="212"/>
      <c r="P97" s="110">
        <v>0</v>
      </c>
      <c r="Q97" s="110">
        <v>-400</v>
      </c>
      <c r="R97" s="110">
        <v>0</v>
      </c>
      <c r="S97" s="110">
        <v>0</v>
      </c>
      <c r="T97" s="110">
        <v>-122595.62</v>
      </c>
      <c r="U97" s="110">
        <v>-733.46</v>
      </c>
      <c r="V97" s="110">
        <v>0</v>
      </c>
      <c r="W97" s="110">
        <v>0</v>
      </c>
      <c r="X97" s="110">
        <v>0</v>
      </c>
      <c r="Y97" s="110">
        <v>-300</v>
      </c>
      <c r="Z97" s="110">
        <v>0</v>
      </c>
      <c r="AA97" s="110">
        <v>-483.97</v>
      </c>
      <c r="AB97" s="110">
        <v>-483.97</v>
      </c>
      <c r="AC97" s="110"/>
      <c r="AD97" s="533">
        <f t="shared" si="37"/>
        <v>-10396.252916666666</v>
      </c>
      <c r="AE97" s="529"/>
      <c r="AF97" s="118"/>
      <c r="AG97" s="270"/>
      <c r="AH97" s="116"/>
      <c r="AI97" s="116"/>
      <c r="AJ97" s="116"/>
      <c r="AK97" s="117"/>
      <c r="AL97" s="116">
        <f t="shared" si="43"/>
        <v>0</v>
      </c>
      <c r="AM97" s="115">
        <f t="shared" si="48"/>
        <v>-10396.252916666666</v>
      </c>
      <c r="AN97" s="116"/>
      <c r="AO97" s="348">
        <f t="shared" si="44"/>
        <v>-10396.252916666666</v>
      </c>
      <c r="AP97" s="297"/>
      <c r="AQ97" s="101">
        <f t="shared" si="38"/>
        <v>-483.97</v>
      </c>
      <c r="AR97" s="116"/>
      <c r="AS97" s="116"/>
      <c r="AT97" s="116"/>
      <c r="AU97" s="116"/>
      <c r="AV97" s="343">
        <f t="shared" si="46"/>
        <v>0</v>
      </c>
      <c r="AW97" s="116">
        <f t="shared" si="52"/>
        <v>-483.97</v>
      </c>
      <c r="AX97" s="116"/>
      <c r="AY97" s="343">
        <f t="shared" si="47"/>
        <v>-483.97</v>
      </c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s="21" customFormat="1" ht="12" customHeight="1">
      <c r="A98" s="195">
        <v>13101163</v>
      </c>
      <c r="B98" s="126" t="s">
        <v>1805</v>
      </c>
      <c r="C98" s="109" t="s">
        <v>735</v>
      </c>
      <c r="D98" s="130" t="str">
        <f t="shared" si="36"/>
        <v>W/C</v>
      </c>
      <c r="E98" s="130"/>
      <c r="F98" s="109"/>
      <c r="G98" s="130"/>
      <c r="H98" s="212" t="str">
        <f t="shared" si="53"/>
        <v/>
      </c>
      <c r="I98" s="212" t="str">
        <f t="shared" si="49"/>
        <v/>
      </c>
      <c r="J98" s="212" t="str">
        <f t="shared" si="50"/>
        <v/>
      </c>
      <c r="K98" s="212" t="str">
        <f t="shared" si="51"/>
        <v/>
      </c>
      <c r="L98" s="212" t="str">
        <f t="shared" si="39"/>
        <v>W/C</v>
      </c>
      <c r="M98" s="212" t="str">
        <f t="shared" si="40"/>
        <v>NO</v>
      </c>
      <c r="N98" s="212" t="str">
        <f t="shared" si="41"/>
        <v>W/C</v>
      </c>
      <c r="O98" s="212"/>
      <c r="P98" s="110">
        <v>118011.98</v>
      </c>
      <c r="Q98" s="110">
        <v>118011.98</v>
      </c>
      <c r="R98" s="110">
        <v>118011.98</v>
      </c>
      <c r="S98" s="110">
        <v>118011.98</v>
      </c>
      <c r="T98" s="110">
        <v>118011.98</v>
      </c>
      <c r="U98" s="110">
        <v>118011.98</v>
      </c>
      <c r="V98" s="110">
        <v>118011.98</v>
      </c>
      <c r="W98" s="110">
        <v>118011.98</v>
      </c>
      <c r="X98" s="110">
        <v>118134.38</v>
      </c>
      <c r="Y98" s="110">
        <v>118134.38</v>
      </c>
      <c r="Z98" s="110">
        <v>118134.38</v>
      </c>
      <c r="AA98" s="110">
        <v>118134.38</v>
      </c>
      <c r="AB98" s="110">
        <v>118134.38</v>
      </c>
      <c r="AC98" s="110"/>
      <c r="AD98" s="533">
        <f t="shared" si="37"/>
        <v>118057.87999999999</v>
      </c>
      <c r="AE98" s="529"/>
      <c r="AF98" s="118"/>
      <c r="AG98" s="270"/>
      <c r="AH98" s="116"/>
      <c r="AI98" s="116"/>
      <c r="AJ98" s="116"/>
      <c r="AK98" s="117"/>
      <c r="AL98" s="116">
        <f t="shared" si="43"/>
        <v>0</v>
      </c>
      <c r="AM98" s="115">
        <f t="shared" si="48"/>
        <v>118057.87999999999</v>
      </c>
      <c r="AN98" s="116"/>
      <c r="AO98" s="348">
        <f t="shared" si="44"/>
        <v>118057.87999999999</v>
      </c>
      <c r="AP98" s="297"/>
      <c r="AQ98" s="101">
        <f t="shared" si="38"/>
        <v>118134.38</v>
      </c>
      <c r="AR98" s="116"/>
      <c r="AS98" s="116"/>
      <c r="AT98" s="116"/>
      <c r="AU98" s="116"/>
      <c r="AV98" s="343">
        <f t="shared" si="46"/>
        <v>0</v>
      </c>
      <c r="AW98" s="116">
        <f t="shared" si="52"/>
        <v>118134.38</v>
      </c>
      <c r="AX98" s="116"/>
      <c r="AY98" s="343">
        <f t="shared" si="47"/>
        <v>118134.38</v>
      </c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s="21" customFormat="1" ht="12" customHeight="1">
      <c r="A99" s="195">
        <v>13101183</v>
      </c>
      <c r="B99" s="126" t="s">
        <v>1806</v>
      </c>
      <c r="C99" s="109" t="s">
        <v>575</v>
      </c>
      <c r="D99" s="130" t="str">
        <f t="shared" si="36"/>
        <v>W/C</v>
      </c>
      <c r="E99" s="130"/>
      <c r="F99" s="109"/>
      <c r="G99" s="130"/>
      <c r="H99" s="212" t="str">
        <f t="shared" si="53"/>
        <v/>
      </c>
      <c r="I99" s="212" t="str">
        <f t="shared" si="49"/>
        <v/>
      </c>
      <c r="J99" s="212" t="str">
        <f t="shared" si="50"/>
        <v/>
      </c>
      <c r="K99" s="212" t="str">
        <f t="shared" si="51"/>
        <v/>
      </c>
      <c r="L99" s="212" t="str">
        <f t="shared" si="39"/>
        <v>W/C</v>
      </c>
      <c r="M99" s="212" t="str">
        <f t="shared" si="40"/>
        <v>NO</v>
      </c>
      <c r="N99" s="212" t="str">
        <f t="shared" si="41"/>
        <v>W/C</v>
      </c>
      <c r="O99" s="212"/>
      <c r="P99" s="110">
        <v>2163288.59</v>
      </c>
      <c r="Q99" s="110">
        <v>2636855.65</v>
      </c>
      <c r="R99" s="110">
        <v>1765750.33</v>
      </c>
      <c r="S99" s="110">
        <v>1953916.09</v>
      </c>
      <c r="T99" s="110">
        <v>2700078.5</v>
      </c>
      <c r="U99" s="110">
        <v>2174083.7000000002</v>
      </c>
      <c r="V99" s="110">
        <v>3307984.96</v>
      </c>
      <c r="W99" s="110">
        <v>3702596.12</v>
      </c>
      <c r="X99" s="110">
        <v>1522169.06</v>
      </c>
      <c r="Y99" s="110">
        <v>2716251.81</v>
      </c>
      <c r="Z99" s="110">
        <v>1890976.52</v>
      </c>
      <c r="AA99" s="110">
        <v>2022370.53</v>
      </c>
      <c r="AB99" s="110">
        <v>-2903291.91</v>
      </c>
      <c r="AC99" s="110"/>
      <c r="AD99" s="533">
        <f t="shared" si="37"/>
        <v>2168585.9674999998</v>
      </c>
      <c r="AE99" s="529"/>
      <c r="AF99" s="118"/>
      <c r="AG99" s="270"/>
      <c r="AH99" s="116"/>
      <c r="AI99" s="116"/>
      <c r="AJ99" s="116"/>
      <c r="AK99" s="117"/>
      <c r="AL99" s="116">
        <f t="shared" si="43"/>
        <v>0</v>
      </c>
      <c r="AM99" s="115">
        <f t="shared" si="48"/>
        <v>2168585.9674999998</v>
      </c>
      <c r="AN99" s="116"/>
      <c r="AO99" s="348">
        <f t="shared" si="44"/>
        <v>2168585.9674999998</v>
      </c>
      <c r="AP99" s="297"/>
      <c r="AQ99" s="101">
        <f t="shared" si="38"/>
        <v>-2903291.91</v>
      </c>
      <c r="AR99" s="116"/>
      <c r="AS99" s="116"/>
      <c r="AT99" s="116"/>
      <c r="AU99" s="116"/>
      <c r="AV99" s="343">
        <f t="shared" si="46"/>
        <v>0</v>
      </c>
      <c r="AW99" s="116">
        <f t="shared" si="52"/>
        <v>-2903291.91</v>
      </c>
      <c r="AX99" s="116"/>
      <c r="AY99" s="343">
        <f t="shared" si="47"/>
        <v>-2903291.91</v>
      </c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s="21" customFormat="1" ht="12" customHeight="1">
      <c r="A100" s="195">
        <v>13101193</v>
      </c>
      <c r="B100" s="126" t="s">
        <v>1807</v>
      </c>
      <c r="C100" s="109" t="s">
        <v>785</v>
      </c>
      <c r="D100" s="130" t="str">
        <f t="shared" si="36"/>
        <v>W/C</v>
      </c>
      <c r="E100" s="130"/>
      <c r="F100" s="109"/>
      <c r="G100" s="130"/>
      <c r="H100" s="212" t="str">
        <f t="shared" si="53"/>
        <v/>
      </c>
      <c r="I100" s="212" t="str">
        <f t="shared" si="49"/>
        <v/>
      </c>
      <c r="J100" s="212" t="str">
        <f t="shared" si="50"/>
        <v/>
      </c>
      <c r="K100" s="212" t="str">
        <f t="shared" si="51"/>
        <v/>
      </c>
      <c r="L100" s="212" t="str">
        <f t="shared" si="39"/>
        <v>W/C</v>
      </c>
      <c r="M100" s="212" t="str">
        <f t="shared" si="40"/>
        <v>NO</v>
      </c>
      <c r="N100" s="212" t="str">
        <f t="shared" si="41"/>
        <v>W/C</v>
      </c>
      <c r="O100" s="212"/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/>
      <c r="AD100" s="533">
        <f t="shared" si="37"/>
        <v>0</v>
      </c>
      <c r="AE100" s="529"/>
      <c r="AF100" s="118"/>
      <c r="AG100" s="270"/>
      <c r="AH100" s="116"/>
      <c r="AI100" s="116"/>
      <c r="AJ100" s="116"/>
      <c r="AK100" s="117"/>
      <c r="AL100" s="116">
        <f t="shared" si="43"/>
        <v>0</v>
      </c>
      <c r="AM100" s="115">
        <f t="shared" si="48"/>
        <v>0</v>
      </c>
      <c r="AN100" s="116"/>
      <c r="AO100" s="348">
        <f t="shared" si="44"/>
        <v>0</v>
      </c>
      <c r="AP100" s="297"/>
      <c r="AQ100" s="101">
        <f t="shared" si="38"/>
        <v>0</v>
      </c>
      <c r="AR100" s="116"/>
      <c r="AS100" s="116"/>
      <c r="AT100" s="116"/>
      <c r="AU100" s="116"/>
      <c r="AV100" s="343">
        <f t="shared" si="46"/>
        <v>0</v>
      </c>
      <c r="AW100" s="116">
        <f t="shared" si="52"/>
        <v>0</v>
      </c>
      <c r="AX100" s="116"/>
      <c r="AY100" s="343">
        <f t="shared" si="47"/>
        <v>0</v>
      </c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s="21" customFormat="1" ht="12" customHeight="1">
      <c r="A101" s="431">
        <v>13101213</v>
      </c>
      <c r="B101" s="431" t="s">
        <v>1808</v>
      </c>
      <c r="C101" s="443" t="s">
        <v>1583</v>
      </c>
      <c r="D101" s="411" t="str">
        <f t="shared" si="36"/>
        <v>W/C</v>
      </c>
      <c r="E101" s="411"/>
      <c r="F101" s="444">
        <v>43132</v>
      </c>
      <c r="G101" s="411"/>
      <c r="H101" s="412" t="str">
        <f t="shared" si="53"/>
        <v/>
      </c>
      <c r="I101" s="412" t="str">
        <f t="shared" si="49"/>
        <v/>
      </c>
      <c r="J101" s="412" t="str">
        <f t="shared" si="50"/>
        <v/>
      </c>
      <c r="K101" s="412" t="str">
        <f t="shared" si="51"/>
        <v/>
      </c>
      <c r="L101" s="412" t="str">
        <f t="shared" si="39"/>
        <v>W/C</v>
      </c>
      <c r="M101" s="412" t="str">
        <f t="shared" si="40"/>
        <v>NO</v>
      </c>
      <c r="N101" s="412" t="str">
        <f t="shared" si="41"/>
        <v>W/C</v>
      </c>
      <c r="O101" s="412"/>
      <c r="P101" s="413">
        <v>0</v>
      </c>
      <c r="Q101" s="413">
        <v>0</v>
      </c>
      <c r="R101" s="413">
        <v>0</v>
      </c>
      <c r="S101" s="413">
        <v>0</v>
      </c>
      <c r="T101" s="413">
        <v>0</v>
      </c>
      <c r="U101" s="413">
        <v>0</v>
      </c>
      <c r="V101" s="413">
        <v>0</v>
      </c>
      <c r="W101" s="413">
        <v>0</v>
      </c>
      <c r="X101" s="413">
        <v>-134.29</v>
      </c>
      <c r="Y101" s="413">
        <v>0</v>
      </c>
      <c r="Z101" s="413">
        <v>0</v>
      </c>
      <c r="AA101" s="413">
        <v>0</v>
      </c>
      <c r="AB101" s="413">
        <v>0</v>
      </c>
      <c r="AC101" s="413"/>
      <c r="AD101" s="534">
        <f t="shared" si="37"/>
        <v>-11.190833333333332</v>
      </c>
      <c r="AE101" s="530"/>
      <c r="AF101" s="414"/>
      <c r="AG101" s="415"/>
      <c r="AH101" s="416"/>
      <c r="AI101" s="416"/>
      <c r="AJ101" s="416"/>
      <c r="AK101" s="417"/>
      <c r="AL101" s="416">
        <f t="shared" si="43"/>
        <v>0</v>
      </c>
      <c r="AM101" s="418">
        <f t="shared" si="48"/>
        <v>-11.190833333333332</v>
      </c>
      <c r="AN101" s="416"/>
      <c r="AO101" s="419">
        <f t="shared" si="44"/>
        <v>-11.190833333333332</v>
      </c>
      <c r="AP101" s="297"/>
      <c r="AQ101" s="420">
        <f t="shared" si="38"/>
        <v>0</v>
      </c>
      <c r="AR101" s="416"/>
      <c r="AS101" s="416"/>
      <c r="AT101" s="416"/>
      <c r="AU101" s="416"/>
      <c r="AV101" s="421">
        <f t="shared" si="46"/>
        <v>0</v>
      </c>
      <c r="AW101" s="416">
        <f t="shared" si="52"/>
        <v>0</v>
      </c>
      <c r="AX101" s="416"/>
      <c r="AY101" s="421">
        <f t="shared" si="47"/>
        <v>0</v>
      </c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s="21" customFormat="1" ht="12" customHeight="1">
      <c r="A102" s="195">
        <v>13101253</v>
      </c>
      <c r="B102" s="126" t="s">
        <v>1809</v>
      </c>
      <c r="C102" s="109" t="s">
        <v>722</v>
      </c>
      <c r="D102" s="130" t="str">
        <f t="shared" si="36"/>
        <v>W/C</v>
      </c>
      <c r="E102" s="130"/>
      <c r="F102" s="109"/>
      <c r="G102" s="130"/>
      <c r="H102" s="212" t="str">
        <f t="shared" si="53"/>
        <v/>
      </c>
      <c r="I102" s="212" t="str">
        <f t="shared" si="49"/>
        <v/>
      </c>
      <c r="J102" s="212" t="str">
        <f t="shared" si="50"/>
        <v/>
      </c>
      <c r="K102" s="212" t="str">
        <f t="shared" si="51"/>
        <v/>
      </c>
      <c r="L102" s="212" t="str">
        <f t="shared" si="39"/>
        <v>W/C</v>
      </c>
      <c r="M102" s="212" t="str">
        <f t="shared" si="40"/>
        <v>NO</v>
      </c>
      <c r="N102" s="212" t="str">
        <f t="shared" si="41"/>
        <v>W/C</v>
      </c>
      <c r="O102" s="212"/>
      <c r="P102" s="110">
        <v>529151.52</v>
      </c>
      <c r="Q102" s="110">
        <v>538060.75</v>
      </c>
      <c r="R102" s="110">
        <v>657953.23</v>
      </c>
      <c r="S102" s="110">
        <v>467335.98</v>
      </c>
      <c r="T102" s="110">
        <v>523721.71</v>
      </c>
      <c r="U102" s="110">
        <v>731082.74</v>
      </c>
      <c r="V102" s="110">
        <v>756377.86</v>
      </c>
      <c r="W102" s="110">
        <v>887264.51</v>
      </c>
      <c r="X102" s="110">
        <v>1439119.02</v>
      </c>
      <c r="Y102" s="110">
        <v>913199.61</v>
      </c>
      <c r="Z102" s="110">
        <v>798708.2</v>
      </c>
      <c r="AA102" s="110">
        <v>537194.25</v>
      </c>
      <c r="AB102" s="110">
        <v>985186.23</v>
      </c>
      <c r="AC102" s="110"/>
      <c r="AD102" s="533">
        <f t="shared" si="37"/>
        <v>750598.8945833334</v>
      </c>
      <c r="AE102" s="529"/>
      <c r="AF102" s="118"/>
      <c r="AG102" s="270"/>
      <c r="AH102" s="116"/>
      <c r="AI102" s="116"/>
      <c r="AJ102" s="116"/>
      <c r="AK102" s="117"/>
      <c r="AL102" s="116">
        <f t="shared" si="43"/>
        <v>0</v>
      </c>
      <c r="AM102" s="115">
        <f t="shared" si="48"/>
        <v>750598.8945833334</v>
      </c>
      <c r="AN102" s="116"/>
      <c r="AO102" s="348">
        <f t="shared" si="44"/>
        <v>750598.8945833334</v>
      </c>
      <c r="AP102" s="297"/>
      <c r="AQ102" s="101">
        <f t="shared" si="38"/>
        <v>985186.23</v>
      </c>
      <c r="AR102" s="116"/>
      <c r="AS102" s="116"/>
      <c r="AT102" s="116"/>
      <c r="AU102" s="116"/>
      <c r="AV102" s="343">
        <f t="shared" si="46"/>
        <v>0</v>
      </c>
      <c r="AW102" s="116">
        <f t="shared" si="52"/>
        <v>985186.23</v>
      </c>
      <c r="AX102" s="116"/>
      <c r="AY102" s="343">
        <f t="shared" si="47"/>
        <v>985186.23</v>
      </c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s="21" customFormat="1" ht="12" customHeight="1">
      <c r="A103" s="195">
        <v>13109003</v>
      </c>
      <c r="B103" s="126" t="s">
        <v>1810</v>
      </c>
      <c r="C103" s="109" t="s">
        <v>1013</v>
      </c>
      <c r="D103" s="130" t="str">
        <f t="shared" si="36"/>
        <v>W/C</v>
      </c>
      <c r="E103" s="130"/>
      <c r="F103" s="109"/>
      <c r="G103" s="130"/>
      <c r="H103" s="212" t="str">
        <f t="shared" si="53"/>
        <v/>
      </c>
      <c r="I103" s="212" t="str">
        <f t="shared" si="49"/>
        <v/>
      </c>
      <c r="J103" s="212" t="str">
        <f t="shared" si="50"/>
        <v/>
      </c>
      <c r="K103" s="212" t="str">
        <f t="shared" si="51"/>
        <v/>
      </c>
      <c r="L103" s="212" t="str">
        <f t="shared" si="39"/>
        <v>W/C</v>
      </c>
      <c r="M103" s="212" t="str">
        <f t="shared" si="40"/>
        <v>NO</v>
      </c>
      <c r="N103" s="212" t="str">
        <f t="shared" si="41"/>
        <v>W/C</v>
      </c>
      <c r="O103" s="212"/>
      <c r="P103" s="110">
        <v>9673.4699999999993</v>
      </c>
      <c r="Q103" s="110">
        <v>62165.7</v>
      </c>
      <c r="R103" s="110">
        <v>792654.74</v>
      </c>
      <c r="S103" s="110">
        <v>23793.06</v>
      </c>
      <c r="T103" s="110">
        <v>18990.509999999998</v>
      </c>
      <c r="U103" s="110">
        <v>318380.62</v>
      </c>
      <c r="V103" s="110">
        <v>23243.72</v>
      </c>
      <c r="W103" s="110">
        <v>90296.59</v>
      </c>
      <c r="X103" s="110">
        <v>113197.87</v>
      </c>
      <c r="Y103" s="110">
        <v>117642.57</v>
      </c>
      <c r="Z103" s="110">
        <v>21472.77</v>
      </c>
      <c r="AA103" s="110">
        <v>20325.23</v>
      </c>
      <c r="AB103" s="110">
        <v>27672.77</v>
      </c>
      <c r="AC103" s="110"/>
      <c r="AD103" s="533">
        <f t="shared" si="37"/>
        <v>135069.70833333334</v>
      </c>
      <c r="AE103" s="529"/>
      <c r="AF103" s="118"/>
      <c r="AG103" s="270"/>
      <c r="AH103" s="116"/>
      <c r="AI103" s="116"/>
      <c r="AJ103" s="116"/>
      <c r="AK103" s="117"/>
      <c r="AL103" s="116">
        <f t="shared" si="43"/>
        <v>0</v>
      </c>
      <c r="AM103" s="115">
        <f t="shared" si="48"/>
        <v>135069.70833333334</v>
      </c>
      <c r="AN103" s="116"/>
      <c r="AO103" s="348">
        <f t="shared" si="44"/>
        <v>135069.70833333334</v>
      </c>
      <c r="AP103" s="297"/>
      <c r="AQ103" s="101">
        <f t="shared" si="38"/>
        <v>27672.77</v>
      </c>
      <c r="AR103" s="116"/>
      <c r="AS103" s="116"/>
      <c r="AT103" s="116"/>
      <c r="AU103" s="116"/>
      <c r="AV103" s="343">
        <f t="shared" si="46"/>
        <v>0</v>
      </c>
      <c r="AW103" s="116">
        <f t="shared" si="52"/>
        <v>27672.77</v>
      </c>
      <c r="AX103" s="116"/>
      <c r="AY103" s="343">
        <f t="shared" si="47"/>
        <v>27672.77</v>
      </c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s="21" customFormat="1" ht="12" customHeight="1">
      <c r="A104" s="195">
        <v>13109013</v>
      </c>
      <c r="B104" s="126" t="s">
        <v>1811</v>
      </c>
      <c r="C104" s="109" t="s">
        <v>1014</v>
      </c>
      <c r="D104" s="130" t="str">
        <f t="shared" si="36"/>
        <v>W/C</v>
      </c>
      <c r="E104" s="130"/>
      <c r="F104" s="109"/>
      <c r="G104" s="130"/>
      <c r="H104" s="212" t="str">
        <f t="shared" si="53"/>
        <v/>
      </c>
      <c r="I104" s="212" t="str">
        <f t="shared" si="49"/>
        <v/>
      </c>
      <c r="J104" s="212" t="str">
        <f t="shared" si="50"/>
        <v/>
      </c>
      <c r="K104" s="212" t="str">
        <f t="shared" si="51"/>
        <v/>
      </c>
      <c r="L104" s="212" t="str">
        <f t="shared" si="39"/>
        <v>W/C</v>
      </c>
      <c r="M104" s="212" t="str">
        <f t="shared" si="40"/>
        <v>NO</v>
      </c>
      <c r="N104" s="212" t="str">
        <f t="shared" si="41"/>
        <v>W/C</v>
      </c>
      <c r="O104" s="212"/>
      <c r="P104" s="110">
        <v>3866</v>
      </c>
      <c r="Q104" s="110">
        <v>3866</v>
      </c>
      <c r="R104" s="110">
        <v>3866</v>
      </c>
      <c r="S104" s="110">
        <v>3866</v>
      </c>
      <c r="T104" s="110">
        <v>3866</v>
      </c>
      <c r="U104" s="110">
        <v>3866</v>
      </c>
      <c r="V104" s="110">
        <v>3866</v>
      </c>
      <c r="W104" s="110">
        <v>3866</v>
      </c>
      <c r="X104" s="110">
        <v>3866</v>
      </c>
      <c r="Y104" s="110">
        <v>3866</v>
      </c>
      <c r="Z104" s="110">
        <v>6659</v>
      </c>
      <c r="AA104" s="110">
        <v>3866</v>
      </c>
      <c r="AB104" s="110">
        <v>3866</v>
      </c>
      <c r="AC104" s="110"/>
      <c r="AD104" s="533">
        <f t="shared" si="37"/>
        <v>4098.75</v>
      </c>
      <c r="AE104" s="529"/>
      <c r="AF104" s="118"/>
      <c r="AG104" s="270"/>
      <c r="AH104" s="116"/>
      <c r="AI104" s="116"/>
      <c r="AJ104" s="116"/>
      <c r="AK104" s="117"/>
      <c r="AL104" s="116">
        <f t="shared" si="43"/>
        <v>0</v>
      </c>
      <c r="AM104" s="115">
        <f t="shared" si="48"/>
        <v>4098.75</v>
      </c>
      <c r="AN104" s="116"/>
      <c r="AO104" s="348">
        <f t="shared" si="44"/>
        <v>4098.75</v>
      </c>
      <c r="AP104" s="297"/>
      <c r="AQ104" s="101">
        <f t="shared" si="38"/>
        <v>3866</v>
      </c>
      <c r="AR104" s="116"/>
      <c r="AS104" s="116"/>
      <c r="AT104" s="116"/>
      <c r="AU104" s="116"/>
      <c r="AV104" s="343">
        <f t="shared" si="46"/>
        <v>0</v>
      </c>
      <c r="AW104" s="116">
        <f t="shared" si="52"/>
        <v>3866</v>
      </c>
      <c r="AX104" s="116"/>
      <c r="AY104" s="343">
        <f t="shared" si="47"/>
        <v>3866</v>
      </c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s="21" customFormat="1" ht="12" customHeight="1">
      <c r="A105" s="431">
        <v>13109023</v>
      </c>
      <c r="B105" s="431" t="s">
        <v>1812</v>
      </c>
      <c r="C105" s="443" t="s">
        <v>1554</v>
      </c>
      <c r="D105" s="411" t="str">
        <f t="shared" si="36"/>
        <v>W/C</v>
      </c>
      <c r="E105" s="411"/>
      <c r="F105" s="444">
        <v>43101</v>
      </c>
      <c r="G105" s="411"/>
      <c r="H105" s="412" t="str">
        <f t="shared" si="53"/>
        <v/>
      </c>
      <c r="I105" s="412" t="str">
        <f t="shared" si="49"/>
        <v/>
      </c>
      <c r="J105" s="412" t="str">
        <f t="shared" si="50"/>
        <v/>
      </c>
      <c r="K105" s="412" t="str">
        <f t="shared" si="51"/>
        <v/>
      </c>
      <c r="L105" s="412" t="str">
        <f t="shared" si="39"/>
        <v>W/C</v>
      </c>
      <c r="M105" s="412" t="str">
        <f t="shared" si="40"/>
        <v>NO</v>
      </c>
      <c r="N105" s="412" t="str">
        <f t="shared" si="41"/>
        <v>W/C</v>
      </c>
      <c r="O105" s="412"/>
      <c r="P105" s="413">
        <v>0</v>
      </c>
      <c r="Q105" s="413">
        <v>0</v>
      </c>
      <c r="R105" s="413">
        <v>0</v>
      </c>
      <c r="S105" s="413">
        <v>0</v>
      </c>
      <c r="T105" s="413">
        <v>0</v>
      </c>
      <c r="U105" s="413">
        <v>0</v>
      </c>
      <c r="V105" s="413">
        <v>0</v>
      </c>
      <c r="W105" s="413">
        <v>572.35</v>
      </c>
      <c r="X105" s="413">
        <v>1637646.12</v>
      </c>
      <c r="Y105" s="413">
        <v>956872.83</v>
      </c>
      <c r="Z105" s="413">
        <v>2496580.21</v>
      </c>
      <c r="AA105" s="413">
        <v>248761.14</v>
      </c>
      <c r="AB105" s="413">
        <v>5126838.53</v>
      </c>
      <c r="AC105" s="413"/>
      <c r="AD105" s="534">
        <f t="shared" si="37"/>
        <v>658654.32624999993</v>
      </c>
      <c r="AE105" s="530"/>
      <c r="AF105" s="414"/>
      <c r="AG105" s="415"/>
      <c r="AH105" s="416"/>
      <c r="AI105" s="416"/>
      <c r="AJ105" s="416"/>
      <c r="AK105" s="417"/>
      <c r="AL105" s="416"/>
      <c r="AM105" s="418">
        <f t="shared" si="48"/>
        <v>658654.32624999993</v>
      </c>
      <c r="AN105" s="416"/>
      <c r="AO105" s="419">
        <f t="shared" si="44"/>
        <v>658654.32624999993</v>
      </c>
      <c r="AP105" s="297"/>
      <c r="AQ105" s="420">
        <f t="shared" si="38"/>
        <v>5126838.53</v>
      </c>
      <c r="AR105" s="416"/>
      <c r="AS105" s="416"/>
      <c r="AT105" s="416"/>
      <c r="AU105" s="416"/>
      <c r="AV105" s="421">
        <f t="shared" ref="AV105" si="54">SUM(AS105:AU105)</f>
        <v>0</v>
      </c>
      <c r="AW105" s="416">
        <f t="shared" ref="AW105" si="55">AQ105</f>
        <v>5126838.53</v>
      </c>
      <c r="AX105" s="416"/>
      <c r="AY105" s="421">
        <f t="shared" si="47"/>
        <v>5126838.53</v>
      </c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s="21" customFormat="1" ht="12" customHeight="1">
      <c r="A106" s="195">
        <v>13400021</v>
      </c>
      <c r="B106" s="126" t="s">
        <v>1813</v>
      </c>
      <c r="C106" s="109" t="s">
        <v>464</v>
      </c>
      <c r="D106" s="130" t="str">
        <f t="shared" si="36"/>
        <v>ERB</v>
      </c>
      <c r="E106" s="130"/>
      <c r="F106" s="109"/>
      <c r="G106" s="130"/>
      <c r="H106" s="212" t="str">
        <f t="shared" si="53"/>
        <v/>
      </c>
      <c r="I106" s="212" t="str">
        <f t="shared" si="49"/>
        <v>ERB</v>
      </c>
      <c r="J106" s="212" t="str">
        <f t="shared" si="50"/>
        <v/>
      </c>
      <c r="K106" s="212" t="str">
        <f t="shared" si="51"/>
        <v/>
      </c>
      <c r="L106" s="212" t="str">
        <f t="shared" si="39"/>
        <v>NO</v>
      </c>
      <c r="M106" s="212" t="str">
        <f t="shared" si="40"/>
        <v>NO</v>
      </c>
      <c r="N106" s="212" t="str">
        <f t="shared" si="41"/>
        <v/>
      </c>
      <c r="O106" s="212"/>
      <c r="P106" s="110">
        <v>9864609.4000000004</v>
      </c>
      <c r="Q106" s="110">
        <v>9864609.4000000004</v>
      </c>
      <c r="R106" s="110">
        <v>9864609.4000000004</v>
      </c>
      <c r="S106" s="110">
        <v>9864609.4000000004</v>
      </c>
      <c r="T106" s="110">
        <v>12914939.800000001</v>
      </c>
      <c r="U106" s="110">
        <v>12914939.800000001</v>
      </c>
      <c r="V106" s="110">
        <v>12914939.800000001</v>
      </c>
      <c r="W106" s="110">
        <v>12914939.800000001</v>
      </c>
      <c r="X106" s="110">
        <v>12914939.800000001</v>
      </c>
      <c r="Y106" s="110">
        <v>12914939.800000001</v>
      </c>
      <c r="Z106" s="110">
        <v>12914939.800000001</v>
      </c>
      <c r="AA106" s="110">
        <v>12914939.800000001</v>
      </c>
      <c r="AB106" s="110">
        <v>12925360.720000001</v>
      </c>
      <c r="AC106" s="110"/>
      <c r="AD106" s="533">
        <f t="shared" si="37"/>
        <v>12025694.304999998</v>
      </c>
      <c r="AE106" s="529" t="s">
        <v>726</v>
      </c>
      <c r="AF106" s="118"/>
      <c r="AG106" s="270" t="s">
        <v>323</v>
      </c>
      <c r="AH106" s="116"/>
      <c r="AI106" s="116">
        <f>AD106</f>
        <v>12025694.304999998</v>
      </c>
      <c r="AJ106" s="116"/>
      <c r="AK106" s="117"/>
      <c r="AL106" s="116">
        <f t="shared" si="43"/>
        <v>12025694.304999998</v>
      </c>
      <c r="AM106" s="115"/>
      <c r="AN106" s="116"/>
      <c r="AO106" s="348">
        <f t="shared" si="44"/>
        <v>0</v>
      </c>
      <c r="AP106" s="297"/>
      <c r="AQ106" s="101">
        <f t="shared" si="38"/>
        <v>12925360.720000001</v>
      </c>
      <c r="AR106" s="116"/>
      <c r="AS106" s="116">
        <f>AQ106</f>
        <v>12925360.720000001</v>
      </c>
      <c r="AT106" s="116"/>
      <c r="AU106" s="116"/>
      <c r="AV106" s="343">
        <f t="shared" si="46"/>
        <v>12925360.720000001</v>
      </c>
      <c r="AW106" s="116"/>
      <c r="AX106" s="116"/>
      <c r="AY106" s="343">
        <f t="shared" si="47"/>
        <v>0</v>
      </c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s="21" customFormat="1" ht="12" customHeight="1">
      <c r="A107" s="195">
        <v>13400031</v>
      </c>
      <c r="B107" s="126" t="s">
        <v>1814</v>
      </c>
      <c r="C107" s="109" t="s">
        <v>134</v>
      </c>
      <c r="D107" s="130" t="str">
        <f t="shared" si="36"/>
        <v>ERB</v>
      </c>
      <c r="E107" s="130"/>
      <c r="F107" s="109"/>
      <c r="G107" s="130"/>
      <c r="H107" s="212" t="str">
        <f t="shared" si="53"/>
        <v/>
      </c>
      <c r="I107" s="212" t="str">
        <f t="shared" si="49"/>
        <v>ERB</v>
      </c>
      <c r="J107" s="212" t="str">
        <f t="shared" si="50"/>
        <v/>
      </c>
      <c r="K107" s="212" t="str">
        <f t="shared" si="51"/>
        <v/>
      </c>
      <c r="L107" s="212" t="str">
        <f t="shared" si="39"/>
        <v>NO</v>
      </c>
      <c r="M107" s="212" t="str">
        <f t="shared" si="40"/>
        <v>NO</v>
      </c>
      <c r="N107" s="212" t="str">
        <f t="shared" si="41"/>
        <v/>
      </c>
      <c r="O107" s="212"/>
      <c r="P107" s="110">
        <v>-9864609.4000000004</v>
      </c>
      <c r="Q107" s="110">
        <v>-9864609.4000000004</v>
      </c>
      <c r="R107" s="110">
        <v>-9864609.4000000004</v>
      </c>
      <c r="S107" s="110">
        <v>-9864609.4000000004</v>
      </c>
      <c r="T107" s="110">
        <v>-12914939.800000001</v>
      </c>
      <c r="U107" s="110">
        <v>-12914939.800000001</v>
      </c>
      <c r="V107" s="110">
        <v>-12914939.800000001</v>
      </c>
      <c r="W107" s="110">
        <v>-12914939.800000001</v>
      </c>
      <c r="X107" s="110">
        <v>-12914939.800000001</v>
      </c>
      <c r="Y107" s="110">
        <v>-12914939.800000001</v>
      </c>
      <c r="Z107" s="110">
        <v>-12914939.800000001</v>
      </c>
      <c r="AA107" s="110">
        <v>-12914939.800000001</v>
      </c>
      <c r="AB107" s="110">
        <v>-12925360.720000001</v>
      </c>
      <c r="AC107" s="110"/>
      <c r="AD107" s="533">
        <f t="shared" si="37"/>
        <v>-12025694.304999998</v>
      </c>
      <c r="AE107" s="529" t="s">
        <v>726</v>
      </c>
      <c r="AF107" s="118"/>
      <c r="AG107" s="270" t="s">
        <v>323</v>
      </c>
      <c r="AH107" s="116"/>
      <c r="AI107" s="116">
        <f>AD107</f>
        <v>-12025694.304999998</v>
      </c>
      <c r="AJ107" s="116"/>
      <c r="AK107" s="117"/>
      <c r="AL107" s="116">
        <f t="shared" si="43"/>
        <v>-12025694.304999998</v>
      </c>
      <c r="AM107" s="115"/>
      <c r="AN107" s="116"/>
      <c r="AO107" s="348">
        <f t="shared" si="44"/>
        <v>0</v>
      </c>
      <c r="AP107" s="297"/>
      <c r="AQ107" s="101">
        <f t="shared" si="38"/>
        <v>-12925360.720000001</v>
      </c>
      <c r="AR107" s="116"/>
      <c r="AS107" s="116">
        <f>AQ107</f>
        <v>-12925360.720000001</v>
      </c>
      <c r="AT107" s="116"/>
      <c r="AU107" s="116"/>
      <c r="AV107" s="343">
        <f t="shared" si="46"/>
        <v>-12925360.720000001</v>
      </c>
      <c r="AW107" s="116"/>
      <c r="AX107" s="116"/>
      <c r="AY107" s="343">
        <f t="shared" si="47"/>
        <v>0</v>
      </c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s="21" customFormat="1" ht="12" customHeight="1">
      <c r="A108" s="195">
        <v>13400073</v>
      </c>
      <c r="B108" s="126" t="s">
        <v>1815</v>
      </c>
      <c r="C108" s="109" t="s">
        <v>389</v>
      </c>
      <c r="D108" s="130" t="str">
        <f t="shared" si="36"/>
        <v>Non-Op</v>
      </c>
      <c r="E108" s="130"/>
      <c r="F108" s="109"/>
      <c r="G108" s="130"/>
      <c r="H108" s="212" t="str">
        <f t="shared" si="53"/>
        <v/>
      </c>
      <c r="I108" s="212" t="str">
        <f t="shared" si="49"/>
        <v/>
      </c>
      <c r="J108" s="212" t="str">
        <f t="shared" si="50"/>
        <v/>
      </c>
      <c r="K108" s="212" t="str">
        <f t="shared" si="51"/>
        <v>Non-Op</v>
      </c>
      <c r="L108" s="212" t="str">
        <f t="shared" si="39"/>
        <v>NO</v>
      </c>
      <c r="M108" s="212" t="str">
        <f t="shared" si="40"/>
        <v>NO</v>
      </c>
      <c r="N108" s="212" t="str">
        <f t="shared" si="41"/>
        <v/>
      </c>
      <c r="O108" s="212"/>
      <c r="P108" s="110">
        <v>456486.33</v>
      </c>
      <c r="Q108" s="110">
        <v>450071.33</v>
      </c>
      <c r="R108" s="110">
        <v>671122.32</v>
      </c>
      <c r="S108" s="110">
        <v>665314.22</v>
      </c>
      <c r="T108" s="110">
        <v>659003.1</v>
      </c>
      <c r="U108" s="110">
        <v>556947.18000000005</v>
      </c>
      <c r="V108" s="110">
        <v>550174.99</v>
      </c>
      <c r="W108" s="110">
        <v>2030930.3</v>
      </c>
      <c r="X108" s="110">
        <v>600988.68999999994</v>
      </c>
      <c r="Y108" s="110">
        <v>594404.81000000006</v>
      </c>
      <c r="Z108" s="110">
        <v>587452.92000000004</v>
      </c>
      <c r="AA108" s="110">
        <v>549425.54</v>
      </c>
      <c r="AB108" s="110">
        <v>600000.89</v>
      </c>
      <c r="AC108" s="110"/>
      <c r="AD108" s="533">
        <f t="shared" si="37"/>
        <v>703673.25083333335</v>
      </c>
      <c r="AE108" s="529"/>
      <c r="AF108" s="118"/>
      <c r="AG108" s="270" t="s">
        <v>654</v>
      </c>
      <c r="AH108" s="116"/>
      <c r="AI108" s="116"/>
      <c r="AJ108" s="116"/>
      <c r="AK108" s="117">
        <f>AD108</f>
        <v>703673.25083333335</v>
      </c>
      <c r="AL108" s="116">
        <f t="shared" si="43"/>
        <v>703673.25083333335</v>
      </c>
      <c r="AM108" s="115"/>
      <c r="AN108" s="116"/>
      <c r="AO108" s="348">
        <f t="shared" si="44"/>
        <v>0</v>
      </c>
      <c r="AP108" s="297"/>
      <c r="AQ108" s="101">
        <f t="shared" si="38"/>
        <v>600000.89</v>
      </c>
      <c r="AR108" s="116"/>
      <c r="AS108" s="116"/>
      <c r="AT108" s="116"/>
      <c r="AU108" s="116">
        <f>AQ108</f>
        <v>600000.89</v>
      </c>
      <c r="AV108" s="343">
        <f t="shared" si="46"/>
        <v>600000.89</v>
      </c>
      <c r="AW108" s="116"/>
      <c r="AX108" s="116"/>
      <c r="AY108" s="343">
        <f t="shared" si="47"/>
        <v>0</v>
      </c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s="21" customFormat="1" ht="12" customHeight="1">
      <c r="A109" s="195">
        <v>13400111</v>
      </c>
      <c r="B109" s="126" t="s">
        <v>397</v>
      </c>
      <c r="C109" s="109" t="s">
        <v>398</v>
      </c>
      <c r="D109" s="130" t="str">
        <f t="shared" si="36"/>
        <v>ERB</v>
      </c>
      <c r="E109" s="130"/>
      <c r="F109" s="109"/>
      <c r="G109" s="130"/>
      <c r="H109" s="212" t="str">
        <f t="shared" si="53"/>
        <v/>
      </c>
      <c r="I109" s="212" t="str">
        <f t="shared" si="49"/>
        <v>ERB</v>
      </c>
      <c r="J109" s="212" t="str">
        <f t="shared" si="50"/>
        <v/>
      </c>
      <c r="K109" s="212" t="str">
        <f t="shared" si="51"/>
        <v/>
      </c>
      <c r="L109" s="212" t="str">
        <f t="shared" si="39"/>
        <v>NO</v>
      </c>
      <c r="M109" s="212" t="str">
        <f t="shared" si="40"/>
        <v>NO</v>
      </c>
      <c r="N109" s="212" t="str">
        <f t="shared" si="41"/>
        <v/>
      </c>
      <c r="O109" s="212"/>
      <c r="P109" s="110">
        <v>25000</v>
      </c>
      <c r="Q109" s="110">
        <v>25000</v>
      </c>
      <c r="R109" s="110">
        <v>25000</v>
      </c>
      <c r="S109" s="110">
        <v>25000</v>
      </c>
      <c r="T109" s="110">
        <v>25000</v>
      </c>
      <c r="U109" s="110">
        <v>25000</v>
      </c>
      <c r="V109" s="110">
        <v>25000</v>
      </c>
      <c r="W109" s="110">
        <v>25000</v>
      </c>
      <c r="X109" s="110">
        <v>25000</v>
      </c>
      <c r="Y109" s="110">
        <v>25000</v>
      </c>
      <c r="Z109" s="110">
        <v>25000</v>
      </c>
      <c r="AA109" s="110">
        <v>25000</v>
      </c>
      <c r="AB109" s="110">
        <v>25000</v>
      </c>
      <c r="AC109" s="110"/>
      <c r="AD109" s="533">
        <f t="shared" si="37"/>
        <v>25000</v>
      </c>
      <c r="AE109" s="529" t="s">
        <v>726</v>
      </c>
      <c r="AF109" s="118"/>
      <c r="AG109" s="270" t="s">
        <v>323</v>
      </c>
      <c r="AH109" s="116"/>
      <c r="AI109" s="116">
        <f>AD109</f>
        <v>25000</v>
      </c>
      <c r="AJ109" s="116"/>
      <c r="AK109" s="117"/>
      <c r="AL109" s="116">
        <f t="shared" si="43"/>
        <v>25000</v>
      </c>
      <c r="AM109" s="115"/>
      <c r="AN109" s="116"/>
      <c r="AO109" s="348">
        <f t="shared" si="44"/>
        <v>0</v>
      </c>
      <c r="AP109" s="297"/>
      <c r="AQ109" s="101">
        <f t="shared" si="38"/>
        <v>25000</v>
      </c>
      <c r="AR109" s="116"/>
      <c r="AS109" s="116">
        <f>AQ109</f>
        <v>25000</v>
      </c>
      <c r="AT109" s="116"/>
      <c r="AU109" s="116"/>
      <c r="AV109" s="343">
        <f t="shared" si="46"/>
        <v>25000</v>
      </c>
      <c r="AW109" s="116"/>
      <c r="AX109" s="116"/>
      <c r="AY109" s="343">
        <f t="shared" si="47"/>
        <v>0</v>
      </c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s="21" customFormat="1" ht="12" customHeight="1" outlineLevel="1">
      <c r="A110" s="197">
        <v>13400123</v>
      </c>
      <c r="B110" s="242" t="s">
        <v>1816</v>
      </c>
      <c r="C110" s="109" t="s">
        <v>771</v>
      </c>
      <c r="D110" s="130" t="str">
        <f t="shared" si="36"/>
        <v>Non-Op</v>
      </c>
      <c r="E110" s="130"/>
      <c r="F110" s="109"/>
      <c r="G110" s="130"/>
      <c r="H110" s="212" t="str">
        <f t="shared" si="53"/>
        <v/>
      </c>
      <c r="I110" s="212" t="str">
        <f t="shared" si="49"/>
        <v/>
      </c>
      <c r="J110" s="212" t="str">
        <f t="shared" si="50"/>
        <v/>
      </c>
      <c r="K110" s="212" t="str">
        <f t="shared" si="51"/>
        <v>Non-Op</v>
      </c>
      <c r="L110" s="212" t="str">
        <f t="shared" si="39"/>
        <v>NO</v>
      </c>
      <c r="M110" s="212" t="str">
        <f t="shared" si="40"/>
        <v>NO</v>
      </c>
      <c r="N110" s="212" t="str">
        <f t="shared" si="41"/>
        <v/>
      </c>
      <c r="O110" s="212"/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/>
      <c r="AD110" s="533">
        <f t="shared" si="37"/>
        <v>0</v>
      </c>
      <c r="AE110" s="531"/>
      <c r="AF110" s="123"/>
      <c r="AG110" s="271" t="s">
        <v>453</v>
      </c>
      <c r="AH110" s="116"/>
      <c r="AI110" s="116"/>
      <c r="AJ110" s="116"/>
      <c r="AK110" s="117">
        <f>AD110</f>
        <v>0</v>
      </c>
      <c r="AL110" s="116">
        <f t="shared" si="43"/>
        <v>0</v>
      </c>
      <c r="AM110" s="115"/>
      <c r="AN110" s="116"/>
      <c r="AO110" s="348">
        <f t="shared" si="44"/>
        <v>0</v>
      </c>
      <c r="AP110" s="297"/>
      <c r="AQ110" s="101">
        <f t="shared" si="38"/>
        <v>0</v>
      </c>
      <c r="AR110" s="116"/>
      <c r="AS110" s="116"/>
      <c r="AT110" s="116"/>
      <c r="AU110" s="116">
        <f>AQ110</f>
        <v>0</v>
      </c>
      <c r="AV110" s="343">
        <f t="shared" si="46"/>
        <v>0</v>
      </c>
      <c r="AW110" s="116"/>
      <c r="AX110" s="116"/>
      <c r="AY110" s="343">
        <f t="shared" si="47"/>
        <v>0</v>
      </c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s="21" customFormat="1" ht="12" customHeight="1">
      <c r="A111" s="198">
        <v>13400211</v>
      </c>
      <c r="B111" s="243" t="s">
        <v>1817</v>
      </c>
      <c r="C111" s="124" t="s">
        <v>804</v>
      </c>
      <c r="D111" s="130" t="str">
        <f t="shared" si="36"/>
        <v>W/C</v>
      </c>
      <c r="E111" s="130"/>
      <c r="F111" s="124"/>
      <c r="G111" s="130"/>
      <c r="H111" s="212" t="str">
        <f t="shared" si="53"/>
        <v/>
      </c>
      <c r="I111" s="212" t="str">
        <f t="shared" si="49"/>
        <v/>
      </c>
      <c r="J111" s="212" t="str">
        <f t="shared" si="50"/>
        <v/>
      </c>
      <c r="K111" s="212" t="str">
        <f t="shared" si="51"/>
        <v/>
      </c>
      <c r="L111" s="212" t="str">
        <f t="shared" si="39"/>
        <v>W/C</v>
      </c>
      <c r="M111" s="212" t="str">
        <f t="shared" si="40"/>
        <v>NO</v>
      </c>
      <c r="N111" s="212" t="str">
        <f t="shared" si="41"/>
        <v>W/C</v>
      </c>
      <c r="O111" s="212"/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0</v>
      </c>
      <c r="AC111" s="110"/>
      <c r="AD111" s="533">
        <f t="shared" si="37"/>
        <v>0</v>
      </c>
      <c r="AE111" s="529"/>
      <c r="AF111" s="118"/>
      <c r="AG111" s="270"/>
      <c r="AH111" s="116"/>
      <c r="AI111" s="116"/>
      <c r="AJ111" s="116"/>
      <c r="AK111" s="117"/>
      <c r="AL111" s="116">
        <f t="shared" si="43"/>
        <v>0</v>
      </c>
      <c r="AM111" s="115">
        <f>AD111</f>
        <v>0</v>
      </c>
      <c r="AN111" s="116"/>
      <c r="AO111" s="348">
        <f t="shared" si="44"/>
        <v>0</v>
      </c>
      <c r="AP111" s="297"/>
      <c r="AQ111" s="101">
        <f t="shared" si="38"/>
        <v>0</v>
      </c>
      <c r="AR111" s="116"/>
      <c r="AS111" s="116"/>
      <c r="AT111" s="116"/>
      <c r="AU111" s="116"/>
      <c r="AV111" s="343">
        <f t="shared" si="46"/>
        <v>0</v>
      </c>
      <c r="AW111" s="116">
        <f>AL111</f>
        <v>0</v>
      </c>
      <c r="AX111" s="116"/>
      <c r="AY111" s="343">
        <f t="shared" si="47"/>
        <v>0</v>
      </c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s="21" customFormat="1" ht="12" customHeight="1">
      <c r="A112" s="198">
        <v>13400241</v>
      </c>
      <c r="B112" s="243" t="s">
        <v>1818</v>
      </c>
      <c r="C112" s="109" t="s">
        <v>1113</v>
      </c>
      <c r="D112" s="130" t="str">
        <f t="shared" si="36"/>
        <v>ERB</v>
      </c>
      <c r="E112" s="130"/>
      <c r="F112" s="109"/>
      <c r="G112" s="130"/>
      <c r="H112" s="212" t="str">
        <f t="shared" si="53"/>
        <v/>
      </c>
      <c r="I112" s="212" t="str">
        <f t="shared" si="49"/>
        <v>ERB</v>
      </c>
      <c r="J112" s="212" t="str">
        <f t="shared" si="50"/>
        <v/>
      </c>
      <c r="K112" s="212" t="str">
        <f t="shared" si="51"/>
        <v/>
      </c>
      <c r="L112" s="212" t="str">
        <f t="shared" si="39"/>
        <v>NO</v>
      </c>
      <c r="M112" s="212" t="str">
        <f t="shared" si="40"/>
        <v>NO</v>
      </c>
      <c r="N112" s="212" t="str">
        <f t="shared" si="41"/>
        <v/>
      </c>
      <c r="O112" s="212"/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/>
      <c r="AD112" s="533">
        <f t="shared" si="37"/>
        <v>0</v>
      </c>
      <c r="AE112" s="529" t="s">
        <v>726</v>
      </c>
      <c r="AF112" s="118"/>
      <c r="AG112" s="270" t="s">
        <v>323</v>
      </c>
      <c r="AH112" s="116"/>
      <c r="AI112" s="116">
        <f>AD112</f>
        <v>0</v>
      </c>
      <c r="AJ112" s="116"/>
      <c r="AK112" s="117"/>
      <c r="AL112" s="116">
        <f t="shared" si="43"/>
        <v>0</v>
      </c>
      <c r="AM112" s="115"/>
      <c r="AN112" s="116"/>
      <c r="AO112" s="348">
        <f t="shared" si="44"/>
        <v>0</v>
      </c>
      <c r="AP112" s="297"/>
      <c r="AQ112" s="101">
        <f t="shared" si="38"/>
        <v>0</v>
      </c>
      <c r="AR112" s="116"/>
      <c r="AS112" s="116">
        <f>AQ112</f>
        <v>0</v>
      </c>
      <c r="AT112" s="116"/>
      <c r="AU112" s="116"/>
      <c r="AV112" s="343">
        <f t="shared" si="46"/>
        <v>0</v>
      </c>
      <c r="AW112" s="116"/>
      <c r="AX112" s="116"/>
      <c r="AY112" s="343">
        <f t="shared" si="47"/>
        <v>0</v>
      </c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s="21" customFormat="1" ht="12" customHeight="1">
      <c r="A113" s="198">
        <v>13400261</v>
      </c>
      <c r="B113" s="243" t="s">
        <v>1819</v>
      </c>
      <c r="C113" s="109" t="s">
        <v>1160</v>
      </c>
      <c r="D113" s="130" t="str">
        <f t="shared" si="36"/>
        <v>ERB</v>
      </c>
      <c r="E113" s="130"/>
      <c r="F113" s="109"/>
      <c r="G113" s="130"/>
      <c r="H113" s="212" t="str">
        <f t="shared" si="53"/>
        <v/>
      </c>
      <c r="I113" s="212" t="str">
        <f t="shared" si="49"/>
        <v>ERB</v>
      </c>
      <c r="J113" s="212" t="str">
        <f t="shared" si="50"/>
        <v/>
      </c>
      <c r="K113" s="212" t="str">
        <f t="shared" si="51"/>
        <v/>
      </c>
      <c r="L113" s="212" t="str">
        <f t="shared" si="39"/>
        <v>NO</v>
      </c>
      <c r="M113" s="212" t="str">
        <f t="shared" si="40"/>
        <v>NO</v>
      </c>
      <c r="N113" s="212" t="str">
        <f t="shared" si="41"/>
        <v/>
      </c>
      <c r="O113" s="212"/>
      <c r="P113" s="110">
        <v>534351</v>
      </c>
      <c r="Q113" s="110">
        <v>561153</v>
      </c>
      <c r="R113" s="110">
        <v>504571</v>
      </c>
      <c r="S113" s="110">
        <v>504571</v>
      </c>
      <c r="T113" s="110">
        <v>504571</v>
      </c>
      <c r="U113" s="110">
        <v>504571</v>
      </c>
      <c r="V113" s="110">
        <v>504571</v>
      </c>
      <c r="W113" s="110">
        <v>504571</v>
      </c>
      <c r="X113" s="110">
        <v>504571</v>
      </c>
      <c r="Y113" s="110">
        <v>504571</v>
      </c>
      <c r="Z113" s="110">
        <v>504571</v>
      </c>
      <c r="AA113" s="110">
        <v>504571</v>
      </c>
      <c r="AB113" s="110">
        <v>275265</v>
      </c>
      <c r="AC113" s="110"/>
      <c r="AD113" s="533">
        <f t="shared" si="37"/>
        <v>500972.58333333331</v>
      </c>
      <c r="AE113" s="529" t="s">
        <v>726</v>
      </c>
      <c r="AF113" s="118"/>
      <c r="AG113" s="270" t="s">
        <v>1161</v>
      </c>
      <c r="AH113" s="116"/>
      <c r="AI113" s="116">
        <f>AD113</f>
        <v>500972.58333333331</v>
      </c>
      <c r="AJ113" s="116"/>
      <c r="AK113" s="117"/>
      <c r="AL113" s="116">
        <f t="shared" si="43"/>
        <v>500972.58333333331</v>
      </c>
      <c r="AM113" s="115"/>
      <c r="AN113" s="116"/>
      <c r="AO113" s="348">
        <f t="shared" si="44"/>
        <v>0</v>
      </c>
      <c r="AP113" s="297"/>
      <c r="AQ113" s="101">
        <f t="shared" si="38"/>
        <v>275265</v>
      </c>
      <c r="AR113" s="116"/>
      <c r="AS113" s="116">
        <f>AQ113</f>
        <v>275265</v>
      </c>
      <c r="AT113" s="116"/>
      <c r="AU113" s="116"/>
      <c r="AV113" s="343">
        <f t="shared" si="46"/>
        <v>275265</v>
      </c>
      <c r="AW113" s="116"/>
      <c r="AX113" s="116"/>
      <c r="AY113" s="343">
        <f t="shared" si="47"/>
        <v>0</v>
      </c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s="21" customFormat="1" ht="12" customHeight="1">
      <c r="A114" s="198">
        <v>13400271</v>
      </c>
      <c r="B114" s="243" t="s">
        <v>1820</v>
      </c>
      <c r="C114" s="109" t="s">
        <v>843</v>
      </c>
      <c r="D114" s="130" t="str">
        <f t="shared" si="36"/>
        <v>W/C</v>
      </c>
      <c r="E114" s="130"/>
      <c r="F114" s="109"/>
      <c r="G114" s="130"/>
      <c r="H114" s="212" t="str">
        <f t="shared" si="53"/>
        <v/>
      </c>
      <c r="I114" s="212" t="str">
        <f t="shared" si="49"/>
        <v/>
      </c>
      <c r="J114" s="212" t="str">
        <f t="shared" si="50"/>
        <v/>
      </c>
      <c r="K114" s="212" t="str">
        <f t="shared" si="51"/>
        <v/>
      </c>
      <c r="L114" s="212" t="str">
        <f t="shared" si="39"/>
        <v>W/C</v>
      </c>
      <c r="M114" s="212" t="str">
        <f t="shared" si="40"/>
        <v>NO</v>
      </c>
      <c r="N114" s="212" t="str">
        <f t="shared" si="41"/>
        <v>W/C</v>
      </c>
      <c r="O114" s="212"/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0</v>
      </c>
      <c r="W114" s="110">
        <v>0</v>
      </c>
      <c r="X114" s="110">
        <v>0</v>
      </c>
      <c r="Y114" s="110">
        <v>0</v>
      </c>
      <c r="Z114" s="110">
        <v>0</v>
      </c>
      <c r="AA114" s="110">
        <v>0</v>
      </c>
      <c r="AB114" s="110">
        <v>0</v>
      </c>
      <c r="AC114" s="110"/>
      <c r="AD114" s="533">
        <f t="shared" si="37"/>
        <v>0</v>
      </c>
      <c r="AE114" s="529"/>
      <c r="AF114" s="118"/>
      <c r="AG114" s="270"/>
      <c r="AH114" s="116"/>
      <c r="AI114" s="116"/>
      <c r="AJ114" s="116"/>
      <c r="AK114" s="117"/>
      <c r="AL114" s="116">
        <f t="shared" si="43"/>
        <v>0</v>
      </c>
      <c r="AM114" s="115">
        <f>AD114</f>
        <v>0</v>
      </c>
      <c r="AN114" s="116"/>
      <c r="AO114" s="348">
        <f t="shared" si="44"/>
        <v>0</v>
      </c>
      <c r="AP114" s="297"/>
      <c r="AQ114" s="101">
        <f t="shared" si="38"/>
        <v>0</v>
      </c>
      <c r="AR114" s="116"/>
      <c r="AS114" s="116"/>
      <c r="AT114" s="116"/>
      <c r="AU114" s="116"/>
      <c r="AV114" s="343">
        <f t="shared" si="46"/>
        <v>0</v>
      </c>
      <c r="AW114" s="116">
        <f>AL114</f>
        <v>0</v>
      </c>
      <c r="AX114" s="116"/>
      <c r="AY114" s="343">
        <f t="shared" si="47"/>
        <v>0</v>
      </c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s="21" customFormat="1" ht="12" customHeight="1">
      <c r="A115" s="198">
        <v>13400281</v>
      </c>
      <c r="B115" s="243" t="s">
        <v>1821</v>
      </c>
      <c r="C115" s="124" t="s">
        <v>829</v>
      </c>
      <c r="D115" s="130" t="str">
        <f t="shared" si="36"/>
        <v>W/C</v>
      </c>
      <c r="E115" s="130"/>
      <c r="F115" s="124"/>
      <c r="G115" s="130"/>
      <c r="H115" s="212" t="str">
        <f t="shared" si="53"/>
        <v/>
      </c>
      <c r="I115" s="212" t="str">
        <f t="shared" si="49"/>
        <v/>
      </c>
      <c r="J115" s="212" t="str">
        <f t="shared" si="50"/>
        <v/>
      </c>
      <c r="K115" s="212" t="str">
        <f t="shared" si="51"/>
        <v/>
      </c>
      <c r="L115" s="212" t="str">
        <f t="shared" si="39"/>
        <v>W/C</v>
      </c>
      <c r="M115" s="212" t="str">
        <f t="shared" si="40"/>
        <v>NO</v>
      </c>
      <c r="N115" s="212" t="str">
        <f t="shared" si="41"/>
        <v>W/C</v>
      </c>
      <c r="O115" s="212"/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/>
      <c r="AD115" s="533">
        <f t="shared" si="37"/>
        <v>0</v>
      </c>
      <c r="AE115" s="529"/>
      <c r="AF115" s="118"/>
      <c r="AG115" s="270"/>
      <c r="AH115" s="116"/>
      <c r="AI115" s="116"/>
      <c r="AJ115" s="116"/>
      <c r="AK115" s="117"/>
      <c r="AL115" s="116">
        <f t="shared" si="43"/>
        <v>0</v>
      </c>
      <c r="AM115" s="115">
        <f>AD115</f>
        <v>0</v>
      </c>
      <c r="AN115" s="116"/>
      <c r="AO115" s="348">
        <f t="shared" si="44"/>
        <v>0</v>
      </c>
      <c r="AP115" s="297"/>
      <c r="AQ115" s="101">
        <f t="shared" si="38"/>
        <v>0</v>
      </c>
      <c r="AR115" s="116"/>
      <c r="AS115" s="116"/>
      <c r="AT115" s="116"/>
      <c r="AU115" s="116"/>
      <c r="AV115" s="343">
        <f t="shared" si="46"/>
        <v>0</v>
      </c>
      <c r="AW115" s="116">
        <f>AL115</f>
        <v>0</v>
      </c>
      <c r="AX115" s="116"/>
      <c r="AY115" s="343">
        <f t="shared" si="47"/>
        <v>0</v>
      </c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s="21" customFormat="1" ht="12" customHeight="1">
      <c r="A116" s="198">
        <v>13400311</v>
      </c>
      <c r="B116" s="243" t="s">
        <v>1822</v>
      </c>
      <c r="C116" s="124" t="s">
        <v>1026</v>
      </c>
      <c r="D116" s="130" t="str">
        <f t="shared" si="36"/>
        <v>W/C</v>
      </c>
      <c r="E116" s="130"/>
      <c r="F116" s="124"/>
      <c r="G116" s="130"/>
      <c r="H116" s="212" t="str">
        <f t="shared" si="53"/>
        <v/>
      </c>
      <c r="I116" s="212" t="str">
        <f t="shared" si="49"/>
        <v/>
      </c>
      <c r="J116" s="212" t="str">
        <f t="shared" si="50"/>
        <v/>
      </c>
      <c r="K116" s="212" t="str">
        <f t="shared" si="51"/>
        <v/>
      </c>
      <c r="L116" s="212" t="str">
        <f t="shared" si="39"/>
        <v>W/C</v>
      </c>
      <c r="M116" s="212" t="str">
        <f t="shared" si="40"/>
        <v>NO</v>
      </c>
      <c r="N116" s="212" t="str">
        <f t="shared" si="41"/>
        <v>W/C</v>
      </c>
      <c r="O116" s="212"/>
      <c r="P116" s="110">
        <v>194700</v>
      </c>
      <c r="Q116" s="110">
        <v>194700</v>
      </c>
      <c r="R116" s="110">
        <v>194700</v>
      </c>
      <c r="S116" s="110">
        <v>194700</v>
      </c>
      <c r="T116" s="110">
        <v>194700</v>
      </c>
      <c r="U116" s="110">
        <v>194700</v>
      </c>
      <c r="V116" s="110">
        <v>194700</v>
      </c>
      <c r="W116" s="110">
        <v>194700</v>
      </c>
      <c r="X116" s="110">
        <v>194700</v>
      </c>
      <c r="Y116" s="110">
        <v>194700</v>
      </c>
      <c r="Z116" s="110">
        <v>194700</v>
      </c>
      <c r="AA116" s="110">
        <v>64900</v>
      </c>
      <c r="AB116" s="110">
        <v>64900</v>
      </c>
      <c r="AC116" s="110"/>
      <c r="AD116" s="533">
        <f t="shared" si="37"/>
        <v>178475</v>
      </c>
      <c r="AE116" s="529"/>
      <c r="AF116" s="118"/>
      <c r="AG116" s="270"/>
      <c r="AH116" s="116"/>
      <c r="AI116" s="116"/>
      <c r="AJ116" s="116"/>
      <c r="AK116" s="117"/>
      <c r="AL116" s="116">
        <f t="shared" si="43"/>
        <v>0</v>
      </c>
      <c r="AM116" s="115">
        <f>AD116</f>
        <v>178475</v>
      </c>
      <c r="AN116" s="116"/>
      <c r="AO116" s="348">
        <f t="shared" si="44"/>
        <v>178475</v>
      </c>
      <c r="AP116" s="297"/>
      <c r="AQ116" s="101">
        <f t="shared" si="38"/>
        <v>64900</v>
      </c>
      <c r="AR116" s="116"/>
      <c r="AS116" s="116"/>
      <c r="AT116" s="116"/>
      <c r="AU116" s="116"/>
      <c r="AV116" s="343">
        <f t="shared" si="46"/>
        <v>0</v>
      </c>
      <c r="AW116" s="116">
        <f>AQ116</f>
        <v>64900</v>
      </c>
      <c r="AX116" s="116"/>
      <c r="AY116" s="343">
        <f t="shared" si="47"/>
        <v>64900</v>
      </c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s="21" customFormat="1" ht="12" customHeight="1">
      <c r="A117" s="198">
        <v>13400321</v>
      </c>
      <c r="B117" s="243" t="s">
        <v>1823</v>
      </c>
      <c r="C117" s="124" t="s">
        <v>1235</v>
      </c>
      <c r="D117" s="130" t="str">
        <f t="shared" si="36"/>
        <v>ERB</v>
      </c>
      <c r="E117" s="130"/>
      <c r="F117" s="124"/>
      <c r="G117" s="130"/>
      <c r="H117" s="212" t="str">
        <f t="shared" si="53"/>
        <v/>
      </c>
      <c r="I117" s="212" t="str">
        <f t="shared" si="49"/>
        <v>ERB</v>
      </c>
      <c r="J117" s="212" t="str">
        <f t="shared" si="50"/>
        <v/>
      </c>
      <c r="K117" s="212" t="str">
        <f t="shared" si="51"/>
        <v/>
      </c>
      <c r="L117" s="212" t="str">
        <f t="shared" si="39"/>
        <v>NO</v>
      </c>
      <c r="M117" s="212" t="str">
        <f t="shared" si="40"/>
        <v>NO</v>
      </c>
      <c r="N117" s="212" t="str">
        <f t="shared" si="41"/>
        <v/>
      </c>
      <c r="O117" s="212"/>
      <c r="P117" s="110">
        <v>74370</v>
      </c>
      <c r="Q117" s="110">
        <v>30000</v>
      </c>
      <c r="R117" s="110">
        <v>30000</v>
      </c>
      <c r="S117" s="110">
        <v>30000</v>
      </c>
      <c r="T117" s="110">
        <v>30000</v>
      </c>
      <c r="U117" s="110">
        <v>30000</v>
      </c>
      <c r="V117" s="110">
        <v>30000</v>
      </c>
      <c r="W117" s="110">
        <v>30000</v>
      </c>
      <c r="X117" s="110">
        <v>30000</v>
      </c>
      <c r="Y117" s="110">
        <v>69717</v>
      </c>
      <c r="Z117" s="110">
        <v>69717</v>
      </c>
      <c r="AA117" s="110">
        <v>30000</v>
      </c>
      <c r="AB117" s="110">
        <v>30000</v>
      </c>
      <c r="AC117" s="110"/>
      <c r="AD117" s="533">
        <f t="shared" si="37"/>
        <v>38468.25</v>
      </c>
      <c r="AE117" s="529" t="s">
        <v>726</v>
      </c>
      <c r="AF117" s="118"/>
      <c r="AG117" s="270" t="s">
        <v>323</v>
      </c>
      <c r="AH117" s="116"/>
      <c r="AI117" s="116">
        <f>AD117</f>
        <v>38468.25</v>
      </c>
      <c r="AJ117" s="116"/>
      <c r="AK117" s="117"/>
      <c r="AL117" s="116">
        <f t="shared" si="43"/>
        <v>38468.25</v>
      </c>
      <c r="AM117" s="115"/>
      <c r="AN117" s="116"/>
      <c r="AO117" s="348">
        <f t="shared" si="44"/>
        <v>0</v>
      </c>
      <c r="AP117" s="297"/>
      <c r="AQ117" s="101">
        <f t="shared" si="38"/>
        <v>30000</v>
      </c>
      <c r="AR117" s="116"/>
      <c r="AS117" s="116">
        <f>AQ117</f>
        <v>30000</v>
      </c>
      <c r="AT117" s="116"/>
      <c r="AU117" s="116"/>
      <c r="AV117" s="343">
        <f t="shared" si="46"/>
        <v>30000</v>
      </c>
      <c r="AW117" s="116"/>
      <c r="AX117" s="116"/>
      <c r="AY117" s="343">
        <f t="shared" si="47"/>
        <v>0</v>
      </c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s="21" customFormat="1" ht="12" customHeight="1">
      <c r="A118" s="198">
        <v>13400332</v>
      </c>
      <c r="B118" s="243" t="s">
        <v>1824</v>
      </c>
      <c r="C118" s="124" t="s">
        <v>1199</v>
      </c>
      <c r="D118" s="130" t="str">
        <f t="shared" si="36"/>
        <v>Non-Op</v>
      </c>
      <c r="E118" s="130"/>
      <c r="F118" s="124"/>
      <c r="G118" s="130"/>
      <c r="H118" s="212" t="str">
        <f t="shared" si="53"/>
        <v/>
      </c>
      <c r="I118" s="212" t="str">
        <f t="shared" si="49"/>
        <v/>
      </c>
      <c r="J118" s="212" t="str">
        <f t="shared" si="50"/>
        <v/>
      </c>
      <c r="K118" s="212" t="str">
        <f t="shared" si="51"/>
        <v>Non-Op</v>
      </c>
      <c r="L118" s="212" t="str">
        <f t="shared" si="39"/>
        <v>NO</v>
      </c>
      <c r="M118" s="212" t="str">
        <f t="shared" si="40"/>
        <v>NO</v>
      </c>
      <c r="N118" s="212" t="str">
        <f t="shared" si="41"/>
        <v/>
      </c>
      <c r="O118" s="212"/>
      <c r="P118" s="110">
        <v>1753358.55</v>
      </c>
      <c r="Q118" s="110">
        <v>1753841.32</v>
      </c>
      <c r="R118" s="110">
        <v>1754437.14</v>
      </c>
      <c r="S118" s="110">
        <v>1755033.17</v>
      </c>
      <c r="T118" s="110">
        <v>1755610.17</v>
      </c>
      <c r="U118" s="110">
        <v>1755610.17</v>
      </c>
      <c r="V118" s="110">
        <v>1756783.99</v>
      </c>
      <c r="W118" s="110">
        <v>1757380.82</v>
      </c>
      <c r="X118" s="110">
        <v>1757977.85</v>
      </c>
      <c r="Y118" s="110">
        <v>1758517.29</v>
      </c>
      <c r="Z118" s="110">
        <v>1759114.71</v>
      </c>
      <c r="AA118" s="110">
        <v>1759693.05</v>
      </c>
      <c r="AB118" s="110">
        <v>1760290.87</v>
      </c>
      <c r="AC118" s="110"/>
      <c r="AD118" s="533">
        <f t="shared" si="37"/>
        <v>1756735.3658333335</v>
      </c>
      <c r="AE118" s="531"/>
      <c r="AF118" s="123"/>
      <c r="AG118" s="271" t="s">
        <v>408</v>
      </c>
      <c r="AH118" s="116"/>
      <c r="AI118" s="116"/>
      <c r="AJ118" s="116"/>
      <c r="AK118" s="117">
        <f>AD118</f>
        <v>1756735.3658333335</v>
      </c>
      <c r="AL118" s="116">
        <f t="shared" si="43"/>
        <v>1756735.3658333335</v>
      </c>
      <c r="AM118" s="115"/>
      <c r="AN118" s="116"/>
      <c r="AO118" s="348">
        <f t="shared" si="44"/>
        <v>0</v>
      </c>
      <c r="AP118" s="297"/>
      <c r="AQ118" s="101">
        <f t="shared" si="38"/>
        <v>1760290.87</v>
      </c>
      <c r="AR118" s="116"/>
      <c r="AS118" s="116"/>
      <c r="AT118" s="116"/>
      <c r="AU118" s="116">
        <f>AQ118</f>
        <v>1760290.87</v>
      </c>
      <c r="AV118" s="343">
        <f t="shared" si="46"/>
        <v>1760290.87</v>
      </c>
      <c r="AW118" s="116"/>
      <c r="AX118" s="116"/>
      <c r="AY118" s="343">
        <f t="shared" si="47"/>
        <v>0</v>
      </c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s="21" customFormat="1" ht="12" customHeight="1">
      <c r="A119" s="433">
        <v>13400341</v>
      </c>
      <c r="B119" s="445" t="s">
        <v>1825</v>
      </c>
      <c r="C119" s="446" t="s">
        <v>1389</v>
      </c>
      <c r="D119" s="411" t="str">
        <f t="shared" si="36"/>
        <v>Non-Op</v>
      </c>
      <c r="E119" s="411"/>
      <c r="F119" s="561">
        <v>42811</v>
      </c>
      <c r="G119" s="411"/>
      <c r="H119" s="412" t="str">
        <f t="shared" si="53"/>
        <v/>
      </c>
      <c r="I119" s="412" t="str">
        <f t="shared" si="49"/>
        <v/>
      </c>
      <c r="J119" s="412" t="str">
        <f t="shared" si="50"/>
        <v/>
      </c>
      <c r="K119" s="412" t="str">
        <f t="shared" si="51"/>
        <v>Non-Op</v>
      </c>
      <c r="L119" s="412" t="str">
        <f t="shared" si="39"/>
        <v>NO</v>
      </c>
      <c r="M119" s="412" t="str">
        <f t="shared" si="40"/>
        <v>NO</v>
      </c>
      <c r="N119" s="412" t="str">
        <f t="shared" si="41"/>
        <v/>
      </c>
      <c r="O119" s="412"/>
      <c r="P119" s="413">
        <v>529560.99</v>
      </c>
      <c r="Q119" s="413">
        <v>182336</v>
      </c>
      <c r="R119" s="413">
        <v>836185.5</v>
      </c>
      <c r="S119" s="413">
        <v>1384062</v>
      </c>
      <c r="T119" s="413">
        <v>1564302.75</v>
      </c>
      <c r="U119" s="413">
        <v>2082959.5</v>
      </c>
      <c r="V119" s="413">
        <v>2639410</v>
      </c>
      <c r="W119" s="413">
        <v>4011689</v>
      </c>
      <c r="X119" s="413">
        <v>5424374.75</v>
      </c>
      <c r="Y119" s="413">
        <v>6989483.75</v>
      </c>
      <c r="Z119" s="413">
        <v>4589890.5</v>
      </c>
      <c r="AA119" s="413">
        <v>3827103.25</v>
      </c>
      <c r="AB119" s="413">
        <v>3691049</v>
      </c>
      <c r="AC119" s="413"/>
      <c r="AD119" s="534">
        <f t="shared" si="37"/>
        <v>2970175.1662499998</v>
      </c>
      <c r="AE119" s="532"/>
      <c r="AF119" s="447"/>
      <c r="AG119" s="448"/>
      <c r="AH119" s="416"/>
      <c r="AI119" s="416"/>
      <c r="AJ119" s="416"/>
      <c r="AK119" s="417">
        <f>AD119</f>
        <v>2970175.1662499998</v>
      </c>
      <c r="AL119" s="416">
        <f t="shared" si="43"/>
        <v>2970175.1662499998</v>
      </c>
      <c r="AM119" s="418"/>
      <c r="AN119" s="416"/>
      <c r="AO119" s="419">
        <f t="shared" si="44"/>
        <v>0</v>
      </c>
      <c r="AP119" s="297"/>
      <c r="AQ119" s="420">
        <f t="shared" si="38"/>
        <v>3691049</v>
      </c>
      <c r="AR119" s="416"/>
      <c r="AS119" s="416"/>
      <c r="AT119" s="416"/>
      <c r="AU119" s="416">
        <f>AQ119</f>
        <v>3691049</v>
      </c>
      <c r="AV119" s="421">
        <f t="shared" si="46"/>
        <v>3691049</v>
      </c>
      <c r="AW119" s="416"/>
      <c r="AX119" s="416"/>
      <c r="AY119" s="421">
        <f t="shared" si="47"/>
        <v>0</v>
      </c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s="21" customFormat="1" ht="12" customHeight="1">
      <c r="A120" s="195">
        <v>13500003</v>
      </c>
      <c r="B120" s="126" t="s">
        <v>1826</v>
      </c>
      <c r="C120" s="109" t="s">
        <v>487</v>
      </c>
      <c r="D120" s="130" t="str">
        <f t="shared" si="36"/>
        <v>W/C</v>
      </c>
      <c r="E120" s="130"/>
      <c r="F120" s="109"/>
      <c r="G120" s="130"/>
      <c r="H120" s="212" t="str">
        <f t="shared" si="53"/>
        <v/>
      </c>
      <c r="I120" s="212" t="str">
        <f t="shared" ref="I120:I151" si="56">IF(VALUE(AI120),I$7,IF(ISBLANK(AI120),"",I$7))</f>
        <v/>
      </c>
      <c r="J120" s="212" t="str">
        <f t="shared" ref="J120:J151" si="57">IF(VALUE(AJ120),J$7,IF(ISBLANK(AJ120),"",J$7))</f>
        <v/>
      </c>
      <c r="K120" s="212" t="str">
        <f t="shared" ref="K120:K151" si="58">IF(VALUE(AK120),K$7,IF(ISBLANK(AK120),"",K$7))</f>
        <v/>
      </c>
      <c r="L120" s="212" t="str">
        <f t="shared" si="39"/>
        <v>W/C</v>
      </c>
      <c r="M120" s="212" t="str">
        <f t="shared" si="40"/>
        <v>NO</v>
      </c>
      <c r="N120" s="212" t="str">
        <f t="shared" si="41"/>
        <v>W/C</v>
      </c>
      <c r="O120" s="212"/>
      <c r="P120" s="110">
        <v>7534.56</v>
      </c>
      <c r="Q120" s="110">
        <v>7534.56</v>
      </c>
      <c r="R120" s="110">
        <v>7534.56</v>
      </c>
      <c r="S120" s="110">
        <v>7534.56</v>
      </c>
      <c r="T120" s="110">
        <v>7534.56</v>
      </c>
      <c r="U120" s="110">
        <v>7534.56</v>
      </c>
      <c r="V120" s="110">
        <v>7534.56</v>
      </c>
      <c r="W120" s="110">
        <v>7534.56</v>
      </c>
      <c r="X120" s="110">
        <v>7534.56</v>
      </c>
      <c r="Y120" s="110">
        <v>7534.56</v>
      </c>
      <c r="Z120" s="110">
        <v>7534.56</v>
      </c>
      <c r="AA120" s="110">
        <v>7534.56</v>
      </c>
      <c r="AB120" s="110">
        <v>7534.56</v>
      </c>
      <c r="AC120" s="110"/>
      <c r="AD120" s="533">
        <f t="shared" si="37"/>
        <v>7534.5599999999986</v>
      </c>
      <c r="AE120" s="529"/>
      <c r="AF120" s="118"/>
      <c r="AG120" s="270"/>
      <c r="AH120" s="116"/>
      <c r="AI120" s="116"/>
      <c r="AJ120" s="116"/>
      <c r="AK120" s="117"/>
      <c r="AL120" s="116">
        <f t="shared" si="43"/>
        <v>0</v>
      </c>
      <c r="AM120" s="115">
        <f t="shared" ref="AM120:AM128" si="59">AD120</f>
        <v>7534.5599999999986</v>
      </c>
      <c r="AN120" s="116"/>
      <c r="AO120" s="348">
        <f t="shared" si="44"/>
        <v>7534.5599999999986</v>
      </c>
      <c r="AP120" s="297"/>
      <c r="AQ120" s="101">
        <f t="shared" si="38"/>
        <v>7534.56</v>
      </c>
      <c r="AR120" s="116"/>
      <c r="AS120" s="116"/>
      <c r="AT120" s="116"/>
      <c r="AU120" s="116"/>
      <c r="AV120" s="343">
        <f t="shared" si="46"/>
        <v>0</v>
      </c>
      <c r="AW120" s="116">
        <f>AQ120</f>
        <v>7534.56</v>
      </c>
      <c r="AX120" s="116"/>
      <c r="AY120" s="343">
        <f t="shared" si="47"/>
        <v>7534.56</v>
      </c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s="21" customFormat="1" ht="12" customHeight="1">
      <c r="A121" s="195">
        <v>13500041</v>
      </c>
      <c r="B121" s="126" t="s">
        <v>1827</v>
      </c>
      <c r="C121" s="109" t="s">
        <v>352</v>
      </c>
      <c r="D121" s="130" t="str">
        <f t="shared" si="36"/>
        <v>W/C</v>
      </c>
      <c r="E121" s="130"/>
      <c r="F121" s="109"/>
      <c r="G121" s="130"/>
      <c r="H121" s="212" t="str">
        <f t="shared" ref="H121:H152" si="60">IF(VALUE(AH121),H$7,IF(ISBLANK(AH121),"",H$7))</f>
        <v/>
      </c>
      <c r="I121" s="212" t="str">
        <f t="shared" si="56"/>
        <v/>
      </c>
      <c r="J121" s="212" t="str">
        <f t="shared" si="57"/>
        <v/>
      </c>
      <c r="K121" s="212" t="str">
        <f t="shared" si="58"/>
        <v/>
      </c>
      <c r="L121" s="212" t="str">
        <f t="shared" si="39"/>
        <v>W/C</v>
      </c>
      <c r="M121" s="212" t="str">
        <f t="shared" si="40"/>
        <v>NO</v>
      </c>
      <c r="N121" s="212" t="str">
        <f t="shared" si="41"/>
        <v>W/C</v>
      </c>
      <c r="O121" s="212"/>
      <c r="P121" s="110">
        <v>1422323.98</v>
      </c>
      <c r="Q121" s="110">
        <v>1189903.5900000001</v>
      </c>
      <c r="R121" s="110">
        <v>752527.25</v>
      </c>
      <c r="S121" s="110">
        <v>266844.02</v>
      </c>
      <c r="T121" s="110">
        <v>0</v>
      </c>
      <c r="U121" s="110">
        <v>13602.11</v>
      </c>
      <c r="V121" s="110">
        <v>28277.82</v>
      </c>
      <c r="W121" s="110">
        <v>-26247.200000000001</v>
      </c>
      <c r="X121" s="110">
        <v>78820.820000000007</v>
      </c>
      <c r="Y121" s="110">
        <v>228203.07</v>
      </c>
      <c r="Z121" s="110">
        <v>179680.55</v>
      </c>
      <c r="AA121" s="110">
        <v>0</v>
      </c>
      <c r="AB121" s="110">
        <v>197810.08</v>
      </c>
      <c r="AC121" s="110"/>
      <c r="AD121" s="533">
        <f t="shared" si="37"/>
        <v>293473.25499999995</v>
      </c>
      <c r="AE121" s="529"/>
      <c r="AF121" s="118"/>
      <c r="AG121" s="270"/>
      <c r="AH121" s="116"/>
      <c r="AI121" s="116"/>
      <c r="AJ121" s="116"/>
      <c r="AK121" s="117"/>
      <c r="AL121" s="116">
        <f t="shared" si="43"/>
        <v>0</v>
      </c>
      <c r="AM121" s="115">
        <f t="shared" si="59"/>
        <v>293473.25499999995</v>
      </c>
      <c r="AN121" s="116"/>
      <c r="AO121" s="348">
        <f t="shared" si="44"/>
        <v>293473.25499999995</v>
      </c>
      <c r="AP121" s="297"/>
      <c r="AQ121" s="101">
        <f t="shared" si="38"/>
        <v>197810.08</v>
      </c>
      <c r="AR121" s="116"/>
      <c r="AS121" s="116"/>
      <c r="AT121" s="116"/>
      <c r="AU121" s="116"/>
      <c r="AV121" s="343">
        <f t="shared" si="46"/>
        <v>0</v>
      </c>
      <c r="AW121" s="116">
        <f>AQ121</f>
        <v>197810.08</v>
      </c>
      <c r="AX121" s="116"/>
      <c r="AY121" s="343">
        <f t="shared" si="47"/>
        <v>197810.08</v>
      </c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s="21" customFormat="1" ht="12" customHeight="1">
      <c r="A122" s="195">
        <v>13500051</v>
      </c>
      <c r="B122" s="126" t="s">
        <v>1828</v>
      </c>
      <c r="C122" s="109" t="s">
        <v>120</v>
      </c>
      <c r="D122" s="130" t="str">
        <f t="shared" si="36"/>
        <v>W/C</v>
      </c>
      <c r="E122" s="130"/>
      <c r="F122" s="109"/>
      <c r="G122" s="130"/>
      <c r="H122" s="212" t="str">
        <f t="shared" si="60"/>
        <v/>
      </c>
      <c r="I122" s="212" t="str">
        <f t="shared" si="56"/>
        <v/>
      </c>
      <c r="J122" s="212" t="str">
        <f t="shared" si="57"/>
        <v/>
      </c>
      <c r="K122" s="212" t="str">
        <f t="shared" si="58"/>
        <v/>
      </c>
      <c r="L122" s="212" t="str">
        <f t="shared" si="39"/>
        <v>W/C</v>
      </c>
      <c r="M122" s="212" t="str">
        <f t="shared" si="40"/>
        <v>NO</v>
      </c>
      <c r="N122" s="212" t="str">
        <f t="shared" si="41"/>
        <v>W/C</v>
      </c>
      <c r="O122" s="212"/>
      <c r="P122" s="110">
        <v>73353</v>
      </c>
      <c r="Q122" s="110">
        <v>73353</v>
      </c>
      <c r="R122" s="110">
        <v>73353</v>
      </c>
      <c r="S122" s="110">
        <v>73353</v>
      </c>
      <c r="T122" s="110">
        <v>73353</v>
      </c>
      <c r="U122" s="110">
        <v>73353</v>
      </c>
      <c r="V122" s="110">
        <v>73353</v>
      </c>
      <c r="W122" s="110">
        <v>73353</v>
      </c>
      <c r="X122" s="110">
        <v>73353</v>
      </c>
      <c r="Y122" s="110">
        <v>73353</v>
      </c>
      <c r="Z122" s="110">
        <v>73353</v>
      </c>
      <c r="AA122" s="110">
        <v>73353</v>
      </c>
      <c r="AB122" s="110">
        <v>73353</v>
      </c>
      <c r="AC122" s="110"/>
      <c r="AD122" s="533">
        <f t="shared" si="37"/>
        <v>73353</v>
      </c>
      <c r="AE122" s="529"/>
      <c r="AF122" s="118"/>
      <c r="AG122" s="270"/>
      <c r="AH122" s="116"/>
      <c r="AI122" s="116"/>
      <c r="AJ122" s="116"/>
      <c r="AK122" s="117"/>
      <c r="AL122" s="116">
        <f t="shared" si="43"/>
        <v>0</v>
      </c>
      <c r="AM122" s="115">
        <f t="shared" si="59"/>
        <v>73353</v>
      </c>
      <c r="AN122" s="116"/>
      <c r="AO122" s="348">
        <f t="shared" si="44"/>
        <v>73353</v>
      </c>
      <c r="AP122" s="297"/>
      <c r="AQ122" s="101">
        <f t="shared" si="38"/>
        <v>73353</v>
      </c>
      <c r="AR122" s="116"/>
      <c r="AS122" s="116"/>
      <c r="AT122" s="116"/>
      <c r="AU122" s="116"/>
      <c r="AV122" s="343">
        <f t="shared" si="46"/>
        <v>0</v>
      </c>
      <c r="AW122" s="116">
        <f t="shared" ref="AW122:AW128" si="61">AQ122</f>
        <v>73353</v>
      </c>
      <c r="AX122" s="116"/>
      <c r="AY122" s="343">
        <f t="shared" si="47"/>
        <v>73353</v>
      </c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s="21" customFormat="1" ht="12" customHeight="1">
      <c r="A123" s="195">
        <v>13500061</v>
      </c>
      <c r="B123" s="126" t="s">
        <v>1829</v>
      </c>
      <c r="C123" s="109" t="s">
        <v>461</v>
      </c>
      <c r="D123" s="130" t="str">
        <f t="shared" si="36"/>
        <v>W/C</v>
      </c>
      <c r="E123" s="130"/>
      <c r="F123" s="109"/>
      <c r="G123" s="130"/>
      <c r="H123" s="212" t="str">
        <f t="shared" si="60"/>
        <v/>
      </c>
      <c r="I123" s="212" t="str">
        <f t="shared" si="56"/>
        <v/>
      </c>
      <c r="J123" s="212" t="str">
        <f t="shared" si="57"/>
        <v/>
      </c>
      <c r="K123" s="212" t="str">
        <f t="shared" si="58"/>
        <v/>
      </c>
      <c r="L123" s="212" t="str">
        <f t="shared" si="39"/>
        <v>W/C</v>
      </c>
      <c r="M123" s="212" t="str">
        <f t="shared" si="40"/>
        <v>NO</v>
      </c>
      <c r="N123" s="212" t="str">
        <f t="shared" si="41"/>
        <v>W/C</v>
      </c>
      <c r="O123" s="212"/>
      <c r="P123" s="110">
        <v>1389397</v>
      </c>
      <c r="Q123" s="110">
        <v>1389397</v>
      </c>
      <c r="R123" s="110">
        <v>1389397</v>
      </c>
      <c r="S123" s="110">
        <v>1389397</v>
      </c>
      <c r="T123" s="110">
        <v>1389397</v>
      </c>
      <c r="U123" s="110">
        <v>1389397</v>
      </c>
      <c r="V123" s="110">
        <v>1389397</v>
      </c>
      <c r="W123" s="110">
        <v>1529967</v>
      </c>
      <c r="X123" s="110">
        <v>1529967</v>
      </c>
      <c r="Y123" s="110">
        <v>1529967</v>
      </c>
      <c r="Z123" s="110">
        <v>1529967</v>
      </c>
      <c r="AA123" s="110">
        <v>1529967</v>
      </c>
      <c r="AB123" s="110">
        <v>1529967</v>
      </c>
      <c r="AC123" s="110"/>
      <c r="AD123" s="533">
        <f t="shared" si="37"/>
        <v>1453824.9166666667</v>
      </c>
      <c r="AE123" s="529"/>
      <c r="AF123" s="118"/>
      <c r="AG123" s="270"/>
      <c r="AH123" s="116"/>
      <c r="AI123" s="116"/>
      <c r="AJ123" s="116"/>
      <c r="AK123" s="117"/>
      <c r="AL123" s="116">
        <f t="shared" si="43"/>
        <v>0</v>
      </c>
      <c r="AM123" s="115">
        <f t="shared" si="59"/>
        <v>1453824.9166666667</v>
      </c>
      <c r="AN123" s="116"/>
      <c r="AO123" s="348">
        <f t="shared" si="44"/>
        <v>1453824.9166666667</v>
      </c>
      <c r="AP123" s="297"/>
      <c r="AQ123" s="101">
        <f t="shared" si="38"/>
        <v>1529967</v>
      </c>
      <c r="AR123" s="116"/>
      <c r="AS123" s="116"/>
      <c r="AT123" s="116"/>
      <c r="AU123" s="116"/>
      <c r="AV123" s="343">
        <f t="shared" si="46"/>
        <v>0</v>
      </c>
      <c r="AW123" s="116">
        <f t="shared" si="61"/>
        <v>1529967</v>
      </c>
      <c r="AX123" s="116"/>
      <c r="AY123" s="343">
        <f t="shared" si="47"/>
        <v>1529967</v>
      </c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s="21" customFormat="1" ht="12" customHeight="1">
      <c r="A124" s="195">
        <v>13500071</v>
      </c>
      <c r="B124" s="126" t="s">
        <v>1830</v>
      </c>
      <c r="C124" s="109" t="s">
        <v>462</v>
      </c>
      <c r="D124" s="130" t="str">
        <f t="shared" si="36"/>
        <v>W/C</v>
      </c>
      <c r="E124" s="130"/>
      <c r="F124" s="109"/>
      <c r="G124" s="130"/>
      <c r="H124" s="212" t="str">
        <f t="shared" si="60"/>
        <v/>
      </c>
      <c r="I124" s="212" t="str">
        <f t="shared" si="56"/>
        <v/>
      </c>
      <c r="J124" s="212" t="str">
        <f t="shared" si="57"/>
        <v/>
      </c>
      <c r="K124" s="212" t="str">
        <f t="shared" si="58"/>
        <v/>
      </c>
      <c r="L124" s="212" t="str">
        <f t="shared" si="39"/>
        <v>W/C</v>
      </c>
      <c r="M124" s="212" t="str">
        <f t="shared" si="40"/>
        <v>NO</v>
      </c>
      <c r="N124" s="212" t="str">
        <f t="shared" si="41"/>
        <v>W/C</v>
      </c>
      <c r="O124" s="212"/>
      <c r="P124" s="110">
        <v>1836506</v>
      </c>
      <c r="Q124" s="110">
        <v>1836506</v>
      </c>
      <c r="R124" s="110">
        <v>1836506</v>
      </c>
      <c r="S124" s="110">
        <v>1836506</v>
      </c>
      <c r="T124" s="110">
        <v>1836506</v>
      </c>
      <c r="U124" s="110">
        <v>1836506</v>
      </c>
      <c r="V124" s="110">
        <v>1836506</v>
      </c>
      <c r="W124" s="110">
        <v>1099019</v>
      </c>
      <c r="X124" s="110">
        <v>1099019</v>
      </c>
      <c r="Y124" s="110">
        <v>1099019</v>
      </c>
      <c r="Z124" s="110">
        <v>1099019</v>
      </c>
      <c r="AA124" s="110">
        <v>1099019</v>
      </c>
      <c r="AB124" s="110">
        <v>1099019</v>
      </c>
      <c r="AC124" s="110"/>
      <c r="AD124" s="533">
        <f t="shared" si="37"/>
        <v>1498491.125</v>
      </c>
      <c r="AE124" s="529"/>
      <c r="AF124" s="118"/>
      <c r="AG124" s="270"/>
      <c r="AH124" s="116"/>
      <c r="AI124" s="116"/>
      <c r="AJ124" s="116"/>
      <c r="AK124" s="117"/>
      <c r="AL124" s="116">
        <f t="shared" si="43"/>
        <v>0</v>
      </c>
      <c r="AM124" s="115">
        <f t="shared" si="59"/>
        <v>1498491.125</v>
      </c>
      <c r="AN124" s="116"/>
      <c r="AO124" s="348">
        <f t="shared" si="44"/>
        <v>1498491.125</v>
      </c>
      <c r="AP124" s="297"/>
      <c r="AQ124" s="101">
        <f t="shared" si="38"/>
        <v>1099019</v>
      </c>
      <c r="AR124" s="116"/>
      <c r="AS124" s="116"/>
      <c r="AT124" s="116"/>
      <c r="AU124" s="116"/>
      <c r="AV124" s="343">
        <f t="shared" si="46"/>
        <v>0</v>
      </c>
      <c r="AW124" s="116">
        <f t="shared" si="61"/>
        <v>1099019</v>
      </c>
      <c r="AX124" s="116"/>
      <c r="AY124" s="343">
        <f t="shared" si="47"/>
        <v>1099019</v>
      </c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s="21" customFormat="1" ht="12" customHeight="1">
      <c r="A125" s="195">
        <v>13500183</v>
      </c>
      <c r="B125" s="126" t="s">
        <v>1831</v>
      </c>
      <c r="C125" s="109" t="s">
        <v>784</v>
      </c>
      <c r="D125" s="130" t="str">
        <f t="shared" si="36"/>
        <v>W/C</v>
      </c>
      <c r="E125" s="130"/>
      <c r="F125" s="109"/>
      <c r="G125" s="130"/>
      <c r="H125" s="212" t="str">
        <f t="shared" si="60"/>
        <v/>
      </c>
      <c r="I125" s="212" t="str">
        <f t="shared" si="56"/>
        <v/>
      </c>
      <c r="J125" s="212" t="str">
        <f t="shared" si="57"/>
        <v/>
      </c>
      <c r="K125" s="212" t="str">
        <f t="shared" si="58"/>
        <v/>
      </c>
      <c r="L125" s="212" t="str">
        <f t="shared" si="39"/>
        <v>W/C</v>
      </c>
      <c r="M125" s="212" t="str">
        <f t="shared" si="40"/>
        <v>NO</v>
      </c>
      <c r="N125" s="212" t="str">
        <f t="shared" si="41"/>
        <v>W/C</v>
      </c>
      <c r="O125" s="212"/>
      <c r="P125" s="110">
        <v>100000</v>
      </c>
      <c r="Q125" s="110">
        <v>100000</v>
      </c>
      <c r="R125" s="110">
        <v>100000</v>
      </c>
      <c r="S125" s="110">
        <v>100000</v>
      </c>
      <c r="T125" s="110">
        <v>100000</v>
      </c>
      <c r="U125" s="110">
        <v>100000</v>
      </c>
      <c r="V125" s="110">
        <v>100000</v>
      </c>
      <c r="W125" s="110">
        <v>100000</v>
      </c>
      <c r="X125" s="110">
        <v>100000</v>
      </c>
      <c r="Y125" s="110">
        <v>100000</v>
      </c>
      <c r="Z125" s="110">
        <v>100000</v>
      </c>
      <c r="AA125" s="110">
        <v>100000</v>
      </c>
      <c r="AB125" s="110">
        <v>100000</v>
      </c>
      <c r="AC125" s="110"/>
      <c r="AD125" s="533">
        <f t="shared" si="37"/>
        <v>100000</v>
      </c>
      <c r="AE125" s="529"/>
      <c r="AF125" s="118"/>
      <c r="AG125" s="270"/>
      <c r="AH125" s="116"/>
      <c r="AI125" s="116"/>
      <c r="AJ125" s="116"/>
      <c r="AK125" s="117"/>
      <c r="AL125" s="116">
        <f t="shared" si="43"/>
        <v>0</v>
      </c>
      <c r="AM125" s="115">
        <f t="shared" si="59"/>
        <v>100000</v>
      </c>
      <c r="AN125" s="116"/>
      <c r="AO125" s="348">
        <f t="shared" si="44"/>
        <v>100000</v>
      </c>
      <c r="AP125" s="297"/>
      <c r="AQ125" s="101">
        <f t="shared" si="38"/>
        <v>100000</v>
      </c>
      <c r="AR125" s="116"/>
      <c r="AS125" s="116"/>
      <c r="AT125" s="116"/>
      <c r="AU125" s="116"/>
      <c r="AV125" s="343">
        <f t="shared" si="46"/>
        <v>0</v>
      </c>
      <c r="AW125" s="116">
        <f t="shared" si="61"/>
        <v>100000</v>
      </c>
      <c r="AX125" s="116"/>
      <c r="AY125" s="343">
        <f t="shared" si="47"/>
        <v>100000</v>
      </c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s="21" customFormat="1" ht="12" customHeight="1">
      <c r="A126" s="195">
        <v>13500192</v>
      </c>
      <c r="B126" s="126" t="s">
        <v>1832</v>
      </c>
      <c r="C126" s="109" t="s">
        <v>861</v>
      </c>
      <c r="D126" s="130" t="str">
        <f t="shared" si="36"/>
        <v>W/C</v>
      </c>
      <c r="E126" s="130"/>
      <c r="F126" s="109"/>
      <c r="G126" s="130"/>
      <c r="H126" s="212" t="str">
        <f t="shared" si="60"/>
        <v/>
      </c>
      <c r="I126" s="212" t="str">
        <f t="shared" si="56"/>
        <v/>
      </c>
      <c r="J126" s="212" t="str">
        <f t="shared" si="57"/>
        <v/>
      </c>
      <c r="K126" s="212" t="str">
        <f t="shared" si="58"/>
        <v/>
      </c>
      <c r="L126" s="212" t="str">
        <f t="shared" si="39"/>
        <v>W/C</v>
      </c>
      <c r="M126" s="212" t="str">
        <f t="shared" si="40"/>
        <v>NO</v>
      </c>
      <c r="N126" s="212" t="str">
        <f t="shared" si="41"/>
        <v>W/C</v>
      </c>
      <c r="O126" s="212"/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/>
      <c r="AD126" s="533">
        <f t="shared" si="37"/>
        <v>0</v>
      </c>
      <c r="AE126" s="529"/>
      <c r="AF126" s="118"/>
      <c r="AG126" s="270"/>
      <c r="AH126" s="116"/>
      <c r="AI126" s="116"/>
      <c r="AJ126" s="116"/>
      <c r="AK126" s="117"/>
      <c r="AL126" s="116">
        <f t="shared" si="43"/>
        <v>0</v>
      </c>
      <c r="AM126" s="115">
        <f t="shared" si="59"/>
        <v>0</v>
      </c>
      <c r="AN126" s="116"/>
      <c r="AO126" s="348">
        <f t="shared" si="44"/>
        <v>0</v>
      </c>
      <c r="AP126" s="297"/>
      <c r="AQ126" s="101">
        <f t="shared" si="38"/>
        <v>0</v>
      </c>
      <c r="AR126" s="116"/>
      <c r="AS126" s="116"/>
      <c r="AT126" s="116"/>
      <c r="AU126" s="116"/>
      <c r="AV126" s="343">
        <f t="shared" si="46"/>
        <v>0</v>
      </c>
      <c r="AW126" s="116">
        <f>AQ126</f>
        <v>0</v>
      </c>
      <c r="AX126" s="116"/>
      <c r="AY126" s="343">
        <f t="shared" si="47"/>
        <v>0</v>
      </c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s="21" customFormat="1" ht="12" customHeight="1">
      <c r="A127" s="195">
        <v>13500201</v>
      </c>
      <c r="B127" s="126" t="s">
        <v>1833</v>
      </c>
      <c r="C127" s="109" t="s">
        <v>949</v>
      </c>
      <c r="D127" s="130" t="str">
        <f t="shared" si="36"/>
        <v>W/C</v>
      </c>
      <c r="E127" s="130"/>
      <c r="F127" s="109"/>
      <c r="G127" s="130"/>
      <c r="H127" s="212" t="str">
        <f t="shared" si="60"/>
        <v/>
      </c>
      <c r="I127" s="212" t="str">
        <f t="shared" si="56"/>
        <v/>
      </c>
      <c r="J127" s="212" t="str">
        <f t="shared" si="57"/>
        <v/>
      </c>
      <c r="K127" s="212" t="str">
        <f t="shared" si="58"/>
        <v/>
      </c>
      <c r="L127" s="212" t="str">
        <f t="shared" si="39"/>
        <v>W/C</v>
      </c>
      <c r="M127" s="212" t="str">
        <f t="shared" si="40"/>
        <v>NO</v>
      </c>
      <c r="N127" s="212" t="str">
        <f t="shared" si="41"/>
        <v>W/C</v>
      </c>
      <c r="O127" s="212"/>
      <c r="P127" s="110">
        <v>3495374.94</v>
      </c>
      <c r="Q127" s="110">
        <v>1685117.08</v>
      </c>
      <c r="R127" s="110">
        <v>891811.92</v>
      </c>
      <c r="S127" s="110">
        <v>913748.67</v>
      </c>
      <c r="T127" s="110">
        <v>597063.1</v>
      </c>
      <c r="U127" s="110">
        <v>612976.73</v>
      </c>
      <c r="V127" s="110">
        <v>853275.6</v>
      </c>
      <c r="W127" s="110">
        <v>485454.57</v>
      </c>
      <c r="X127" s="110">
        <v>510255.72</v>
      </c>
      <c r="Y127" s="110">
        <v>416274.34</v>
      </c>
      <c r="Z127" s="110">
        <v>571541.03</v>
      </c>
      <c r="AA127" s="110">
        <v>1024475.43</v>
      </c>
      <c r="AB127" s="110">
        <v>472854.51</v>
      </c>
      <c r="AC127" s="110"/>
      <c r="AD127" s="533">
        <f t="shared" si="37"/>
        <v>878842.4095833333</v>
      </c>
      <c r="AE127" s="529"/>
      <c r="AF127" s="118"/>
      <c r="AG127" s="270"/>
      <c r="AH127" s="116"/>
      <c r="AI127" s="116"/>
      <c r="AJ127" s="116"/>
      <c r="AK127" s="117"/>
      <c r="AL127" s="116">
        <f t="shared" si="43"/>
        <v>0</v>
      </c>
      <c r="AM127" s="115">
        <f t="shared" si="59"/>
        <v>878842.4095833333</v>
      </c>
      <c r="AN127" s="116"/>
      <c r="AO127" s="348">
        <f t="shared" si="44"/>
        <v>878842.4095833333</v>
      </c>
      <c r="AP127" s="297"/>
      <c r="AQ127" s="101">
        <f t="shared" si="38"/>
        <v>472854.51</v>
      </c>
      <c r="AR127" s="116"/>
      <c r="AS127" s="116"/>
      <c r="AT127" s="116"/>
      <c r="AU127" s="116"/>
      <c r="AV127" s="343">
        <f t="shared" si="46"/>
        <v>0</v>
      </c>
      <c r="AW127" s="116">
        <f t="shared" si="61"/>
        <v>472854.51</v>
      </c>
      <c r="AX127" s="116"/>
      <c r="AY127" s="343">
        <f t="shared" si="47"/>
        <v>472854.51</v>
      </c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s="21" customFormat="1" ht="12" customHeight="1">
      <c r="A128" s="434">
        <v>13500203</v>
      </c>
      <c r="B128" s="449" t="s">
        <v>1834</v>
      </c>
      <c r="C128" s="446" t="s">
        <v>1391</v>
      </c>
      <c r="D128" s="411" t="str">
        <f t="shared" si="36"/>
        <v>W/C</v>
      </c>
      <c r="E128" s="411"/>
      <c r="F128" s="561">
        <v>42811</v>
      </c>
      <c r="G128" s="411"/>
      <c r="H128" s="412" t="str">
        <f t="shared" si="60"/>
        <v/>
      </c>
      <c r="I128" s="412" t="str">
        <f t="shared" si="56"/>
        <v/>
      </c>
      <c r="J128" s="412" t="str">
        <f t="shared" si="57"/>
        <v/>
      </c>
      <c r="K128" s="412" t="str">
        <f t="shared" si="58"/>
        <v/>
      </c>
      <c r="L128" s="412" t="str">
        <f t="shared" si="39"/>
        <v>W/C</v>
      </c>
      <c r="M128" s="412" t="str">
        <f t="shared" si="40"/>
        <v>NO</v>
      </c>
      <c r="N128" s="412" t="str">
        <f t="shared" si="41"/>
        <v>W/C</v>
      </c>
      <c r="O128" s="412"/>
      <c r="P128" s="413">
        <v>75000</v>
      </c>
      <c r="Q128" s="413">
        <v>75000</v>
      </c>
      <c r="R128" s="413">
        <v>75000</v>
      </c>
      <c r="S128" s="413">
        <v>75000</v>
      </c>
      <c r="T128" s="413">
        <v>75000</v>
      </c>
      <c r="U128" s="413">
        <v>75000</v>
      </c>
      <c r="V128" s="413">
        <v>75000</v>
      </c>
      <c r="W128" s="413">
        <v>75000</v>
      </c>
      <c r="X128" s="413">
        <v>75000</v>
      </c>
      <c r="Y128" s="413">
        <v>75000</v>
      </c>
      <c r="Z128" s="413">
        <v>75000</v>
      </c>
      <c r="AA128" s="413">
        <v>75000</v>
      </c>
      <c r="AB128" s="413">
        <v>75000</v>
      </c>
      <c r="AC128" s="413"/>
      <c r="AD128" s="534">
        <f t="shared" si="37"/>
        <v>75000</v>
      </c>
      <c r="AE128" s="530"/>
      <c r="AF128" s="414"/>
      <c r="AG128" s="415"/>
      <c r="AH128" s="416"/>
      <c r="AI128" s="416"/>
      <c r="AJ128" s="416"/>
      <c r="AK128" s="417"/>
      <c r="AL128" s="416">
        <f t="shared" si="43"/>
        <v>0</v>
      </c>
      <c r="AM128" s="418">
        <f t="shared" si="59"/>
        <v>75000</v>
      </c>
      <c r="AN128" s="416"/>
      <c r="AO128" s="419">
        <f t="shared" si="44"/>
        <v>75000</v>
      </c>
      <c r="AP128" s="297"/>
      <c r="AQ128" s="420">
        <f t="shared" si="38"/>
        <v>75000</v>
      </c>
      <c r="AR128" s="416"/>
      <c r="AS128" s="416"/>
      <c r="AT128" s="416"/>
      <c r="AU128" s="416"/>
      <c r="AV128" s="421">
        <f t="shared" si="46"/>
        <v>0</v>
      </c>
      <c r="AW128" s="416">
        <f t="shared" si="61"/>
        <v>75000</v>
      </c>
      <c r="AX128" s="416"/>
      <c r="AY128" s="421">
        <f t="shared" si="47"/>
        <v>75000</v>
      </c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s="21" customFormat="1" ht="12" customHeight="1">
      <c r="A129" s="195">
        <v>13600013</v>
      </c>
      <c r="B129" s="126" t="s">
        <v>1835</v>
      </c>
      <c r="C129" s="109" t="s">
        <v>168</v>
      </c>
      <c r="D129" s="130" t="str">
        <f t="shared" si="36"/>
        <v>Non-Op</v>
      </c>
      <c r="E129" s="130"/>
      <c r="F129" s="109"/>
      <c r="G129" s="130"/>
      <c r="H129" s="212" t="str">
        <f t="shared" si="60"/>
        <v/>
      </c>
      <c r="I129" s="212" t="str">
        <f t="shared" si="56"/>
        <v/>
      </c>
      <c r="J129" s="212" t="str">
        <f t="shared" si="57"/>
        <v/>
      </c>
      <c r="K129" s="212" t="str">
        <f t="shared" si="58"/>
        <v>Non-Op</v>
      </c>
      <c r="L129" s="212" t="str">
        <f t="shared" si="39"/>
        <v>NO</v>
      </c>
      <c r="M129" s="212" t="str">
        <f t="shared" si="40"/>
        <v>NO</v>
      </c>
      <c r="N129" s="212" t="str">
        <f t="shared" si="41"/>
        <v/>
      </c>
      <c r="O129" s="212"/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/>
      <c r="AD129" s="533">
        <f t="shared" si="37"/>
        <v>0</v>
      </c>
      <c r="AE129" s="531"/>
      <c r="AF129" s="123"/>
      <c r="AG129" s="271" t="s">
        <v>408</v>
      </c>
      <c r="AH129" s="116"/>
      <c r="AI129" s="116"/>
      <c r="AJ129" s="116"/>
      <c r="AK129" s="117">
        <f>AD129</f>
        <v>0</v>
      </c>
      <c r="AL129" s="116">
        <f t="shared" si="43"/>
        <v>0</v>
      </c>
      <c r="AM129" s="115"/>
      <c r="AN129" s="116"/>
      <c r="AO129" s="348">
        <f t="shared" si="44"/>
        <v>0</v>
      </c>
      <c r="AP129" s="297"/>
      <c r="AQ129" s="101">
        <f t="shared" si="38"/>
        <v>0</v>
      </c>
      <c r="AR129" s="116"/>
      <c r="AS129" s="116"/>
      <c r="AT129" s="116"/>
      <c r="AU129" s="116">
        <f>AQ129</f>
        <v>0</v>
      </c>
      <c r="AV129" s="343">
        <f t="shared" si="46"/>
        <v>0</v>
      </c>
      <c r="AW129" s="116"/>
      <c r="AX129" s="116"/>
      <c r="AY129" s="343">
        <f t="shared" si="47"/>
        <v>0</v>
      </c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s="21" customFormat="1" ht="12" customHeight="1">
      <c r="A130" s="195">
        <v>14100311</v>
      </c>
      <c r="B130" s="126" t="s">
        <v>1836</v>
      </c>
      <c r="C130" s="109" t="s">
        <v>580</v>
      </c>
      <c r="D130" s="130" t="str">
        <f t="shared" si="36"/>
        <v>Non-Op</v>
      </c>
      <c r="E130" s="130"/>
      <c r="F130" s="109"/>
      <c r="G130" s="130"/>
      <c r="H130" s="212" t="str">
        <f t="shared" si="60"/>
        <v/>
      </c>
      <c r="I130" s="212" t="str">
        <f t="shared" si="56"/>
        <v/>
      </c>
      <c r="J130" s="212" t="str">
        <f t="shared" si="57"/>
        <v/>
      </c>
      <c r="K130" s="212" t="str">
        <f t="shared" si="58"/>
        <v>Non-Op</v>
      </c>
      <c r="L130" s="212" t="str">
        <f t="shared" si="39"/>
        <v>NO</v>
      </c>
      <c r="M130" s="212" t="str">
        <f t="shared" si="40"/>
        <v>NO</v>
      </c>
      <c r="N130" s="212" t="str">
        <f t="shared" si="41"/>
        <v/>
      </c>
      <c r="O130" s="212"/>
      <c r="P130" s="110">
        <v>2619410.85</v>
      </c>
      <c r="Q130" s="110">
        <v>2619410.85</v>
      </c>
      <c r="R130" s="110">
        <v>2619410.85</v>
      </c>
      <c r="S130" s="110">
        <v>2619410.85</v>
      </c>
      <c r="T130" s="110">
        <v>2619410.85</v>
      </c>
      <c r="U130" s="110">
        <v>2601890.2999999998</v>
      </c>
      <c r="V130" s="110">
        <v>2601890.2999999998</v>
      </c>
      <c r="W130" s="110">
        <v>2601890.2999999998</v>
      </c>
      <c r="X130" s="110">
        <v>1493222.58</v>
      </c>
      <c r="Y130" s="110">
        <v>655017.64</v>
      </c>
      <c r="Z130" s="110">
        <v>655017.64</v>
      </c>
      <c r="AA130" s="110">
        <v>655017.64</v>
      </c>
      <c r="AB130" s="110">
        <v>655017.64</v>
      </c>
      <c r="AC130" s="110"/>
      <c r="AD130" s="533">
        <f t="shared" si="37"/>
        <v>1948233.6704166671</v>
      </c>
      <c r="AE130" s="529"/>
      <c r="AF130" s="118"/>
      <c r="AG130" s="270" t="s">
        <v>408</v>
      </c>
      <c r="AH130" s="116"/>
      <c r="AI130" s="116"/>
      <c r="AJ130" s="116"/>
      <c r="AK130" s="117">
        <f>AD130</f>
        <v>1948233.6704166671</v>
      </c>
      <c r="AL130" s="116">
        <f t="shared" si="43"/>
        <v>1948233.6704166671</v>
      </c>
      <c r="AM130" s="115"/>
      <c r="AN130" s="116"/>
      <c r="AO130" s="348">
        <f t="shared" si="44"/>
        <v>0</v>
      </c>
      <c r="AP130" s="297"/>
      <c r="AQ130" s="101">
        <f t="shared" si="38"/>
        <v>655017.64</v>
      </c>
      <c r="AR130" s="116"/>
      <c r="AS130" s="116"/>
      <c r="AT130" s="116"/>
      <c r="AU130" s="116">
        <f>AQ130</f>
        <v>655017.64</v>
      </c>
      <c r="AV130" s="343">
        <f t="shared" si="46"/>
        <v>655017.64</v>
      </c>
      <c r="AW130" s="116"/>
      <c r="AX130" s="116"/>
      <c r="AY130" s="343">
        <f t="shared" si="47"/>
        <v>0</v>
      </c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s="21" customFormat="1" ht="12" customHeight="1">
      <c r="A131" s="195">
        <v>14200003</v>
      </c>
      <c r="B131" s="126" t="s">
        <v>1837</v>
      </c>
      <c r="C131" s="109" t="s">
        <v>118</v>
      </c>
      <c r="D131" s="130" t="str">
        <f t="shared" si="36"/>
        <v>W/C</v>
      </c>
      <c r="E131" s="130"/>
      <c r="F131" s="109"/>
      <c r="G131" s="130"/>
      <c r="H131" s="212" t="str">
        <f t="shared" si="60"/>
        <v/>
      </c>
      <c r="I131" s="212" t="str">
        <f t="shared" si="56"/>
        <v/>
      </c>
      <c r="J131" s="212" t="str">
        <f t="shared" si="57"/>
        <v/>
      </c>
      <c r="K131" s="212" t="str">
        <f t="shared" si="58"/>
        <v/>
      </c>
      <c r="L131" s="212" t="str">
        <f t="shared" si="39"/>
        <v>W/C</v>
      </c>
      <c r="M131" s="212" t="str">
        <f t="shared" si="40"/>
        <v>NO</v>
      </c>
      <c r="N131" s="212" t="str">
        <f t="shared" si="41"/>
        <v>W/C</v>
      </c>
      <c r="O131" s="212"/>
      <c r="P131" s="110">
        <v>-18.8</v>
      </c>
      <c r="Q131" s="110">
        <v>-50.74</v>
      </c>
      <c r="R131" s="110">
        <v>-514004.38</v>
      </c>
      <c r="S131" s="110">
        <v>-7397.59</v>
      </c>
      <c r="T131" s="110">
        <v>-1.52</v>
      </c>
      <c r="U131" s="110">
        <v>-3.04</v>
      </c>
      <c r="V131" s="110">
        <v>-942.4</v>
      </c>
      <c r="W131" s="110">
        <v>-228.61</v>
      </c>
      <c r="X131" s="110">
        <v>-2970.72</v>
      </c>
      <c r="Y131" s="110">
        <v>-2970.72</v>
      </c>
      <c r="Z131" s="110">
        <v>-3406.54</v>
      </c>
      <c r="AA131" s="110">
        <v>-3701.13</v>
      </c>
      <c r="AB131" s="110">
        <v>0</v>
      </c>
      <c r="AC131" s="110"/>
      <c r="AD131" s="533">
        <f t="shared" si="37"/>
        <v>-44640.565833333334</v>
      </c>
      <c r="AE131" s="529"/>
      <c r="AF131" s="118"/>
      <c r="AG131" s="270"/>
      <c r="AH131" s="116"/>
      <c r="AI131" s="116"/>
      <c r="AJ131" s="116"/>
      <c r="AK131" s="117"/>
      <c r="AL131" s="116">
        <f t="shared" si="43"/>
        <v>0</v>
      </c>
      <c r="AM131" s="115">
        <f t="shared" ref="AM131:AM147" si="62">AD131</f>
        <v>-44640.565833333334</v>
      </c>
      <c r="AN131" s="116"/>
      <c r="AO131" s="348">
        <f t="shared" si="44"/>
        <v>-44640.565833333334</v>
      </c>
      <c r="AP131" s="297"/>
      <c r="AQ131" s="101">
        <f t="shared" si="38"/>
        <v>0</v>
      </c>
      <c r="AR131" s="116"/>
      <c r="AS131" s="116"/>
      <c r="AT131" s="116"/>
      <c r="AU131" s="116"/>
      <c r="AV131" s="343">
        <f t="shared" si="46"/>
        <v>0</v>
      </c>
      <c r="AW131" s="116">
        <f>AQ131</f>
        <v>0</v>
      </c>
      <c r="AX131" s="116"/>
      <c r="AY131" s="343">
        <f t="shared" si="47"/>
        <v>0</v>
      </c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s="21" customFormat="1" ht="12" customHeight="1">
      <c r="A132" s="195">
        <v>14200201</v>
      </c>
      <c r="B132" s="126" t="s">
        <v>1838</v>
      </c>
      <c r="C132" s="109" t="s">
        <v>992</v>
      </c>
      <c r="D132" s="130" t="str">
        <f t="shared" si="36"/>
        <v>W/C</v>
      </c>
      <c r="E132" s="130"/>
      <c r="F132" s="109"/>
      <c r="G132" s="130"/>
      <c r="H132" s="212" t="str">
        <f t="shared" si="60"/>
        <v/>
      </c>
      <c r="I132" s="212" t="str">
        <f t="shared" si="56"/>
        <v/>
      </c>
      <c r="J132" s="212" t="str">
        <f t="shared" si="57"/>
        <v/>
      </c>
      <c r="K132" s="212" t="str">
        <f t="shared" si="58"/>
        <v/>
      </c>
      <c r="L132" s="212" t="str">
        <f t="shared" si="39"/>
        <v>W/C</v>
      </c>
      <c r="M132" s="212" t="str">
        <f t="shared" si="40"/>
        <v>NO</v>
      </c>
      <c r="N132" s="212" t="str">
        <f t="shared" si="41"/>
        <v>W/C</v>
      </c>
      <c r="O132" s="212"/>
      <c r="P132" s="110">
        <v>131481065.43000001</v>
      </c>
      <c r="Q132" s="110">
        <v>129219129.45</v>
      </c>
      <c r="R132" s="110">
        <v>117234741.06</v>
      </c>
      <c r="S132" s="110">
        <v>119036161.18000001</v>
      </c>
      <c r="T132" s="110">
        <v>112190372.06</v>
      </c>
      <c r="U132" s="110">
        <v>135711202.72</v>
      </c>
      <c r="V132" s="110">
        <v>158487755.62</v>
      </c>
      <c r="W132" s="110">
        <v>162411633.03999999</v>
      </c>
      <c r="X132" s="110">
        <v>178885234.68000001</v>
      </c>
      <c r="Y132" s="110">
        <v>163836937.31</v>
      </c>
      <c r="Z132" s="110">
        <v>151015136.65000001</v>
      </c>
      <c r="AA132" s="110">
        <v>126742326.52</v>
      </c>
      <c r="AB132" s="110">
        <v>115289634.83</v>
      </c>
      <c r="AC132" s="110"/>
      <c r="AD132" s="533">
        <f t="shared" si="37"/>
        <v>139846331.70166668</v>
      </c>
      <c r="AE132" s="529"/>
      <c r="AF132" s="118"/>
      <c r="AG132" s="270"/>
      <c r="AH132" s="116"/>
      <c r="AI132" s="116"/>
      <c r="AJ132" s="116"/>
      <c r="AK132" s="117"/>
      <c r="AL132" s="116">
        <f t="shared" si="43"/>
        <v>0</v>
      </c>
      <c r="AM132" s="115">
        <f t="shared" si="62"/>
        <v>139846331.70166668</v>
      </c>
      <c r="AN132" s="116"/>
      <c r="AO132" s="348">
        <f t="shared" si="44"/>
        <v>139846331.70166668</v>
      </c>
      <c r="AP132" s="297"/>
      <c r="AQ132" s="101">
        <f t="shared" si="38"/>
        <v>115289634.83</v>
      </c>
      <c r="AR132" s="116"/>
      <c r="AS132" s="116"/>
      <c r="AT132" s="116"/>
      <c r="AU132" s="116"/>
      <c r="AV132" s="343">
        <f t="shared" si="46"/>
        <v>0</v>
      </c>
      <c r="AW132" s="116">
        <f t="shared" ref="AW132:AW149" si="63">AQ132</f>
        <v>115289634.83</v>
      </c>
      <c r="AX132" s="116"/>
      <c r="AY132" s="343">
        <f t="shared" si="47"/>
        <v>115289634.83</v>
      </c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s="21" customFormat="1" ht="12" customHeight="1">
      <c r="A133" s="195">
        <v>14200202</v>
      </c>
      <c r="B133" s="126" t="s">
        <v>1839</v>
      </c>
      <c r="C133" s="109" t="s">
        <v>993</v>
      </c>
      <c r="D133" s="130" t="str">
        <f t="shared" si="36"/>
        <v>W/C</v>
      </c>
      <c r="E133" s="130"/>
      <c r="F133" s="109"/>
      <c r="G133" s="130"/>
      <c r="H133" s="212" t="str">
        <f t="shared" si="60"/>
        <v/>
      </c>
      <c r="I133" s="212" t="str">
        <f t="shared" si="56"/>
        <v/>
      </c>
      <c r="J133" s="212" t="str">
        <f t="shared" si="57"/>
        <v/>
      </c>
      <c r="K133" s="212" t="str">
        <f t="shared" si="58"/>
        <v/>
      </c>
      <c r="L133" s="212" t="str">
        <f t="shared" si="39"/>
        <v>W/C</v>
      </c>
      <c r="M133" s="212" t="str">
        <f t="shared" si="40"/>
        <v>NO</v>
      </c>
      <c r="N133" s="212" t="str">
        <f t="shared" si="41"/>
        <v>W/C</v>
      </c>
      <c r="O133" s="212"/>
      <c r="P133" s="110">
        <v>43023842.689999998</v>
      </c>
      <c r="Q133" s="110">
        <v>33425372.440000001</v>
      </c>
      <c r="R133" s="110">
        <v>23850699.43</v>
      </c>
      <c r="S133" s="110">
        <v>22668182.82</v>
      </c>
      <c r="T133" s="110">
        <v>32208658.550000001</v>
      </c>
      <c r="U133" s="110">
        <v>58785907.880000003</v>
      </c>
      <c r="V133" s="110">
        <v>80489631.719999999</v>
      </c>
      <c r="W133" s="110">
        <v>80966999.790000007</v>
      </c>
      <c r="X133" s="110">
        <v>89773068.450000003</v>
      </c>
      <c r="Y133" s="110">
        <v>83085271.629999995</v>
      </c>
      <c r="Z133" s="110">
        <v>68175337.400000006</v>
      </c>
      <c r="AA133" s="110">
        <v>44135545.990000002</v>
      </c>
      <c r="AB133" s="110">
        <v>34329473.25</v>
      </c>
      <c r="AC133" s="110"/>
      <c r="AD133" s="533">
        <f t="shared" si="37"/>
        <v>54686777.839166671</v>
      </c>
      <c r="AE133" s="529"/>
      <c r="AF133" s="118"/>
      <c r="AG133" s="270"/>
      <c r="AH133" s="116"/>
      <c r="AI133" s="116"/>
      <c r="AJ133" s="116"/>
      <c r="AK133" s="117"/>
      <c r="AL133" s="116">
        <f t="shared" si="43"/>
        <v>0</v>
      </c>
      <c r="AM133" s="115">
        <f t="shared" si="62"/>
        <v>54686777.839166671</v>
      </c>
      <c r="AN133" s="116"/>
      <c r="AO133" s="348">
        <f t="shared" si="44"/>
        <v>54686777.839166671</v>
      </c>
      <c r="AP133" s="297"/>
      <c r="AQ133" s="101">
        <f t="shared" si="38"/>
        <v>34329473.25</v>
      </c>
      <c r="AR133" s="116"/>
      <c r="AS133" s="116"/>
      <c r="AT133" s="116"/>
      <c r="AU133" s="116"/>
      <c r="AV133" s="343">
        <f t="shared" si="46"/>
        <v>0</v>
      </c>
      <c r="AW133" s="116">
        <f t="shared" si="63"/>
        <v>34329473.25</v>
      </c>
      <c r="AX133" s="116"/>
      <c r="AY133" s="343">
        <f t="shared" si="47"/>
        <v>34329473.25</v>
      </c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s="21" customFormat="1" ht="12" customHeight="1">
      <c r="A134" s="195">
        <v>14200203</v>
      </c>
      <c r="B134" s="126" t="s">
        <v>1840</v>
      </c>
      <c r="C134" s="109" t="s">
        <v>994</v>
      </c>
      <c r="D134" s="130" t="str">
        <f t="shared" si="36"/>
        <v>W/C</v>
      </c>
      <c r="E134" s="130"/>
      <c r="F134" s="109"/>
      <c r="G134" s="130"/>
      <c r="H134" s="212" t="str">
        <f t="shared" si="60"/>
        <v/>
      </c>
      <c r="I134" s="212" t="str">
        <f t="shared" si="56"/>
        <v/>
      </c>
      <c r="J134" s="212" t="str">
        <f t="shared" si="57"/>
        <v/>
      </c>
      <c r="K134" s="212" t="str">
        <f t="shared" si="58"/>
        <v/>
      </c>
      <c r="L134" s="212" t="str">
        <f t="shared" si="39"/>
        <v>W/C</v>
      </c>
      <c r="M134" s="212" t="str">
        <f t="shared" si="40"/>
        <v>NO</v>
      </c>
      <c r="N134" s="212" t="str">
        <f t="shared" si="41"/>
        <v>W/C</v>
      </c>
      <c r="O134" s="212"/>
      <c r="P134" s="110">
        <v>-1513733.67</v>
      </c>
      <c r="Q134" s="110">
        <v>-1499522.09</v>
      </c>
      <c r="R134" s="110">
        <v>-1463691.06</v>
      </c>
      <c r="S134" s="110">
        <v>-1456467.41</v>
      </c>
      <c r="T134" s="110">
        <v>-1440366.63</v>
      </c>
      <c r="U134" s="110">
        <v>-1393784.49</v>
      </c>
      <c r="V134" s="110">
        <v>-1358527.2</v>
      </c>
      <c r="W134" s="110">
        <v>-1327476.9099999999</v>
      </c>
      <c r="X134" s="110">
        <v>-1306400.45</v>
      </c>
      <c r="Y134" s="110">
        <v>-1296025.6399999999</v>
      </c>
      <c r="Z134" s="110">
        <v>-1269848.3999999999</v>
      </c>
      <c r="AA134" s="110">
        <v>-1257379.49</v>
      </c>
      <c r="AB134" s="110">
        <v>-1276490.56</v>
      </c>
      <c r="AC134" s="110"/>
      <c r="AD134" s="533">
        <f t="shared" si="37"/>
        <v>-1372050.1570833335</v>
      </c>
      <c r="AE134" s="529"/>
      <c r="AF134" s="118"/>
      <c r="AG134" s="270"/>
      <c r="AH134" s="116"/>
      <c r="AI134" s="116"/>
      <c r="AJ134" s="116"/>
      <c r="AK134" s="117"/>
      <c r="AL134" s="116">
        <f t="shared" si="43"/>
        <v>0</v>
      </c>
      <c r="AM134" s="115">
        <f t="shared" si="62"/>
        <v>-1372050.1570833335</v>
      </c>
      <c r="AN134" s="116"/>
      <c r="AO134" s="348">
        <f t="shared" si="44"/>
        <v>-1372050.1570833335</v>
      </c>
      <c r="AP134" s="297"/>
      <c r="AQ134" s="101">
        <f t="shared" si="38"/>
        <v>-1276490.56</v>
      </c>
      <c r="AR134" s="116"/>
      <c r="AS134" s="116"/>
      <c r="AT134" s="116"/>
      <c r="AU134" s="116"/>
      <c r="AV134" s="343">
        <f t="shared" si="46"/>
        <v>0</v>
      </c>
      <c r="AW134" s="116">
        <f t="shared" si="63"/>
        <v>-1276490.56</v>
      </c>
      <c r="AX134" s="116"/>
      <c r="AY134" s="343">
        <f t="shared" si="47"/>
        <v>-1276490.56</v>
      </c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s="21" customFormat="1" ht="12" customHeight="1">
      <c r="A135" s="195">
        <v>14200213</v>
      </c>
      <c r="B135" s="126" t="s">
        <v>1841</v>
      </c>
      <c r="C135" s="109" t="s">
        <v>994</v>
      </c>
      <c r="D135" s="130" t="str">
        <f t="shared" si="36"/>
        <v>W/C</v>
      </c>
      <c r="E135" s="130"/>
      <c r="F135" s="109"/>
      <c r="G135" s="130"/>
      <c r="H135" s="212" t="str">
        <f t="shared" si="60"/>
        <v/>
      </c>
      <c r="I135" s="212" t="str">
        <f t="shared" si="56"/>
        <v/>
      </c>
      <c r="J135" s="212" t="str">
        <f t="shared" si="57"/>
        <v/>
      </c>
      <c r="K135" s="212" t="str">
        <f t="shared" si="58"/>
        <v/>
      </c>
      <c r="L135" s="212" t="str">
        <f t="shared" si="39"/>
        <v>W/C</v>
      </c>
      <c r="M135" s="212" t="str">
        <f t="shared" si="40"/>
        <v>NO</v>
      </c>
      <c r="N135" s="212" t="str">
        <f t="shared" si="41"/>
        <v>W/C</v>
      </c>
      <c r="O135" s="212"/>
      <c r="P135" s="110">
        <v>-7730.2</v>
      </c>
      <c r="Q135" s="110">
        <v>-2265.75</v>
      </c>
      <c r="R135" s="110">
        <v>-5041.3</v>
      </c>
      <c r="S135" s="110">
        <v>-7724.46</v>
      </c>
      <c r="T135" s="110">
        <v>-6195.71</v>
      </c>
      <c r="U135" s="110">
        <v>-4999.1099999999997</v>
      </c>
      <c r="V135" s="110">
        <v>-11308.1</v>
      </c>
      <c r="W135" s="110">
        <v>-33859.42</v>
      </c>
      <c r="X135" s="110">
        <v>-16360.8</v>
      </c>
      <c r="Y135" s="110">
        <v>-13658</v>
      </c>
      <c r="Z135" s="110">
        <v>-3212.8</v>
      </c>
      <c r="AA135" s="110">
        <v>-14167.16</v>
      </c>
      <c r="AB135" s="110">
        <v>-7800.05</v>
      </c>
      <c r="AC135" s="110"/>
      <c r="AD135" s="533">
        <f t="shared" si="37"/>
        <v>-10546.477916666669</v>
      </c>
      <c r="AE135" s="529"/>
      <c r="AF135" s="118"/>
      <c r="AG135" s="270"/>
      <c r="AH135" s="116"/>
      <c r="AI135" s="116"/>
      <c r="AJ135" s="116"/>
      <c r="AK135" s="117"/>
      <c r="AL135" s="116">
        <f t="shared" si="43"/>
        <v>0</v>
      </c>
      <c r="AM135" s="115">
        <f t="shared" si="62"/>
        <v>-10546.477916666669</v>
      </c>
      <c r="AN135" s="116"/>
      <c r="AO135" s="348">
        <f t="shared" si="44"/>
        <v>-10546.477916666669</v>
      </c>
      <c r="AP135" s="297"/>
      <c r="AQ135" s="101">
        <f t="shared" si="38"/>
        <v>-7800.05</v>
      </c>
      <c r="AR135" s="116"/>
      <c r="AS135" s="116"/>
      <c r="AT135" s="116"/>
      <c r="AU135" s="116"/>
      <c r="AV135" s="343">
        <f t="shared" si="46"/>
        <v>0</v>
      </c>
      <c r="AW135" s="116">
        <f t="shared" si="63"/>
        <v>-7800.05</v>
      </c>
      <c r="AX135" s="116"/>
      <c r="AY135" s="343">
        <f t="shared" si="47"/>
        <v>-7800.05</v>
      </c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s="21" customFormat="1" ht="12" customHeight="1">
      <c r="A136" s="195">
        <v>14200223</v>
      </c>
      <c r="B136" s="126" t="s">
        <v>1842</v>
      </c>
      <c r="C136" s="109" t="s">
        <v>1003</v>
      </c>
      <c r="D136" s="130" t="str">
        <f t="shared" si="36"/>
        <v>W/C</v>
      </c>
      <c r="E136" s="130"/>
      <c r="F136" s="109"/>
      <c r="G136" s="130"/>
      <c r="H136" s="212" t="str">
        <f t="shared" si="60"/>
        <v/>
      </c>
      <c r="I136" s="212" t="str">
        <f t="shared" si="56"/>
        <v/>
      </c>
      <c r="J136" s="212" t="str">
        <f t="shared" si="57"/>
        <v/>
      </c>
      <c r="K136" s="212" t="str">
        <f t="shared" si="58"/>
        <v/>
      </c>
      <c r="L136" s="212" t="str">
        <f t="shared" si="39"/>
        <v>W/C</v>
      </c>
      <c r="M136" s="212" t="str">
        <f t="shared" si="40"/>
        <v>NO</v>
      </c>
      <c r="N136" s="212" t="str">
        <f t="shared" si="41"/>
        <v>W/C</v>
      </c>
      <c r="O136" s="212"/>
      <c r="P136" s="110">
        <v>24025.09</v>
      </c>
      <c r="Q136" s="110">
        <v>24025.09</v>
      </c>
      <c r="R136" s="110">
        <v>24125.09</v>
      </c>
      <c r="S136" s="110">
        <v>21806.79</v>
      </c>
      <c r="T136" s="110">
        <v>21897.87</v>
      </c>
      <c r="U136" s="110">
        <v>21806.79</v>
      </c>
      <c r="V136" s="110">
        <v>21806.79</v>
      </c>
      <c r="W136" s="110">
        <v>22379.67</v>
      </c>
      <c r="X136" s="110">
        <v>21806.79</v>
      </c>
      <c r="Y136" s="110">
        <v>22506.63</v>
      </c>
      <c r="Z136" s="110">
        <v>21806.79</v>
      </c>
      <c r="AA136" s="110">
        <v>23391.77</v>
      </c>
      <c r="AB136" s="110">
        <v>21806.79</v>
      </c>
      <c r="AC136" s="110"/>
      <c r="AD136" s="533">
        <f t="shared" si="37"/>
        <v>22523.000833333335</v>
      </c>
      <c r="AE136" s="529"/>
      <c r="AF136" s="118"/>
      <c r="AG136" s="270"/>
      <c r="AH136" s="116"/>
      <c r="AI136" s="116"/>
      <c r="AJ136" s="116"/>
      <c r="AK136" s="117"/>
      <c r="AL136" s="116">
        <f t="shared" si="43"/>
        <v>0</v>
      </c>
      <c r="AM136" s="115">
        <f t="shared" si="62"/>
        <v>22523.000833333335</v>
      </c>
      <c r="AN136" s="116"/>
      <c r="AO136" s="348">
        <f t="shared" si="44"/>
        <v>22523.000833333335</v>
      </c>
      <c r="AP136" s="297"/>
      <c r="AQ136" s="101">
        <f t="shared" si="38"/>
        <v>21806.79</v>
      </c>
      <c r="AR136" s="116"/>
      <c r="AS136" s="116"/>
      <c r="AT136" s="116"/>
      <c r="AU136" s="116"/>
      <c r="AV136" s="343">
        <f t="shared" si="46"/>
        <v>0</v>
      </c>
      <c r="AW136" s="116">
        <f t="shared" si="63"/>
        <v>21806.79</v>
      </c>
      <c r="AX136" s="116"/>
      <c r="AY136" s="343">
        <f t="shared" si="47"/>
        <v>21806.79</v>
      </c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s="21" customFormat="1" ht="12" customHeight="1">
      <c r="A137" s="434">
        <v>14200251</v>
      </c>
      <c r="B137" s="449" t="s">
        <v>1843</v>
      </c>
      <c r="C137" s="410" t="s">
        <v>992</v>
      </c>
      <c r="D137" s="411" t="str">
        <f t="shared" ref="D137:D207" si="64">IF(CONCATENATE(H137,I137,J137,K137,N137)= "ERBGRB","CRB",CONCATENATE(H137,I137,J137,K137,N137))</f>
        <v>W/C</v>
      </c>
      <c r="E137" s="411"/>
      <c r="F137" s="561">
        <v>43056</v>
      </c>
      <c r="G137" s="411"/>
      <c r="H137" s="412" t="str">
        <f t="shared" si="60"/>
        <v/>
      </c>
      <c r="I137" s="412" t="str">
        <f t="shared" si="56"/>
        <v/>
      </c>
      <c r="J137" s="412" t="str">
        <f t="shared" si="57"/>
        <v/>
      </c>
      <c r="K137" s="412" t="str">
        <f t="shared" si="58"/>
        <v/>
      </c>
      <c r="L137" s="412" t="str">
        <f t="shared" si="39"/>
        <v>W/C</v>
      </c>
      <c r="M137" s="412" t="str">
        <f t="shared" si="40"/>
        <v>NO</v>
      </c>
      <c r="N137" s="412" t="str">
        <f t="shared" si="41"/>
        <v>W/C</v>
      </c>
      <c r="O137" s="412"/>
      <c r="P137" s="413">
        <v>0</v>
      </c>
      <c r="Q137" s="413">
        <v>0</v>
      </c>
      <c r="R137" s="413">
        <v>0</v>
      </c>
      <c r="S137" s="413">
        <v>0</v>
      </c>
      <c r="T137" s="413">
        <v>0</v>
      </c>
      <c r="U137" s="413">
        <v>0</v>
      </c>
      <c r="V137" s="413">
        <v>0</v>
      </c>
      <c r="W137" s="413">
        <v>0</v>
      </c>
      <c r="X137" s="413">
        <v>-887162.49</v>
      </c>
      <c r="Y137" s="413">
        <v>0</v>
      </c>
      <c r="Z137" s="413">
        <v>0</v>
      </c>
      <c r="AA137" s="413">
        <v>0</v>
      </c>
      <c r="AB137" s="413">
        <v>0</v>
      </c>
      <c r="AC137" s="413"/>
      <c r="AD137" s="534">
        <f t="shared" ref="AD137:AD200" si="65">(P137+AB137+SUM(Q137:AA137)*2)/24</f>
        <v>-73930.207500000004</v>
      </c>
      <c r="AE137" s="530"/>
      <c r="AF137" s="414"/>
      <c r="AG137" s="415"/>
      <c r="AH137" s="416"/>
      <c r="AI137" s="416"/>
      <c r="AJ137" s="416"/>
      <c r="AK137" s="417"/>
      <c r="AL137" s="416">
        <f t="shared" si="43"/>
        <v>0</v>
      </c>
      <c r="AM137" s="418">
        <f t="shared" si="62"/>
        <v>-73930.207500000004</v>
      </c>
      <c r="AN137" s="416"/>
      <c r="AO137" s="419">
        <f t="shared" si="44"/>
        <v>-73930.207500000004</v>
      </c>
      <c r="AP137" s="297"/>
      <c r="AQ137" s="420">
        <f t="shared" ref="AQ137:AQ200" si="66">AB137</f>
        <v>0</v>
      </c>
      <c r="AR137" s="416"/>
      <c r="AS137" s="416"/>
      <c r="AT137" s="416"/>
      <c r="AU137" s="416"/>
      <c r="AV137" s="421">
        <f t="shared" si="46"/>
        <v>0</v>
      </c>
      <c r="AW137" s="416">
        <f t="shared" si="63"/>
        <v>0</v>
      </c>
      <c r="AX137" s="416"/>
      <c r="AY137" s="421">
        <f t="shared" si="47"/>
        <v>0</v>
      </c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s="21" customFormat="1" ht="12" customHeight="1">
      <c r="A138" s="195">
        <v>14200252</v>
      </c>
      <c r="B138" s="126" t="s">
        <v>1844</v>
      </c>
      <c r="C138" s="109" t="s">
        <v>1009</v>
      </c>
      <c r="D138" s="130" t="str">
        <f t="shared" si="64"/>
        <v>W/C</v>
      </c>
      <c r="E138" s="130"/>
      <c r="F138" s="109"/>
      <c r="G138" s="130"/>
      <c r="H138" s="212" t="str">
        <f t="shared" si="60"/>
        <v/>
      </c>
      <c r="I138" s="212" t="str">
        <f t="shared" si="56"/>
        <v/>
      </c>
      <c r="J138" s="212" t="str">
        <f t="shared" si="57"/>
        <v/>
      </c>
      <c r="K138" s="212" t="str">
        <f t="shared" si="58"/>
        <v/>
      </c>
      <c r="L138" s="212" t="str">
        <f t="shared" si="39"/>
        <v>W/C</v>
      </c>
      <c r="M138" s="212" t="str">
        <f t="shared" si="40"/>
        <v>NO</v>
      </c>
      <c r="N138" s="212" t="str">
        <f t="shared" si="41"/>
        <v>W/C</v>
      </c>
      <c r="O138" s="212"/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-1732257.85</v>
      </c>
      <c r="Y138" s="110">
        <v>0</v>
      </c>
      <c r="Z138" s="110">
        <v>0</v>
      </c>
      <c r="AA138" s="110">
        <v>0</v>
      </c>
      <c r="AB138" s="110">
        <v>0</v>
      </c>
      <c r="AC138" s="110"/>
      <c r="AD138" s="533">
        <f t="shared" si="65"/>
        <v>-144354.82083333333</v>
      </c>
      <c r="AE138" s="529"/>
      <c r="AF138" s="118"/>
      <c r="AG138" s="270"/>
      <c r="AH138" s="116"/>
      <c r="AI138" s="116"/>
      <c r="AJ138" s="116"/>
      <c r="AK138" s="117"/>
      <c r="AL138" s="116">
        <f t="shared" si="43"/>
        <v>0</v>
      </c>
      <c r="AM138" s="115">
        <f t="shared" si="62"/>
        <v>-144354.82083333333</v>
      </c>
      <c r="AN138" s="116"/>
      <c r="AO138" s="348">
        <f t="shared" si="44"/>
        <v>-144354.82083333333</v>
      </c>
      <c r="AP138" s="297"/>
      <c r="AQ138" s="101">
        <f t="shared" si="66"/>
        <v>0</v>
      </c>
      <c r="AR138" s="116"/>
      <c r="AS138" s="116"/>
      <c r="AT138" s="116"/>
      <c r="AU138" s="116"/>
      <c r="AV138" s="343">
        <f t="shared" si="46"/>
        <v>0</v>
      </c>
      <c r="AW138" s="116">
        <f t="shared" si="63"/>
        <v>0</v>
      </c>
      <c r="AX138" s="116"/>
      <c r="AY138" s="343">
        <f t="shared" si="47"/>
        <v>0</v>
      </c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s="21" customFormat="1" ht="12" customHeight="1">
      <c r="A139" s="195">
        <v>14200253</v>
      </c>
      <c r="B139" s="126" t="s">
        <v>1845</v>
      </c>
      <c r="C139" s="109" t="s">
        <v>995</v>
      </c>
      <c r="D139" s="130" t="str">
        <f t="shared" si="64"/>
        <v>W/C</v>
      </c>
      <c r="E139" s="130"/>
      <c r="F139" s="109"/>
      <c r="G139" s="130"/>
      <c r="H139" s="212" t="str">
        <f t="shared" si="60"/>
        <v/>
      </c>
      <c r="I139" s="212" t="str">
        <f t="shared" si="56"/>
        <v/>
      </c>
      <c r="J139" s="212" t="str">
        <f t="shared" si="57"/>
        <v/>
      </c>
      <c r="K139" s="212" t="str">
        <f t="shared" si="58"/>
        <v/>
      </c>
      <c r="L139" s="212" t="str">
        <f t="shared" ref="L139:L209" si="67">IF(VALUE(AM139),"W/C",IF(ISBLANK(AM139),"NO","W/C"))</f>
        <v>W/C</v>
      </c>
      <c r="M139" s="212" t="str">
        <f t="shared" ref="M139:M209" si="68">IF(VALUE(AN139),"W/C",IF(ISBLANK(AN139),"NO","W/C"))</f>
        <v>NO</v>
      </c>
      <c r="N139" s="212" t="str">
        <f t="shared" ref="N139:N209" si="69">IF(OR(CONCATENATE(L139,M139)="NOW/C",CONCATENATE(L139,M139)="W/CNO"),"W/C","")</f>
        <v>W/C</v>
      </c>
      <c r="O139" s="212"/>
      <c r="P139" s="110">
        <v>-23212.81</v>
      </c>
      <c r="Q139" s="110">
        <v>-1945.91</v>
      </c>
      <c r="R139" s="110">
        <v>-41500.949999999997</v>
      </c>
      <c r="S139" s="110">
        <v>-79279.97</v>
      </c>
      <c r="T139" s="110">
        <v>-12065.94</v>
      </c>
      <c r="U139" s="110">
        <v>-60643.5</v>
      </c>
      <c r="V139" s="110">
        <v>-398575.65</v>
      </c>
      <c r="W139" s="110">
        <v>-10831.31</v>
      </c>
      <c r="X139" s="110">
        <v>-59780.12</v>
      </c>
      <c r="Y139" s="110">
        <v>-151939.06</v>
      </c>
      <c r="Z139" s="110">
        <v>-19731.75</v>
      </c>
      <c r="AA139" s="110">
        <v>445.06</v>
      </c>
      <c r="AB139" s="110">
        <v>-12383.73</v>
      </c>
      <c r="AC139" s="110"/>
      <c r="AD139" s="533">
        <f t="shared" si="65"/>
        <v>-71137.280833333338</v>
      </c>
      <c r="AE139" s="529"/>
      <c r="AF139" s="118"/>
      <c r="AG139" s="270"/>
      <c r="AH139" s="116"/>
      <c r="AI139" s="116"/>
      <c r="AJ139" s="116"/>
      <c r="AK139" s="117"/>
      <c r="AL139" s="116">
        <f t="shared" si="43"/>
        <v>0</v>
      </c>
      <c r="AM139" s="115">
        <f t="shared" si="62"/>
        <v>-71137.280833333338</v>
      </c>
      <c r="AN139" s="116"/>
      <c r="AO139" s="348">
        <f t="shared" si="44"/>
        <v>-71137.280833333338</v>
      </c>
      <c r="AP139" s="297"/>
      <c r="AQ139" s="101">
        <f t="shared" si="66"/>
        <v>-12383.73</v>
      </c>
      <c r="AR139" s="116"/>
      <c r="AS139" s="116"/>
      <c r="AT139" s="116"/>
      <c r="AU139" s="116"/>
      <c r="AV139" s="343">
        <f t="shared" si="46"/>
        <v>0</v>
      </c>
      <c r="AW139" s="116">
        <f t="shared" si="63"/>
        <v>-12383.73</v>
      </c>
      <c r="AX139" s="116"/>
      <c r="AY139" s="343">
        <f t="shared" si="47"/>
        <v>-12383.73</v>
      </c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s="21" customFormat="1" ht="12" customHeight="1">
      <c r="A140" s="195">
        <v>14300062</v>
      </c>
      <c r="B140" s="126" t="s">
        <v>1846</v>
      </c>
      <c r="C140" s="109" t="s">
        <v>817</v>
      </c>
      <c r="D140" s="130" t="str">
        <f t="shared" si="64"/>
        <v>W/C</v>
      </c>
      <c r="E140" s="130"/>
      <c r="F140" s="109"/>
      <c r="G140" s="130"/>
      <c r="H140" s="212" t="str">
        <f t="shared" si="60"/>
        <v/>
      </c>
      <c r="I140" s="212" t="str">
        <f t="shared" si="56"/>
        <v/>
      </c>
      <c r="J140" s="212" t="str">
        <f t="shared" si="57"/>
        <v/>
      </c>
      <c r="K140" s="212" t="str">
        <f t="shared" si="58"/>
        <v/>
      </c>
      <c r="L140" s="212" t="str">
        <f t="shared" si="67"/>
        <v>W/C</v>
      </c>
      <c r="M140" s="212" t="str">
        <f t="shared" si="68"/>
        <v>NO</v>
      </c>
      <c r="N140" s="212" t="str">
        <f t="shared" si="69"/>
        <v>W/C</v>
      </c>
      <c r="O140" s="212"/>
      <c r="P140" s="110">
        <v>11890594.01</v>
      </c>
      <c r="Q140" s="110">
        <v>15636501.890000001</v>
      </c>
      <c r="R140" s="110">
        <v>9632754.4199999999</v>
      </c>
      <c r="S140" s="110">
        <v>8981579.1400000006</v>
      </c>
      <c r="T140" s="110">
        <v>8829406.5899999999</v>
      </c>
      <c r="U140" s="110">
        <v>13796715.48</v>
      </c>
      <c r="V140" s="110">
        <v>15874633.76</v>
      </c>
      <c r="W140" s="110">
        <v>20834966.02</v>
      </c>
      <c r="X140" s="110">
        <v>20971770.100000001</v>
      </c>
      <c r="Y140" s="110">
        <v>19939615.940000001</v>
      </c>
      <c r="Z140" s="110">
        <v>10604050.189999999</v>
      </c>
      <c r="AA140" s="110">
        <v>10161862.77</v>
      </c>
      <c r="AB140" s="110">
        <v>12124214.460000001</v>
      </c>
      <c r="AC140" s="110"/>
      <c r="AD140" s="533">
        <f t="shared" si="65"/>
        <v>13939271.711250002</v>
      </c>
      <c r="AE140" s="529"/>
      <c r="AF140" s="118"/>
      <c r="AG140" s="270"/>
      <c r="AH140" s="116"/>
      <c r="AI140" s="116"/>
      <c r="AJ140" s="116"/>
      <c r="AK140" s="117"/>
      <c r="AL140" s="116">
        <f t="shared" si="43"/>
        <v>0</v>
      </c>
      <c r="AM140" s="115">
        <f t="shared" si="62"/>
        <v>13939271.711250002</v>
      </c>
      <c r="AN140" s="116"/>
      <c r="AO140" s="348">
        <f t="shared" si="44"/>
        <v>13939271.711250002</v>
      </c>
      <c r="AP140" s="297"/>
      <c r="AQ140" s="101">
        <f t="shared" si="66"/>
        <v>12124214.460000001</v>
      </c>
      <c r="AR140" s="116"/>
      <c r="AS140" s="116"/>
      <c r="AT140" s="116"/>
      <c r="AU140" s="116"/>
      <c r="AV140" s="343">
        <f t="shared" si="46"/>
        <v>0</v>
      </c>
      <c r="AW140" s="116">
        <f t="shared" si="63"/>
        <v>12124214.460000001</v>
      </c>
      <c r="AX140" s="116"/>
      <c r="AY140" s="343">
        <f t="shared" si="47"/>
        <v>12124214.460000001</v>
      </c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s="21" customFormat="1" ht="12" customHeight="1">
      <c r="A141" s="195">
        <v>14300072</v>
      </c>
      <c r="B141" s="126" t="s">
        <v>1847</v>
      </c>
      <c r="C141" s="109" t="s">
        <v>590</v>
      </c>
      <c r="D141" s="130" t="str">
        <f t="shared" si="64"/>
        <v>W/C</v>
      </c>
      <c r="E141" s="130"/>
      <c r="F141" s="109"/>
      <c r="G141" s="130"/>
      <c r="H141" s="212" t="str">
        <f t="shared" si="60"/>
        <v/>
      </c>
      <c r="I141" s="212" t="str">
        <f t="shared" si="56"/>
        <v/>
      </c>
      <c r="J141" s="212" t="str">
        <f t="shared" si="57"/>
        <v/>
      </c>
      <c r="K141" s="212" t="str">
        <f t="shared" si="58"/>
        <v/>
      </c>
      <c r="L141" s="212" t="str">
        <f t="shared" si="67"/>
        <v>W/C</v>
      </c>
      <c r="M141" s="212" t="str">
        <f t="shared" si="68"/>
        <v>NO</v>
      </c>
      <c r="N141" s="212" t="str">
        <f t="shared" si="69"/>
        <v>W/C</v>
      </c>
      <c r="O141" s="212"/>
      <c r="P141" s="110">
        <v>299269.52</v>
      </c>
      <c r="Q141" s="110">
        <v>62790.49</v>
      </c>
      <c r="R141" s="110">
        <v>129875.63</v>
      </c>
      <c r="S141" s="110">
        <v>362463.93</v>
      </c>
      <c r="T141" s="110">
        <v>296983.90000000002</v>
      </c>
      <c r="U141" s="110">
        <v>397282.74</v>
      </c>
      <c r="V141" s="110">
        <v>919259.54</v>
      </c>
      <c r="W141" s="110">
        <v>152012.19</v>
      </c>
      <c r="X141" s="110">
        <v>312437.53999999998</v>
      </c>
      <c r="Y141" s="110">
        <v>266973.92</v>
      </c>
      <c r="Z141" s="110">
        <v>818264.66</v>
      </c>
      <c r="AA141" s="110">
        <v>1027042.86</v>
      </c>
      <c r="AB141" s="110">
        <v>247276.39</v>
      </c>
      <c r="AC141" s="110"/>
      <c r="AD141" s="533">
        <f t="shared" si="65"/>
        <v>418221.69625000004</v>
      </c>
      <c r="AE141" s="529"/>
      <c r="AF141" s="118"/>
      <c r="AG141" s="270"/>
      <c r="AH141" s="116"/>
      <c r="AI141" s="116"/>
      <c r="AJ141" s="116"/>
      <c r="AK141" s="117"/>
      <c r="AL141" s="116">
        <f t="shared" ref="AL141:AL211" si="70">SUM(AI141:AK141)</f>
        <v>0</v>
      </c>
      <c r="AM141" s="115">
        <f t="shared" si="62"/>
        <v>418221.69625000004</v>
      </c>
      <c r="AN141" s="116"/>
      <c r="AO141" s="348">
        <f t="shared" ref="AO141:AO211" si="71">AM141+AN141</f>
        <v>418221.69625000004</v>
      </c>
      <c r="AP141" s="297"/>
      <c r="AQ141" s="101">
        <f t="shared" si="66"/>
        <v>247276.39</v>
      </c>
      <c r="AR141" s="116"/>
      <c r="AS141" s="116"/>
      <c r="AT141" s="116"/>
      <c r="AU141" s="116"/>
      <c r="AV141" s="343">
        <f t="shared" ref="AV141:AV211" si="72">SUM(AS141:AU141)</f>
        <v>0</v>
      </c>
      <c r="AW141" s="116">
        <f t="shared" si="63"/>
        <v>247276.39</v>
      </c>
      <c r="AX141" s="116"/>
      <c r="AY141" s="343">
        <f t="shared" ref="AY141:AY211" si="73">AW141+AX141</f>
        <v>247276.39</v>
      </c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s="21" customFormat="1" ht="12" customHeight="1">
      <c r="A142" s="199">
        <v>14300081</v>
      </c>
      <c r="B142" s="125" t="s">
        <v>1848</v>
      </c>
      <c r="C142" s="125" t="s">
        <v>818</v>
      </c>
      <c r="D142" s="130" t="str">
        <f t="shared" si="64"/>
        <v>W/C</v>
      </c>
      <c r="E142" s="130"/>
      <c r="F142" s="125"/>
      <c r="G142" s="130"/>
      <c r="H142" s="212" t="str">
        <f t="shared" si="60"/>
        <v/>
      </c>
      <c r="I142" s="212" t="str">
        <f t="shared" si="56"/>
        <v/>
      </c>
      <c r="J142" s="212" t="str">
        <f t="shared" si="57"/>
        <v/>
      </c>
      <c r="K142" s="212" t="str">
        <f t="shared" si="58"/>
        <v/>
      </c>
      <c r="L142" s="212" t="str">
        <f t="shared" si="67"/>
        <v>W/C</v>
      </c>
      <c r="M142" s="212" t="str">
        <f t="shared" si="68"/>
        <v>NO</v>
      </c>
      <c r="N142" s="212" t="str">
        <f t="shared" si="69"/>
        <v>W/C</v>
      </c>
      <c r="O142" s="212"/>
      <c r="P142" s="110">
        <v>1496.25</v>
      </c>
      <c r="Q142" s="110">
        <v>1496.25</v>
      </c>
      <c r="R142" s="110">
        <v>1496.25</v>
      </c>
      <c r="S142" s="110">
        <v>1496.25</v>
      </c>
      <c r="T142" s="110">
        <v>1496.25</v>
      </c>
      <c r="U142" s="110">
        <v>107878.27</v>
      </c>
      <c r="V142" s="110">
        <v>1557.03</v>
      </c>
      <c r="W142" s="110">
        <v>1557.03</v>
      </c>
      <c r="X142" s="110">
        <v>1557.03</v>
      </c>
      <c r="Y142" s="110">
        <v>1557.03</v>
      </c>
      <c r="Z142" s="110">
        <v>1602.44</v>
      </c>
      <c r="AA142" s="110">
        <v>1602.44</v>
      </c>
      <c r="AB142" s="110">
        <v>1602.44</v>
      </c>
      <c r="AC142" s="110"/>
      <c r="AD142" s="533">
        <f t="shared" si="65"/>
        <v>10403.80125</v>
      </c>
      <c r="AE142" s="529"/>
      <c r="AF142" s="118"/>
      <c r="AG142" s="270"/>
      <c r="AH142" s="116"/>
      <c r="AI142" s="116"/>
      <c r="AJ142" s="116"/>
      <c r="AK142" s="117"/>
      <c r="AL142" s="116">
        <f t="shared" si="70"/>
        <v>0</v>
      </c>
      <c r="AM142" s="115">
        <f t="shared" si="62"/>
        <v>10403.80125</v>
      </c>
      <c r="AN142" s="116"/>
      <c r="AO142" s="348">
        <f t="shared" si="71"/>
        <v>10403.80125</v>
      </c>
      <c r="AP142" s="297"/>
      <c r="AQ142" s="101">
        <f t="shared" si="66"/>
        <v>1602.44</v>
      </c>
      <c r="AR142" s="116"/>
      <c r="AS142" s="116"/>
      <c r="AT142" s="116"/>
      <c r="AU142" s="116"/>
      <c r="AV142" s="343">
        <f t="shared" si="72"/>
        <v>0</v>
      </c>
      <c r="AW142" s="116">
        <f t="shared" si="63"/>
        <v>1602.44</v>
      </c>
      <c r="AX142" s="116"/>
      <c r="AY142" s="343">
        <f t="shared" si="73"/>
        <v>1602.44</v>
      </c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s="21" customFormat="1" ht="12" customHeight="1">
      <c r="A143" s="195">
        <v>14300082</v>
      </c>
      <c r="B143" s="126" t="s">
        <v>1849</v>
      </c>
      <c r="C143" s="109" t="s">
        <v>591</v>
      </c>
      <c r="D143" s="130" t="str">
        <f t="shared" si="64"/>
        <v>W/C</v>
      </c>
      <c r="E143" s="130"/>
      <c r="F143" s="109"/>
      <c r="G143" s="130"/>
      <c r="H143" s="212" t="str">
        <f t="shared" si="60"/>
        <v/>
      </c>
      <c r="I143" s="212" t="str">
        <f t="shared" si="56"/>
        <v/>
      </c>
      <c r="J143" s="212" t="str">
        <f t="shared" si="57"/>
        <v/>
      </c>
      <c r="K143" s="212" t="str">
        <f t="shared" si="58"/>
        <v/>
      </c>
      <c r="L143" s="212" t="str">
        <f t="shared" si="67"/>
        <v>W/C</v>
      </c>
      <c r="M143" s="212" t="str">
        <f t="shared" si="68"/>
        <v>NO</v>
      </c>
      <c r="N143" s="212" t="str">
        <f t="shared" si="69"/>
        <v>W/C</v>
      </c>
      <c r="O143" s="212"/>
      <c r="P143" s="110">
        <v>299269.32</v>
      </c>
      <c r="Q143" s="110">
        <v>62790.559999999998</v>
      </c>
      <c r="R143" s="110">
        <v>129875.6</v>
      </c>
      <c r="S143" s="110">
        <v>492339.66</v>
      </c>
      <c r="T143" s="110">
        <v>296983.78000000003</v>
      </c>
      <c r="U143" s="110">
        <v>397282.63</v>
      </c>
      <c r="V143" s="110">
        <v>521976.65</v>
      </c>
      <c r="W143" s="110">
        <v>152012.38</v>
      </c>
      <c r="X143" s="110">
        <v>312437.82</v>
      </c>
      <c r="Y143" s="110">
        <v>427415.75</v>
      </c>
      <c r="Z143" s="110">
        <v>818264.54</v>
      </c>
      <c r="AA143" s="110">
        <v>1027042.77</v>
      </c>
      <c r="AB143" s="110">
        <v>1274503.6299999999</v>
      </c>
      <c r="AC143" s="110"/>
      <c r="AD143" s="533">
        <f t="shared" si="65"/>
        <v>452109.05124999996</v>
      </c>
      <c r="AE143" s="529"/>
      <c r="AF143" s="118"/>
      <c r="AG143" s="270"/>
      <c r="AH143" s="116"/>
      <c r="AI143" s="116"/>
      <c r="AJ143" s="116"/>
      <c r="AK143" s="117"/>
      <c r="AL143" s="116">
        <f t="shared" si="70"/>
        <v>0</v>
      </c>
      <c r="AM143" s="115">
        <f t="shared" si="62"/>
        <v>452109.05124999996</v>
      </c>
      <c r="AN143" s="116"/>
      <c r="AO143" s="348">
        <f t="shared" si="71"/>
        <v>452109.05124999996</v>
      </c>
      <c r="AP143" s="297"/>
      <c r="AQ143" s="101">
        <f t="shared" si="66"/>
        <v>1274503.6299999999</v>
      </c>
      <c r="AR143" s="116"/>
      <c r="AS143" s="116"/>
      <c r="AT143" s="116"/>
      <c r="AU143" s="116"/>
      <c r="AV143" s="343">
        <f t="shared" si="72"/>
        <v>0</v>
      </c>
      <c r="AW143" s="116">
        <f t="shared" si="63"/>
        <v>1274503.6299999999</v>
      </c>
      <c r="AX143" s="116"/>
      <c r="AY143" s="343">
        <f t="shared" si="73"/>
        <v>1274503.6299999999</v>
      </c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s="21" customFormat="1" ht="12" customHeight="1">
      <c r="A144" s="195">
        <v>14300141</v>
      </c>
      <c r="B144" s="126" t="s">
        <v>1850</v>
      </c>
      <c r="C144" s="109" t="s">
        <v>819</v>
      </c>
      <c r="D144" s="130" t="str">
        <f t="shared" si="64"/>
        <v>W/C</v>
      </c>
      <c r="E144" s="130"/>
      <c r="F144" s="109"/>
      <c r="G144" s="130"/>
      <c r="H144" s="212" t="str">
        <f t="shared" si="60"/>
        <v/>
      </c>
      <c r="I144" s="212" t="str">
        <f t="shared" si="56"/>
        <v/>
      </c>
      <c r="J144" s="212" t="str">
        <f t="shared" si="57"/>
        <v/>
      </c>
      <c r="K144" s="212" t="str">
        <f t="shared" si="58"/>
        <v/>
      </c>
      <c r="L144" s="212" t="str">
        <f t="shared" si="67"/>
        <v>W/C</v>
      </c>
      <c r="M144" s="212" t="str">
        <f t="shared" si="68"/>
        <v>NO</v>
      </c>
      <c r="N144" s="212" t="str">
        <f t="shared" si="69"/>
        <v>W/C</v>
      </c>
      <c r="O144" s="212"/>
      <c r="P144" s="110">
        <v>16075301.109999999</v>
      </c>
      <c r="Q144" s="110">
        <v>13351314.59</v>
      </c>
      <c r="R144" s="110">
        <v>11961814.26</v>
      </c>
      <c r="S144" s="110">
        <v>12634115.470000001</v>
      </c>
      <c r="T144" s="110">
        <v>8795856.7599999998</v>
      </c>
      <c r="U144" s="110">
        <v>13205524.789999999</v>
      </c>
      <c r="V144" s="110">
        <v>15024215.26</v>
      </c>
      <c r="W144" s="110">
        <v>18100289.449999999</v>
      </c>
      <c r="X144" s="110">
        <v>12742685.5</v>
      </c>
      <c r="Y144" s="110">
        <v>9593027.8000000007</v>
      </c>
      <c r="Z144" s="110">
        <v>14158380.52</v>
      </c>
      <c r="AA144" s="110">
        <v>11950316.98</v>
      </c>
      <c r="AB144" s="110">
        <v>11596648.300000001</v>
      </c>
      <c r="AC144" s="110"/>
      <c r="AD144" s="533">
        <f t="shared" si="65"/>
        <v>12946126.340416668</v>
      </c>
      <c r="AE144" s="529"/>
      <c r="AF144" s="118"/>
      <c r="AG144" s="270"/>
      <c r="AH144" s="116"/>
      <c r="AI144" s="116"/>
      <c r="AJ144" s="116"/>
      <c r="AK144" s="117"/>
      <c r="AL144" s="116">
        <f t="shared" si="70"/>
        <v>0</v>
      </c>
      <c r="AM144" s="115">
        <f t="shared" si="62"/>
        <v>12946126.340416668</v>
      </c>
      <c r="AN144" s="116"/>
      <c r="AO144" s="348">
        <f t="shared" si="71"/>
        <v>12946126.340416668</v>
      </c>
      <c r="AP144" s="297"/>
      <c r="AQ144" s="101">
        <f t="shared" si="66"/>
        <v>11596648.300000001</v>
      </c>
      <c r="AR144" s="116"/>
      <c r="AS144" s="116"/>
      <c r="AT144" s="116"/>
      <c r="AU144" s="116"/>
      <c r="AV144" s="343">
        <f t="shared" si="72"/>
        <v>0</v>
      </c>
      <c r="AW144" s="116">
        <f t="shared" si="63"/>
        <v>11596648.300000001</v>
      </c>
      <c r="AX144" s="116"/>
      <c r="AY144" s="343">
        <f t="shared" si="73"/>
        <v>11596648.300000001</v>
      </c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s="21" customFormat="1" ht="12" customHeight="1">
      <c r="A145" s="195">
        <v>14300151</v>
      </c>
      <c r="B145" s="126" t="s">
        <v>1851</v>
      </c>
      <c r="C145" s="109" t="s">
        <v>820</v>
      </c>
      <c r="D145" s="130" t="str">
        <f t="shared" si="64"/>
        <v>W/C</v>
      </c>
      <c r="E145" s="130"/>
      <c r="F145" s="109"/>
      <c r="G145" s="130"/>
      <c r="H145" s="212" t="str">
        <f t="shared" si="60"/>
        <v/>
      </c>
      <c r="I145" s="212" t="str">
        <f t="shared" si="56"/>
        <v/>
      </c>
      <c r="J145" s="212" t="str">
        <f t="shared" si="57"/>
        <v/>
      </c>
      <c r="K145" s="212" t="str">
        <f t="shared" si="58"/>
        <v/>
      </c>
      <c r="L145" s="212" t="str">
        <f t="shared" si="67"/>
        <v>W/C</v>
      </c>
      <c r="M145" s="212" t="str">
        <f t="shared" si="68"/>
        <v>NO</v>
      </c>
      <c r="N145" s="212" t="str">
        <f t="shared" si="69"/>
        <v>W/C</v>
      </c>
      <c r="O145" s="212"/>
      <c r="P145" s="110">
        <v>1365596.83</v>
      </c>
      <c r="Q145" s="110">
        <v>1132378.53</v>
      </c>
      <c r="R145" s="110">
        <v>1080367.18</v>
      </c>
      <c r="S145" s="110">
        <v>1520196.19</v>
      </c>
      <c r="T145" s="110">
        <v>1091570.3500000001</v>
      </c>
      <c r="U145" s="110">
        <v>1141238.67</v>
      </c>
      <c r="V145" s="110">
        <v>1258707.27</v>
      </c>
      <c r="W145" s="110">
        <v>1238248.26</v>
      </c>
      <c r="X145" s="110">
        <v>1213539.97</v>
      </c>
      <c r="Y145" s="110">
        <v>1117227.96</v>
      </c>
      <c r="Z145" s="110">
        <v>1285307.8500000001</v>
      </c>
      <c r="AA145" s="110">
        <v>1253623.93</v>
      </c>
      <c r="AB145" s="110">
        <v>1160287.19</v>
      </c>
      <c r="AC145" s="110"/>
      <c r="AD145" s="533">
        <f t="shared" si="65"/>
        <v>1216279.0141666664</v>
      </c>
      <c r="AE145" s="529"/>
      <c r="AF145" s="118"/>
      <c r="AG145" s="270"/>
      <c r="AH145" s="116"/>
      <c r="AI145" s="116"/>
      <c r="AJ145" s="116"/>
      <c r="AK145" s="117"/>
      <c r="AL145" s="116">
        <f t="shared" si="70"/>
        <v>0</v>
      </c>
      <c r="AM145" s="115">
        <f t="shared" si="62"/>
        <v>1216279.0141666664</v>
      </c>
      <c r="AN145" s="116"/>
      <c r="AO145" s="348">
        <f t="shared" si="71"/>
        <v>1216279.0141666664</v>
      </c>
      <c r="AP145" s="297"/>
      <c r="AQ145" s="101">
        <f t="shared" si="66"/>
        <v>1160287.19</v>
      </c>
      <c r="AR145" s="116"/>
      <c r="AS145" s="116"/>
      <c r="AT145" s="116"/>
      <c r="AU145" s="116"/>
      <c r="AV145" s="343">
        <f t="shared" si="72"/>
        <v>0</v>
      </c>
      <c r="AW145" s="116">
        <f t="shared" si="63"/>
        <v>1160287.19</v>
      </c>
      <c r="AX145" s="116"/>
      <c r="AY145" s="343">
        <f t="shared" si="73"/>
        <v>1160287.19</v>
      </c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s="21" customFormat="1" ht="12" customHeight="1">
      <c r="A146" s="195">
        <v>14300171</v>
      </c>
      <c r="B146" s="126" t="s">
        <v>1852</v>
      </c>
      <c r="C146" s="109" t="s">
        <v>821</v>
      </c>
      <c r="D146" s="130" t="str">
        <f t="shared" si="64"/>
        <v>W/C</v>
      </c>
      <c r="E146" s="130"/>
      <c r="F146" s="109"/>
      <c r="G146" s="130"/>
      <c r="H146" s="212" t="str">
        <f t="shared" si="60"/>
        <v/>
      </c>
      <c r="I146" s="212" t="str">
        <f t="shared" si="56"/>
        <v/>
      </c>
      <c r="J146" s="212" t="str">
        <f t="shared" si="57"/>
        <v/>
      </c>
      <c r="K146" s="212" t="str">
        <f t="shared" si="58"/>
        <v/>
      </c>
      <c r="L146" s="212" t="str">
        <f t="shared" si="67"/>
        <v>W/C</v>
      </c>
      <c r="M146" s="212" t="str">
        <f t="shared" si="68"/>
        <v>NO</v>
      </c>
      <c r="N146" s="212" t="str">
        <f t="shared" si="69"/>
        <v>W/C</v>
      </c>
      <c r="O146" s="212"/>
      <c r="P146" s="110">
        <v>9378630.8699999992</v>
      </c>
      <c r="Q146" s="110">
        <v>8782161.3900000006</v>
      </c>
      <c r="R146" s="110">
        <v>8955161.1300000008</v>
      </c>
      <c r="S146" s="110">
        <v>8841801.1099999994</v>
      </c>
      <c r="T146" s="110">
        <v>9457597.6999999993</v>
      </c>
      <c r="U146" s="110">
        <v>11203793.699999999</v>
      </c>
      <c r="V146" s="110">
        <v>14348247.960000001</v>
      </c>
      <c r="W146" s="110">
        <v>17267661.93</v>
      </c>
      <c r="X146" s="110">
        <v>16843518.350000001</v>
      </c>
      <c r="Y146" s="110">
        <v>14981652.470000001</v>
      </c>
      <c r="Z146" s="110">
        <v>13270326.189999999</v>
      </c>
      <c r="AA146" s="110">
        <v>11381219.310000001</v>
      </c>
      <c r="AB146" s="110">
        <v>10327739.15</v>
      </c>
      <c r="AC146" s="110"/>
      <c r="AD146" s="533">
        <f t="shared" si="65"/>
        <v>12098860.520833334</v>
      </c>
      <c r="AE146" s="529"/>
      <c r="AF146" s="118"/>
      <c r="AG146" s="270"/>
      <c r="AH146" s="116"/>
      <c r="AI146" s="116"/>
      <c r="AJ146" s="116"/>
      <c r="AK146" s="117"/>
      <c r="AL146" s="116">
        <f t="shared" si="70"/>
        <v>0</v>
      </c>
      <c r="AM146" s="115">
        <f t="shared" si="62"/>
        <v>12098860.520833334</v>
      </c>
      <c r="AN146" s="116"/>
      <c r="AO146" s="348">
        <f t="shared" si="71"/>
        <v>12098860.520833334</v>
      </c>
      <c r="AP146" s="297"/>
      <c r="AQ146" s="101">
        <f t="shared" si="66"/>
        <v>10327739.15</v>
      </c>
      <c r="AR146" s="116"/>
      <c r="AS146" s="116"/>
      <c r="AT146" s="116"/>
      <c r="AU146" s="116"/>
      <c r="AV146" s="343">
        <f t="shared" si="72"/>
        <v>0</v>
      </c>
      <c r="AW146" s="116">
        <f t="shared" si="63"/>
        <v>10327739.15</v>
      </c>
      <c r="AX146" s="116"/>
      <c r="AY146" s="343">
        <f t="shared" si="73"/>
        <v>10327739.15</v>
      </c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s="21" customFormat="1" ht="12" customHeight="1">
      <c r="A147" s="195">
        <v>14300213</v>
      </c>
      <c r="B147" s="126" t="s">
        <v>1853</v>
      </c>
      <c r="C147" s="109" t="s">
        <v>822</v>
      </c>
      <c r="D147" s="130" t="str">
        <f t="shared" si="64"/>
        <v>W/C</v>
      </c>
      <c r="E147" s="130"/>
      <c r="F147" s="109"/>
      <c r="G147" s="130"/>
      <c r="H147" s="212" t="str">
        <f t="shared" si="60"/>
        <v/>
      </c>
      <c r="I147" s="212" t="str">
        <f t="shared" si="56"/>
        <v/>
      </c>
      <c r="J147" s="212" t="str">
        <f t="shared" si="57"/>
        <v/>
      </c>
      <c r="K147" s="212" t="str">
        <f t="shared" si="58"/>
        <v/>
      </c>
      <c r="L147" s="212" t="str">
        <f t="shared" si="67"/>
        <v>W/C</v>
      </c>
      <c r="M147" s="212" t="str">
        <f t="shared" si="68"/>
        <v>NO</v>
      </c>
      <c r="N147" s="212" t="str">
        <f t="shared" si="69"/>
        <v>W/C</v>
      </c>
      <c r="O147" s="212"/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0">
        <v>0</v>
      </c>
      <c r="V147" s="110">
        <v>0</v>
      </c>
      <c r="W147" s="110">
        <v>0</v>
      </c>
      <c r="X147" s="110">
        <v>0</v>
      </c>
      <c r="Y147" s="110">
        <v>0</v>
      </c>
      <c r="Z147" s="110">
        <v>0</v>
      </c>
      <c r="AA147" s="110">
        <v>0</v>
      </c>
      <c r="AB147" s="110">
        <v>29520.57</v>
      </c>
      <c r="AC147" s="110"/>
      <c r="AD147" s="533">
        <f t="shared" si="65"/>
        <v>1230.0237500000001</v>
      </c>
      <c r="AE147" s="529"/>
      <c r="AF147" s="118"/>
      <c r="AG147" s="270"/>
      <c r="AH147" s="116"/>
      <c r="AI147" s="116"/>
      <c r="AJ147" s="116"/>
      <c r="AK147" s="117"/>
      <c r="AL147" s="116">
        <f t="shared" si="70"/>
        <v>0</v>
      </c>
      <c r="AM147" s="115">
        <f t="shared" si="62"/>
        <v>1230.0237500000001</v>
      </c>
      <c r="AN147" s="116"/>
      <c r="AO147" s="348">
        <f t="shared" si="71"/>
        <v>1230.0237500000001</v>
      </c>
      <c r="AP147" s="297"/>
      <c r="AQ147" s="101">
        <f t="shared" si="66"/>
        <v>29520.57</v>
      </c>
      <c r="AR147" s="116"/>
      <c r="AS147" s="116"/>
      <c r="AT147" s="116"/>
      <c r="AU147" s="116"/>
      <c r="AV147" s="343">
        <f t="shared" si="72"/>
        <v>0</v>
      </c>
      <c r="AW147" s="116">
        <f t="shared" si="63"/>
        <v>29520.57</v>
      </c>
      <c r="AX147" s="116"/>
      <c r="AY147" s="343">
        <f t="shared" si="73"/>
        <v>29520.57</v>
      </c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s="21" customFormat="1" ht="12" customHeight="1">
      <c r="A148" s="195">
        <v>14300241</v>
      </c>
      <c r="B148" s="126" t="s">
        <v>1854</v>
      </c>
      <c r="C148" s="109" t="s">
        <v>724</v>
      </c>
      <c r="D148" s="130" t="str">
        <f t="shared" si="64"/>
        <v>Non-Op</v>
      </c>
      <c r="E148" s="130"/>
      <c r="F148" s="109"/>
      <c r="G148" s="130"/>
      <c r="H148" s="212" t="str">
        <f t="shared" si="60"/>
        <v/>
      </c>
      <c r="I148" s="212" t="str">
        <f t="shared" si="56"/>
        <v/>
      </c>
      <c r="J148" s="212" t="str">
        <f t="shared" si="57"/>
        <v/>
      </c>
      <c r="K148" s="212" t="str">
        <f t="shared" si="58"/>
        <v>Non-Op</v>
      </c>
      <c r="L148" s="212" t="str">
        <f t="shared" si="67"/>
        <v>NO</v>
      </c>
      <c r="M148" s="212" t="str">
        <f t="shared" si="68"/>
        <v>NO</v>
      </c>
      <c r="N148" s="212" t="str">
        <f t="shared" si="69"/>
        <v/>
      </c>
      <c r="O148" s="212"/>
      <c r="P148" s="110">
        <v>177769.45</v>
      </c>
      <c r="Q148" s="110">
        <v>180769.45</v>
      </c>
      <c r="R148" s="110">
        <v>180769.45</v>
      </c>
      <c r="S148" s="110">
        <v>180769.45</v>
      </c>
      <c r="T148" s="110">
        <v>180769.45</v>
      </c>
      <c r="U148" s="110">
        <v>180769.45</v>
      </c>
      <c r="V148" s="110">
        <v>180769.45</v>
      </c>
      <c r="W148" s="110">
        <v>180769.45</v>
      </c>
      <c r="X148" s="110">
        <v>106519.45</v>
      </c>
      <c r="Y148" s="110">
        <v>106519.45</v>
      </c>
      <c r="Z148" s="110">
        <v>106519.45</v>
      </c>
      <c r="AA148" s="110">
        <v>106519.45</v>
      </c>
      <c r="AB148" s="110">
        <v>155269.45000000001</v>
      </c>
      <c r="AC148" s="110"/>
      <c r="AD148" s="533">
        <f t="shared" si="65"/>
        <v>154831.94999999998</v>
      </c>
      <c r="AE148" s="529"/>
      <c r="AF148" s="118"/>
      <c r="AG148" s="270" t="s">
        <v>408</v>
      </c>
      <c r="AH148" s="116"/>
      <c r="AI148" s="116"/>
      <c r="AJ148" s="116"/>
      <c r="AK148" s="117">
        <f>AD148</f>
        <v>154831.94999999998</v>
      </c>
      <c r="AL148" s="116">
        <f t="shared" si="70"/>
        <v>154831.94999999998</v>
      </c>
      <c r="AM148" s="115"/>
      <c r="AN148" s="116"/>
      <c r="AO148" s="348">
        <f t="shared" si="71"/>
        <v>0</v>
      </c>
      <c r="AP148" s="297"/>
      <c r="AQ148" s="101">
        <f t="shared" si="66"/>
        <v>155269.45000000001</v>
      </c>
      <c r="AR148" s="116"/>
      <c r="AS148" s="116"/>
      <c r="AT148" s="116"/>
      <c r="AU148" s="116">
        <f>AQ148</f>
        <v>155269.45000000001</v>
      </c>
      <c r="AV148" s="343">
        <f t="shared" si="72"/>
        <v>155269.45000000001</v>
      </c>
      <c r="AW148" s="116"/>
      <c r="AX148" s="116"/>
      <c r="AY148" s="343">
        <f t="shared" si="73"/>
        <v>0</v>
      </c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s="21" customFormat="1" ht="12" customHeight="1">
      <c r="A149" s="423">
        <v>14300253</v>
      </c>
      <c r="B149" s="424" t="s">
        <v>1855</v>
      </c>
      <c r="C149" s="410" t="s">
        <v>823</v>
      </c>
      <c r="D149" s="411" t="str">
        <f t="shared" si="64"/>
        <v>W/C</v>
      </c>
      <c r="E149" s="411"/>
      <c r="F149" s="561">
        <v>43056</v>
      </c>
      <c r="G149" s="411"/>
      <c r="H149" s="412" t="str">
        <f t="shared" si="60"/>
        <v/>
      </c>
      <c r="I149" s="412" t="str">
        <f t="shared" si="56"/>
        <v/>
      </c>
      <c r="J149" s="412" t="str">
        <f t="shared" si="57"/>
        <v/>
      </c>
      <c r="K149" s="412" t="str">
        <f t="shared" si="58"/>
        <v/>
      </c>
      <c r="L149" s="412" t="str">
        <f t="shared" si="67"/>
        <v>W/C</v>
      </c>
      <c r="M149" s="412" t="str">
        <f t="shared" si="68"/>
        <v>NO</v>
      </c>
      <c r="N149" s="412" t="str">
        <f t="shared" si="69"/>
        <v>W/C</v>
      </c>
      <c r="O149" s="412"/>
      <c r="P149" s="413">
        <v>0</v>
      </c>
      <c r="Q149" s="413">
        <v>0</v>
      </c>
      <c r="R149" s="413">
        <v>0</v>
      </c>
      <c r="S149" s="413">
        <v>0</v>
      </c>
      <c r="T149" s="413">
        <v>0</v>
      </c>
      <c r="U149" s="413">
        <v>0</v>
      </c>
      <c r="V149" s="413">
        <v>1570079.36</v>
      </c>
      <c r="W149" s="413">
        <v>0</v>
      </c>
      <c r="X149" s="413">
        <v>0</v>
      </c>
      <c r="Y149" s="413">
        <v>0</v>
      </c>
      <c r="Z149" s="413">
        <v>0</v>
      </c>
      <c r="AA149" s="413">
        <v>0</v>
      </c>
      <c r="AB149" s="413">
        <v>0</v>
      </c>
      <c r="AC149" s="413"/>
      <c r="AD149" s="534">
        <f t="shared" si="65"/>
        <v>130839.94666666667</v>
      </c>
      <c r="AE149" s="530"/>
      <c r="AF149" s="414"/>
      <c r="AG149" s="415"/>
      <c r="AH149" s="416"/>
      <c r="AI149" s="416"/>
      <c r="AJ149" s="416"/>
      <c r="AK149" s="417"/>
      <c r="AL149" s="416">
        <f t="shared" si="70"/>
        <v>0</v>
      </c>
      <c r="AM149" s="418">
        <f>AD149</f>
        <v>130839.94666666667</v>
      </c>
      <c r="AN149" s="416"/>
      <c r="AO149" s="419">
        <f t="shared" si="71"/>
        <v>130839.94666666667</v>
      </c>
      <c r="AP149" s="297"/>
      <c r="AQ149" s="420">
        <f t="shared" si="66"/>
        <v>0</v>
      </c>
      <c r="AR149" s="416"/>
      <c r="AS149" s="416"/>
      <c r="AT149" s="416"/>
      <c r="AU149" s="416"/>
      <c r="AV149" s="421">
        <f t="shared" si="72"/>
        <v>0</v>
      </c>
      <c r="AW149" s="416">
        <f t="shared" si="63"/>
        <v>0</v>
      </c>
      <c r="AX149" s="416"/>
      <c r="AY149" s="421">
        <f t="shared" si="73"/>
        <v>0</v>
      </c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s="21" customFormat="1" ht="12" customHeight="1">
      <c r="A150" s="195">
        <v>14300261</v>
      </c>
      <c r="B150" s="126" t="s">
        <v>587</v>
      </c>
      <c r="C150" s="109" t="s">
        <v>588</v>
      </c>
      <c r="D150" s="130" t="str">
        <f t="shared" si="64"/>
        <v>Non-Op</v>
      </c>
      <c r="E150" s="130"/>
      <c r="F150" s="109"/>
      <c r="G150" s="130"/>
      <c r="H150" s="212" t="str">
        <f t="shared" si="60"/>
        <v/>
      </c>
      <c r="I150" s="212" t="str">
        <f t="shared" si="56"/>
        <v/>
      </c>
      <c r="J150" s="212" t="str">
        <f t="shared" si="57"/>
        <v/>
      </c>
      <c r="K150" s="212" t="str">
        <f t="shared" si="58"/>
        <v>Non-Op</v>
      </c>
      <c r="L150" s="212" t="str">
        <f t="shared" si="67"/>
        <v>NO</v>
      </c>
      <c r="M150" s="212" t="str">
        <f t="shared" si="68"/>
        <v>NO</v>
      </c>
      <c r="N150" s="212" t="str">
        <f t="shared" si="69"/>
        <v/>
      </c>
      <c r="O150" s="212"/>
      <c r="P150" s="110">
        <v>4112682.46</v>
      </c>
      <c r="Q150" s="110">
        <v>4100138.92</v>
      </c>
      <c r="R150" s="110">
        <v>4087530.88</v>
      </c>
      <c r="S150" s="110">
        <v>4074582.61</v>
      </c>
      <c r="T150" s="110">
        <v>4059923.71</v>
      </c>
      <c r="U150" s="110">
        <v>4049183.91</v>
      </c>
      <c r="V150" s="110">
        <v>4036654.08</v>
      </c>
      <c r="W150" s="110">
        <v>4024136.69</v>
      </c>
      <c r="X150" s="110">
        <v>4010746.08</v>
      </c>
      <c r="Y150" s="110">
        <v>3998101.76</v>
      </c>
      <c r="Z150" s="110">
        <v>3985199.29</v>
      </c>
      <c r="AA150" s="110">
        <v>3972501.9</v>
      </c>
      <c r="AB150" s="110">
        <v>3959477.24</v>
      </c>
      <c r="AC150" s="110"/>
      <c r="AD150" s="533">
        <f t="shared" si="65"/>
        <v>4036231.64</v>
      </c>
      <c r="AE150" s="531"/>
      <c r="AF150" s="123"/>
      <c r="AG150" s="271" t="s">
        <v>408</v>
      </c>
      <c r="AH150" s="116"/>
      <c r="AI150" s="116"/>
      <c r="AJ150" s="116"/>
      <c r="AK150" s="117">
        <f>AD150</f>
        <v>4036231.64</v>
      </c>
      <c r="AL150" s="116">
        <f t="shared" si="70"/>
        <v>4036231.64</v>
      </c>
      <c r="AM150" s="115"/>
      <c r="AN150" s="116"/>
      <c r="AO150" s="348">
        <f t="shared" si="71"/>
        <v>0</v>
      </c>
      <c r="AP150" s="297"/>
      <c r="AQ150" s="101">
        <f t="shared" si="66"/>
        <v>3959477.24</v>
      </c>
      <c r="AR150" s="116"/>
      <c r="AS150" s="116"/>
      <c r="AT150" s="116"/>
      <c r="AU150" s="116">
        <f>AQ150</f>
        <v>3959477.24</v>
      </c>
      <c r="AV150" s="343">
        <f t="shared" si="72"/>
        <v>3959477.24</v>
      </c>
      <c r="AW150" s="116"/>
      <c r="AX150" s="116"/>
      <c r="AY150" s="343">
        <f t="shared" si="73"/>
        <v>0</v>
      </c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s="21" customFormat="1" ht="12" customHeight="1">
      <c r="A151" s="195">
        <v>14300323</v>
      </c>
      <c r="B151" s="126" t="s">
        <v>1856</v>
      </c>
      <c r="C151" s="109" t="s">
        <v>291</v>
      </c>
      <c r="D151" s="130" t="str">
        <f t="shared" si="64"/>
        <v>W/C</v>
      </c>
      <c r="E151" s="130"/>
      <c r="F151" s="109"/>
      <c r="G151" s="130"/>
      <c r="H151" s="212" t="str">
        <f t="shared" si="60"/>
        <v/>
      </c>
      <c r="I151" s="212" t="str">
        <f t="shared" si="56"/>
        <v/>
      </c>
      <c r="J151" s="212" t="str">
        <f t="shared" si="57"/>
        <v/>
      </c>
      <c r="K151" s="212" t="str">
        <f t="shared" si="58"/>
        <v/>
      </c>
      <c r="L151" s="212" t="str">
        <f t="shared" si="67"/>
        <v>W/C</v>
      </c>
      <c r="M151" s="212" t="str">
        <f t="shared" si="68"/>
        <v>NO</v>
      </c>
      <c r="N151" s="212" t="str">
        <f t="shared" si="69"/>
        <v>W/C</v>
      </c>
      <c r="O151" s="212"/>
      <c r="P151" s="110">
        <v>0</v>
      </c>
      <c r="Q151" s="110">
        <v>0</v>
      </c>
      <c r="R151" s="110">
        <v>4495.09</v>
      </c>
      <c r="S151" s="110">
        <v>4495.09</v>
      </c>
      <c r="T151" s="110">
        <v>4495.09</v>
      </c>
      <c r="U151" s="110">
        <v>4495.09</v>
      </c>
      <c r="V151" s="110">
        <v>5443.71</v>
      </c>
      <c r="W151" s="110">
        <v>5081.04</v>
      </c>
      <c r="X151" s="110">
        <v>4718.37</v>
      </c>
      <c r="Y151" s="110">
        <v>0</v>
      </c>
      <c r="Z151" s="110">
        <v>0</v>
      </c>
      <c r="AA151" s="110">
        <v>0</v>
      </c>
      <c r="AB151" s="110">
        <v>0</v>
      </c>
      <c r="AC151" s="110"/>
      <c r="AD151" s="533">
        <f t="shared" si="65"/>
        <v>2768.6233333333334</v>
      </c>
      <c r="AE151" s="529"/>
      <c r="AF151" s="118"/>
      <c r="AG151" s="270"/>
      <c r="AH151" s="116"/>
      <c r="AI151" s="116"/>
      <c r="AJ151" s="116"/>
      <c r="AK151" s="117"/>
      <c r="AL151" s="116">
        <f t="shared" si="70"/>
        <v>0</v>
      </c>
      <c r="AM151" s="115">
        <f t="shared" ref="AM151:AM165" si="74">AD151</f>
        <v>2768.6233333333334</v>
      </c>
      <c r="AN151" s="116"/>
      <c r="AO151" s="348">
        <f t="shared" si="71"/>
        <v>2768.6233333333334</v>
      </c>
      <c r="AP151" s="297"/>
      <c r="AQ151" s="101">
        <f t="shared" si="66"/>
        <v>0</v>
      </c>
      <c r="AR151" s="116"/>
      <c r="AS151" s="116"/>
      <c r="AT151" s="116"/>
      <c r="AU151" s="116"/>
      <c r="AV151" s="343">
        <f t="shared" si="72"/>
        <v>0</v>
      </c>
      <c r="AW151" s="116">
        <f>AQ151</f>
        <v>0</v>
      </c>
      <c r="AX151" s="116"/>
      <c r="AY151" s="343">
        <f t="shared" si="73"/>
        <v>0</v>
      </c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s="21" customFormat="1" ht="12" customHeight="1">
      <c r="A152" s="195">
        <v>14300333</v>
      </c>
      <c r="B152" s="126" t="s">
        <v>1857</v>
      </c>
      <c r="C152" s="109" t="s">
        <v>824</v>
      </c>
      <c r="D152" s="130" t="str">
        <f t="shared" si="64"/>
        <v>W/C</v>
      </c>
      <c r="E152" s="130"/>
      <c r="F152" s="109"/>
      <c r="G152" s="130"/>
      <c r="H152" s="212" t="str">
        <f t="shared" si="60"/>
        <v/>
      </c>
      <c r="I152" s="212" t="str">
        <f t="shared" ref="I152:I174" si="75">IF(VALUE(AI152),I$7,IF(ISBLANK(AI152),"",I$7))</f>
        <v/>
      </c>
      <c r="J152" s="212" t="str">
        <f t="shared" ref="J152:J174" si="76">IF(VALUE(AJ152),J$7,IF(ISBLANK(AJ152),"",J$7))</f>
        <v/>
      </c>
      <c r="K152" s="212" t="str">
        <f t="shared" ref="K152:K174" si="77">IF(VALUE(AK152),K$7,IF(ISBLANK(AK152),"",K$7))</f>
        <v/>
      </c>
      <c r="L152" s="212" t="str">
        <f t="shared" si="67"/>
        <v>W/C</v>
      </c>
      <c r="M152" s="212" t="str">
        <f t="shared" si="68"/>
        <v>NO</v>
      </c>
      <c r="N152" s="212" t="str">
        <f t="shared" si="69"/>
        <v>W/C</v>
      </c>
      <c r="O152" s="212"/>
      <c r="P152" s="110">
        <v>35508.06</v>
      </c>
      <c r="Q152" s="110">
        <v>33660.230000000003</v>
      </c>
      <c r="R152" s="110">
        <v>31497.360000000001</v>
      </c>
      <c r="S152" s="110">
        <v>31377.85</v>
      </c>
      <c r="T152" s="110">
        <v>31258.34</v>
      </c>
      <c r="U152" s="110">
        <v>31138.83</v>
      </c>
      <c r="V152" s="110">
        <v>31019.32</v>
      </c>
      <c r="W152" s="110">
        <v>30899.81</v>
      </c>
      <c r="X152" s="110">
        <v>30780.38</v>
      </c>
      <c r="Y152" s="110">
        <v>30753.59</v>
      </c>
      <c r="Z152" s="110">
        <v>30726.799999999999</v>
      </c>
      <c r="AA152" s="110">
        <v>30700.01</v>
      </c>
      <c r="AB152" s="110">
        <v>26721.14</v>
      </c>
      <c r="AC152" s="110"/>
      <c r="AD152" s="533">
        <f t="shared" si="65"/>
        <v>31243.926666666666</v>
      </c>
      <c r="AE152" s="529"/>
      <c r="AF152" s="118"/>
      <c r="AG152" s="270"/>
      <c r="AH152" s="116"/>
      <c r="AI152" s="116"/>
      <c r="AJ152" s="116"/>
      <c r="AK152" s="117"/>
      <c r="AL152" s="116">
        <f t="shared" si="70"/>
        <v>0</v>
      </c>
      <c r="AM152" s="115">
        <f t="shared" si="74"/>
        <v>31243.926666666666</v>
      </c>
      <c r="AN152" s="116"/>
      <c r="AO152" s="348">
        <f t="shared" si="71"/>
        <v>31243.926666666666</v>
      </c>
      <c r="AP152" s="297"/>
      <c r="AQ152" s="101">
        <f t="shared" si="66"/>
        <v>26721.14</v>
      </c>
      <c r="AR152" s="116"/>
      <c r="AS152" s="116"/>
      <c r="AT152" s="116"/>
      <c r="AU152" s="116"/>
      <c r="AV152" s="343">
        <f t="shared" si="72"/>
        <v>0</v>
      </c>
      <c r="AW152" s="116">
        <f t="shared" ref="AW152:AW165" si="78">AQ152</f>
        <v>26721.14</v>
      </c>
      <c r="AX152" s="116"/>
      <c r="AY152" s="343">
        <f t="shared" si="73"/>
        <v>26721.14</v>
      </c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s="21" customFormat="1" ht="12" customHeight="1">
      <c r="A153" s="195">
        <v>14300341</v>
      </c>
      <c r="B153" s="126" t="s">
        <v>1858</v>
      </c>
      <c r="C153" s="109" t="s">
        <v>1017</v>
      </c>
      <c r="D153" s="130" t="str">
        <f t="shared" si="64"/>
        <v>W/C</v>
      </c>
      <c r="E153" s="130"/>
      <c r="F153" s="109"/>
      <c r="G153" s="130"/>
      <c r="H153" s="212" t="str">
        <f t="shared" ref="H153:H174" si="79">IF(VALUE(AH153),H$7,IF(ISBLANK(AH153),"",H$7))</f>
        <v/>
      </c>
      <c r="I153" s="212" t="str">
        <f t="shared" si="75"/>
        <v/>
      </c>
      <c r="J153" s="212" t="str">
        <f t="shared" si="76"/>
        <v/>
      </c>
      <c r="K153" s="212" t="str">
        <f t="shared" si="77"/>
        <v/>
      </c>
      <c r="L153" s="212" t="str">
        <f t="shared" si="67"/>
        <v>W/C</v>
      </c>
      <c r="M153" s="212" t="str">
        <f t="shared" si="68"/>
        <v>NO</v>
      </c>
      <c r="N153" s="212" t="str">
        <f t="shared" si="69"/>
        <v>W/C</v>
      </c>
      <c r="O153" s="212"/>
      <c r="P153" s="110">
        <v>246711.22</v>
      </c>
      <c r="Q153" s="110">
        <v>936855.03</v>
      </c>
      <c r="R153" s="110">
        <v>728259.29</v>
      </c>
      <c r="S153" s="110">
        <v>1614549.63</v>
      </c>
      <c r="T153" s="110">
        <v>1023557.5</v>
      </c>
      <c r="U153" s="110">
        <v>1317626.18</v>
      </c>
      <c r="V153" s="110">
        <v>343342.46</v>
      </c>
      <c r="W153" s="110">
        <v>470656.12</v>
      </c>
      <c r="X153" s="110">
        <v>575336.24</v>
      </c>
      <c r="Y153" s="110">
        <v>454979.76</v>
      </c>
      <c r="Z153" s="110">
        <v>808560.03</v>
      </c>
      <c r="AA153" s="110">
        <v>308609.8</v>
      </c>
      <c r="AB153" s="110">
        <v>470953.4</v>
      </c>
      <c r="AC153" s="110"/>
      <c r="AD153" s="533">
        <f t="shared" si="65"/>
        <v>745097.02916666679</v>
      </c>
      <c r="AE153" s="529"/>
      <c r="AF153" s="118"/>
      <c r="AG153" s="270"/>
      <c r="AH153" s="116"/>
      <c r="AI153" s="116"/>
      <c r="AJ153" s="116"/>
      <c r="AK153" s="117"/>
      <c r="AL153" s="116">
        <f t="shared" si="70"/>
        <v>0</v>
      </c>
      <c r="AM153" s="115">
        <f t="shared" si="74"/>
        <v>745097.02916666679</v>
      </c>
      <c r="AN153" s="116"/>
      <c r="AO153" s="348">
        <f t="shared" si="71"/>
        <v>745097.02916666679</v>
      </c>
      <c r="AP153" s="297"/>
      <c r="AQ153" s="101">
        <f t="shared" si="66"/>
        <v>470953.4</v>
      </c>
      <c r="AR153" s="116"/>
      <c r="AS153" s="116"/>
      <c r="AT153" s="116"/>
      <c r="AU153" s="116"/>
      <c r="AV153" s="343">
        <f t="shared" si="72"/>
        <v>0</v>
      </c>
      <c r="AW153" s="116">
        <f t="shared" si="78"/>
        <v>470953.4</v>
      </c>
      <c r="AX153" s="116"/>
      <c r="AY153" s="343">
        <f t="shared" si="73"/>
        <v>470953.4</v>
      </c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s="21" customFormat="1" ht="12" customHeight="1">
      <c r="A154" s="195">
        <v>14300703</v>
      </c>
      <c r="B154" s="126" t="s">
        <v>1859</v>
      </c>
      <c r="C154" s="109" t="s">
        <v>115</v>
      </c>
      <c r="D154" s="130" t="str">
        <f t="shared" si="64"/>
        <v>W/C</v>
      </c>
      <c r="E154" s="130"/>
      <c r="F154" s="109"/>
      <c r="G154" s="130"/>
      <c r="H154" s="212" t="str">
        <f t="shared" si="79"/>
        <v/>
      </c>
      <c r="I154" s="212" t="str">
        <f t="shared" si="75"/>
        <v/>
      </c>
      <c r="J154" s="212" t="str">
        <f t="shared" si="76"/>
        <v/>
      </c>
      <c r="K154" s="212" t="str">
        <f t="shared" si="77"/>
        <v/>
      </c>
      <c r="L154" s="212" t="str">
        <f t="shared" si="67"/>
        <v>W/C</v>
      </c>
      <c r="M154" s="212" t="str">
        <f t="shared" si="68"/>
        <v>NO</v>
      </c>
      <c r="N154" s="212" t="str">
        <f t="shared" si="69"/>
        <v>W/C</v>
      </c>
      <c r="O154" s="212"/>
      <c r="P154" s="110">
        <v>15485625.41</v>
      </c>
      <c r="Q154" s="110">
        <v>14486237.939999999</v>
      </c>
      <c r="R154" s="110">
        <v>15837276.07</v>
      </c>
      <c r="S154" s="110">
        <v>15835258.48</v>
      </c>
      <c r="T154" s="110">
        <v>14434330.15</v>
      </c>
      <c r="U154" s="110">
        <v>19305353.640000001</v>
      </c>
      <c r="V154" s="110">
        <v>16902495</v>
      </c>
      <c r="W154" s="110">
        <v>19554914.98</v>
      </c>
      <c r="X154" s="110">
        <v>16996826.77</v>
      </c>
      <c r="Y154" s="110">
        <v>17912324.98</v>
      </c>
      <c r="Z154" s="110">
        <v>16929997.260000002</v>
      </c>
      <c r="AA154" s="110">
        <v>16190243.33</v>
      </c>
      <c r="AB154" s="110">
        <v>14119034.539999999</v>
      </c>
      <c r="AC154" s="110"/>
      <c r="AD154" s="533">
        <f t="shared" si="65"/>
        <v>16598965.714583332</v>
      </c>
      <c r="AE154" s="529"/>
      <c r="AF154" s="118"/>
      <c r="AG154" s="270"/>
      <c r="AH154" s="116"/>
      <c r="AI154" s="116"/>
      <c r="AJ154" s="116"/>
      <c r="AK154" s="117"/>
      <c r="AL154" s="116">
        <f t="shared" si="70"/>
        <v>0</v>
      </c>
      <c r="AM154" s="115">
        <f t="shared" si="74"/>
        <v>16598965.714583332</v>
      </c>
      <c r="AN154" s="116"/>
      <c r="AO154" s="348">
        <f t="shared" si="71"/>
        <v>16598965.714583332</v>
      </c>
      <c r="AP154" s="297"/>
      <c r="AQ154" s="101">
        <f t="shared" si="66"/>
        <v>14119034.539999999</v>
      </c>
      <c r="AR154" s="116"/>
      <c r="AS154" s="116"/>
      <c r="AT154" s="116"/>
      <c r="AU154" s="116"/>
      <c r="AV154" s="343">
        <f t="shared" si="72"/>
        <v>0</v>
      </c>
      <c r="AW154" s="116">
        <f t="shared" si="78"/>
        <v>14119034.539999999</v>
      </c>
      <c r="AX154" s="116"/>
      <c r="AY154" s="343">
        <f t="shared" si="73"/>
        <v>14119034.539999999</v>
      </c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s="21" customFormat="1" ht="12" customHeight="1">
      <c r="A155" s="423">
        <v>14300711</v>
      </c>
      <c r="B155" s="424" t="s">
        <v>1860</v>
      </c>
      <c r="C155" s="410" t="s">
        <v>1513</v>
      </c>
      <c r="D155" s="411" t="str">
        <f t="shared" si="64"/>
        <v>W/C</v>
      </c>
      <c r="E155" s="411"/>
      <c r="F155" s="428">
        <v>43070</v>
      </c>
      <c r="G155" s="411"/>
      <c r="H155" s="412" t="str">
        <f t="shared" si="79"/>
        <v/>
      </c>
      <c r="I155" s="412" t="str">
        <f t="shared" si="75"/>
        <v/>
      </c>
      <c r="J155" s="412" t="str">
        <f t="shared" si="76"/>
        <v/>
      </c>
      <c r="K155" s="412" t="str">
        <f t="shared" si="77"/>
        <v/>
      </c>
      <c r="L155" s="412" t="str">
        <f t="shared" si="67"/>
        <v>W/C</v>
      </c>
      <c r="M155" s="412" t="str">
        <f t="shared" si="68"/>
        <v>NO</v>
      </c>
      <c r="N155" s="412" t="str">
        <f t="shared" si="69"/>
        <v>W/C</v>
      </c>
      <c r="O155" s="412"/>
      <c r="P155" s="413">
        <v>0</v>
      </c>
      <c r="Q155" s="413">
        <v>0</v>
      </c>
      <c r="R155" s="413">
        <v>0</v>
      </c>
      <c r="S155" s="413">
        <v>0</v>
      </c>
      <c r="T155" s="413">
        <v>0</v>
      </c>
      <c r="U155" s="413">
        <v>0</v>
      </c>
      <c r="V155" s="413">
        <v>1095629.9099999999</v>
      </c>
      <c r="W155" s="413">
        <v>1047086.91</v>
      </c>
      <c r="X155" s="413">
        <v>998543.91</v>
      </c>
      <c r="Y155" s="413">
        <v>950000.91</v>
      </c>
      <c r="Z155" s="413">
        <v>879392.91</v>
      </c>
      <c r="AA155" s="413">
        <v>786719.91</v>
      </c>
      <c r="AB155" s="413">
        <v>760241.91</v>
      </c>
      <c r="AC155" s="413"/>
      <c r="AD155" s="534">
        <f t="shared" si="65"/>
        <v>511457.95124999998</v>
      </c>
      <c r="AE155" s="530"/>
      <c r="AF155" s="414"/>
      <c r="AG155" s="415"/>
      <c r="AH155" s="416"/>
      <c r="AI155" s="416"/>
      <c r="AJ155" s="416"/>
      <c r="AK155" s="417"/>
      <c r="AL155" s="416">
        <f t="shared" si="70"/>
        <v>0</v>
      </c>
      <c r="AM155" s="418">
        <f t="shared" si="74"/>
        <v>511457.95124999998</v>
      </c>
      <c r="AN155" s="416"/>
      <c r="AO155" s="419">
        <f t="shared" si="71"/>
        <v>511457.95124999998</v>
      </c>
      <c r="AP155" s="297"/>
      <c r="AQ155" s="420">
        <f t="shared" si="66"/>
        <v>760241.91</v>
      </c>
      <c r="AR155" s="416"/>
      <c r="AS155" s="416"/>
      <c r="AT155" s="416"/>
      <c r="AU155" s="416"/>
      <c r="AV155" s="421">
        <f t="shared" si="72"/>
        <v>0</v>
      </c>
      <c r="AW155" s="416">
        <f t="shared" si="78"/>
        <v>760241.91</v>
      </c>
      <c r="AX155" s="416"/>
      <c r="AY155" s="421">
        <f t="shared" si="73"/>
        <v>760241.91</v>
      </c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s="21" customFormat="1" ht="12" customHeight="1">
      <c r="A156" s="195">
        <v>14300713</v>
      </c>
      <c r="B156" s="126" t="s">
        <v>1861</v>
      </c>
      <c r="C156" s="109" t="s">
        <v>998</v>
      </c>
      <c r="D156" s="130" t="str">
        <f t="shared" si="64"/>
        <v>W/C</v>
      </c>
      <c r="E156" s="130"/>
      <c r="F156" s="109"/>
      <c r="G156" s="130"/>
      <c r="H156" s="212" t="str">
        <f t="shared" si="79"/>
        <v/>
      </c>
      <c r="I156" s="212" t="str">
        <f t="shared" si="75"/>
        <v/>
      </c>
      <c r="J156" s="212" t="str">
        <f t="shared" si="76"/>
        <v/>
      </c>
      <c r="K156" s="212" t="str">
        <f t="shared" si="77"/>
        <v/>
      </c>
      <c r="L156" s="212" t="str">
        <f t="shared" si="67"/>
        <v>W/C</v>
      </c>
      <c r="M156" s="212" t="str">
        <f t="shared" si="68"/>
        <v>NO</v>
      </c>
      <c r="N156" s="212" t="str">
        <f t="shared" si="69"/>
        <v>W/C</v>
      </c>
      <c r="O156" s="212"/>
      <c r="P156" s="110">
        <v>52891.97</v>
      </c>
      <c r="Q156" s="110">
        <v>52856.17</v>
      </c>
      <c r="R156" s="110">
        <v>56697.32</v>
      </c>
      <c r="S156" s="110">
        <v>62159.040000000001</v>
      </c>
      <c r="T156" s="110">
        <v>63235.32</v>
      </c>
      <c r="U156" s="110">
        <v>67103.62</v>
      </c>
      <c r="V156" s="110">
        <v>75290.8</v>
      </c>
      <c r="W156" s="110">
        <v>75959.679999999993</v>
      </c>
      <c r="X156" s="110">
        <v>78211.31</v>
      </c>
      <c r="Y156" s="110">
        <v>79539.149999999994</v>
      </c>
      <c r="Z156" s="110">
        <v>80759.38</v>
      </c>
      <c r="AA156" s="110">
        <v>90488.41</v>
      </c>
      <c r="AB156" s="110">
        <v>89372.84</v>
      </c>
      <c r="AC156" s="110"/>
      <c r="AD156" s="533">
        <f t="shared" si="65"/>
        <v>71119.383750000008</v>
      </c>
      <c r="AE156" s="529"/>
      <c r="AF156" s="118"/>
      <c r="AG156" s="270"/>
      <c r="AH156" s="116"/>
      <c r="AI156" s="116"/>
      <c r="AJ156" s="116"/>
      <c r="AK156" s="117"/>
      <c r="AL156" s="116">
        <f t="shared" si="70"/>
        <v>0</v>
      </c>
      <c r="AM156" s="115">
        <f t="shared" si="74"/>
        <v>71119.383750000008</v>
      </c>
      <c r="AN156" s="116"/>
      <c r="AO156" s="348">
        <f t="shared" si="71"/>
        <v>71119.383750000008</v>
      </c>
      <c r="AP156" s="297"/>
      <c r="AQ156" s="101">
        <f t="shared" si="66"/>
        <v>89372.84</v>
      </c>
      <c r="AR156" s="116"/>
      <c r="AS156" s="116"/>
      <c r="AT156" s="116"/>
      <c r="AU156" s="116"/>
      <c r="AV156" s="343">
        <f t="shared" si="72"/>
        <v>0</v>
      </c>
      <c r="AW156" s="116">
        <f t="shared" si="78"/>
        <v>89372.84</v>
      </c>
      <c r="AX156" s="116"/>
      <c r="AY156" s="343">
        <f t="shared" si="73"/>
        <v>89372.84</v>
      </c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s="21" customFormat="1" ht="12" customHeight="1">
      <c r="A157" s="195">
        <v>14300723</v>
      </c>
      <c r="B157" s="126" t="s">
        <v>1862</v>
      </c>
      <c r="C157" s="109" t="s">
        <v>1342</v>
      </c>
      <c r="D157" s="130" t="str">
        <f t="shared" si="64"/>
        <v>W/C</v>
      </c>
      <c r="E157" s="130"/>
      <c r="F157" s="109"/>
      <c r="G157" s="130"/>
      <c r="H157" s="212" t="str">
        <f t="shared" si="79"/>
        <v/>
      </c>
      <c r="I157" s="212" t="str">
        <f t="shared" si="75"/>
        <v/>
      </c>
      <c r="J157" s="212" t="str">
        <f t="shared" si="76"/>
        <v/>
      </c>
      <c r="K157" s="212" t="str">
        <f t="shared" si="77"/>
        <v/>
      </c>
      <c r="L157" s="212" t="str">
        <f t="shared" si="67"/>
        <v>W/C</v>
      </c>
      <c r="M157" s="212" t="str">
        <f t="shared" si="68"/>
        <v>NO</v>
      </c>
      <c r="N157" s="212" t="str">
        <f t="shared" si="69"/>
        <v>W/C</v>
      </c>
      <c r="O157" s="212"/>
      <c r="P157" s="110">
        <v>603813.82999999996</v>
      </c>
      <c r="Q157" s="110">
        <v>797059.77</v>
      </c>
      <c r="R157" s="110">
        <v>1260859.46</v>
      </c>
      <c r="S157" s="110">
        <v>1288654.67</v>
      </c>
      <c r="T157" s="110">
        <v>1314498.55</v>
      </c>
      <c r="U157" s="110">
        <v>1341671.2</v>
      </c>
      <c r="V157" s="110">
        <v>1369147.82</v>
      </c>
      <c r="W157" s="110">
        <v>1385574.21</v>
      </c>
      <c r="X157" s="110">
        <v>1402246.27</v>
      </c>
      <c r="Y157" s="110">
        <v>1408242.21</v>
      </c>
      <c r="Z157" s="110">
        <v>1433207.31</v>
      </c>
      <c r="AA157" s="110">
        <v>1480289.45</v>
      </c>
      <c r="AB157" s="110">
        <v>1505699.89</v>
      </c>
      <c r="AC157" s="110"/>
      <c r="AD157" s="533">
        <f t="shared" si="65"/>
        <v>1294683.9816666667</v>
      </c>
      <c r="AE157" s="529"/>
      <c r="AF157" s="118"/>
      <c r="AG157" s="270"/>
      <c r="AH157" s="116"/>
      <c r="AI157" s="116"/>
      <c r="AJ157" s="116"/>
      <c r="AK157" s="117"/>
      <c r="AL157" s="116">
        <f t="shared" si="70"/>
        <v>0</v>
      </c>
      <c r="AM157" s="115">
        <f t="shared" si="74"/>
        <v>1294683.9816666667</v>
      </c>
      <c r="AN157" s="116"/>
      <c r="AO157" s="348">
        <f t="shared" si="71"/>
        <v>1294683.9816666667</v>
      </c>
      <c r="AP157" s="297"/>
      <c r="AQ157" s="101">
        <f t="shared" si="66"/>
        <v>1505699.89</v>
      </c>
      <c r="AR157" s="116"/>
      <c r="AS157" s="116"/>
      <c r="AT157" s="116"/>
      <c r="AU157" s="116"/>
      <c r="AV157" s="343">
        <f t="shared" si="72"/>
        <v>0</v>
      </c>
      <c r="AW157" s="116">
        <f t="shared" si="78"/>
        <v>1505699.89</v>
      </c>
      <c r="AX157" s="116"/>
      <c r="AY157" s="343">
        <f t="shared" si="73"/>
        <v>1505699.89</v>
      </c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s="21" customFormat="1" ht="12" customHeight="1">
      <c r="A158" s="195">
        <v>14300733</v>
      </c>
      <c r="B158" s="126" t="s">
        <v>1863</v>
      </c>
      <c r="C158" s="109" t="s">
        <v>999</v>
      </c>
      <c r="D158" s="130" t="str">
        <f t="shared" si="64"/>
        <v>W/C</v>
      </c>
      <c r="E158" s="130"/>
      <c r="F158" s="109"/>
      <c r="G158" s="130"/>
      <c r="H158" s="212" t="str">
        <f t="shared" si="79"/>
        <v/>
      </c>
      <c r="I158" s="212" t="str">
        <f t="shared" si="75"/>
        <v/>
      </c>
      <c r="J158" s="212" t="str">
        <f t="shared" si="76"/>
        <v/>
      </c>
      <c r="K158" s="212" t="str">
        <f t="shared" si="77"/>
        <v/>
      </c>
      <c r="L158" s="212" t="str">
        <f t="shared" si="67"/>
        <v>W/C</v>
      </c>
      <c r="M158" s="212" t="str">
        <f t="shared" si="68"/>
        <v>NO</v>
      </c>
      <c r="N158" s="212" t="str">
        <f t="shared" si="69"/>
        <v>W/C</v>
      </c>
      <c r="O158" s="212"/>
      <c r="P158" s="110">
        <v>11588570.27</v>
      </c>
      <c r="Q158" s="110">
        <v>12231871.300000001</v>
      </c>
      <c r="R158" s="110">
        <v>12807224.710000001</v>
      </c>
      <c r="S158" s="110">
        <v>12534078.92</v>
      </c>
      <c r="T158" s="110">
        <v>12454017.51</v>
      </c>
      <c r="U158" s="110">
        <v>11829172.02</v>
      </c>
      <c r="V158" s="110">
        <v>11332472.93</v>
      </c>
      <c r="W158" s="110">
        <v>10908441.390000001</v>
      </c>
      <c r="X158" s="110">
        <v>10821025.140000001</v>
      </c>
      <c r="Y158" s="110">
        <v>11125170.65</v>
      </c>
      <c r="Z158" s="110">
        <v>10757786.98</v>
      </c>
      <c r="AA158" s="110">
        <v>10677351.51</v>
      </c>
      <c r="AB158" s="110">
        <v>10481831.869999999</v>
      </c>
      <c r="AC158" s="110"/>
      <c r="AD158" s="533">
        <f t="shared" si="65"/>
        <v>11542817.844166666</v>
      </c>
      <c r="AE158" s="529"/>
      <c r="AF158" s="118"/>
      <c r="AG158" s="270"/>
      <c r="AH158" s="116"/>
      <c r="AI158" s="116"/>
      <c r="AJ158" s="116"/>
      <c r="AK158" s="117"/>
      <c r="AL158" s="116">
        <f t="shared" si="70"/>
        <v>0</v>
      </c>
      <c r="AM158" s="115">
        <f t="shared" si="74"/>
        <v>11542817.844166666</v>
      </c>
      <c r="AN158" s="116"/>
      <c r="AO158" s="348">
        <f t="shared" si="71"/>
        <v>11542817.844166666</v>
      </c>
      <c r="AP158" s="297"/>
      <c r="AQ158" s="101">
        <f t="shared" si="66"/>
        <v>10481831.869999999</v>
      </c>
      <c r="AR158" s="116"/>
      <c r="AS158" s="116"/>
      <c r="AT158" s="116"/>
      <c r="AU158" s="116"/>
      <c r="AV158" s="343">
        <f t="shared" si="72"/>
        <v>0</v>
      </c>
      <c r="AW158" s="116">
        <f t="shared" si="78"/>
        <v>10481831.869999999</v>
      </c>
      <c r="AX158" s="116"/>
      <c r="AY158" s="343">
        <f t="shared" si="73"/>
        <v>10481831.869999999</v>
      </c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s="21" customFormat="1" ht="12" customHeight="1">
      <c r="A159" s="195">
        <v>14300743</v>
      </c>
      <c r="B159" s="126" t="s">
        <v>1864</v>
      </c>
      <c r="C159" s="109" t="s">
        <v>1000</v>
      </c>
      <c r="D159" s="130" t="str">
        <f t="shared" si="64"/>
        <v>W/C</v>
      </c>
      <c r="E159" s="130"/>
      <c r="F159" s="109"/>
      <c r="G159" s="130"/>
      <c r="H159" s="212" t="str">
        <f t="shared" si="79"/>
        <v/>
      </c>
      <c r="I159" s="212" t="str">
        <f t="shared" si="75"/>
        <v/>
      </c>
      <c r="J159" s="212" t="str">
        <f t="shared" si="76"/>
        <v/>
      </c>
      <c r="K159" s="212" t="str">
        <f t="shared" si="77"/>
        <v/>
      </c>
      <c r="L159" s="212" t="str">
        <f t="shared" si="67"/>
        <v>W/C</v>
      </c>
      <c r="M159" s="212" t="str">
        <f t="shared" si="68"/>
        <v>NO</v>
      </c>
      <c r="N159" s="212" t="str">
        <f t="shared" si="69"/>
        <v>W/C</v>
      </c>
      <c r="O159" s="212"/>
      <c r="P159" s="110">
        <v>586217.18999999994</v>
      </c>
      <c r="Q159" s="110">
        <v>538449.98</v>
      </c>
      <c r="R159" s="110">
        <v>654994.91</v>
      </c>
      <c r="S159" s="110">
        <v>683660.42</v>
      </c>
      <c r="T159" s="110">
        <v>638866.16</v>
      </c>
      <c r="U159" s="110">
        <v>424947.44</v>
      </c>
      <c r="V159" s="110">
        <v>412672.31</v>
      </c>
      <c r="W159" s="110">
        <v>424838.85</v>
      </c>
      <c r="X159" s="110">
        <v>464135.24</v>
      </c>
      <c r="Y159" s="110">
        <v>535210.05000000005</v>
      </c>
      <c r="Z159" s="110">
        <v>583226.25</v>
      </c>
      <c r="AA159" s="110">
        <v>598482.43999999994</v>
      </c>
      <c r="AB159" s="110">
        <v>515292.3</v>
      </c>
      <c r="AC159" s="110"/>
      <c r="AD159" s="533">
        <f t="shared" si="65"/>
        <v>542519.8995833334</v>
      </c>
      <c r="AE159" s="529"/>
      <c r="AF159" s="118"/>
      <c r="AG159" s="270"/>
      <c r="AH159" s="116"/>
      <c r="AI159" s="116"/>
      <c r="AJ159" s="116"/>
      <c r="AK159" s="117"/>
      <c r="AL159" s="116">
        <f t="shared" si="70"/>
        <v>0</v>
      </c>
      <c r="AM159" s="115">
        <f t="shared" si="74"/>
        <v>542519.8995833334</v>
      </c>
      <c r="AN159" s="116"/>
      <c r="AO159" s="348">
        <f t="shared" si="71"/>
        <v>542519.8995833334</v>
      </c>
      <c r="AP159" s="297"/>
      <c r="AQ159" s="101">
        <f t="shared" si="66"/>
        <v>515292.3</v>
      </c>
      <c r="AR159" s="116"/>
      <c r="AS159" s="116"/>
      <c r="AT159" s="116"/>
      <c r="AU159" s="116"/>
      <c r="AV159" s="343">
        <f t="shared" si="72"/>
        <v>0</v>
      </c>
      <c r="AW159" s="116">
        <f t="shared" si="78"/>
        <v>515292.3</v>
      </c>
      <c r="AX159" s="116"/>
      <c r="AY159" s="343">
        <f t="shared" si="73"/>
        <v>515292.3</v>
      </c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s="21" customFormat="1" ht="12" customHeight="1">
      <c r="A160" s="195">
        <v>14300763</v>
      </c>
      <c r="B160" s="126" t="s">
        <v>1865</v>
      </c>
      <c r="C160" s="109" t="s">
        <v>982</v>
      </c>
      <c r="D160" s="130" t="str">
        <f t="shared" si="64"/>
        <v>W/C</v>
      </c>
      <c r="E160" s="130"/>
      <c r="F160" s="109"/>
      <c r="G160" s="130"/>
      <c r="H160" s="212" t="str">
        <f t="shared" si="79"/>
        <v/>
      </c>
      <c r="I160" s="212" t="str">
        <f t="shared" si="75"/>
        <v/>
      </c>
      <c r="J160" s="212" t="str">
        <f t="shared" si="76"/>
        <v/>
      </c>
      <c r="K160" s="212" t="str">
        <f t="shared" si="77"/>
        <v/>
      </c>
      <c r="L160" s="212" t="str">
        <f t="shared" si="67"/>
        <v>W/C</v>
      </c>
      <c r="M160" s="212" t="str">
        <f t="shared" si="68"/>
        <v>NO</v>
      </c>
      <c r="N160" s="212" t="str">
        <f t="shared" si="69"/>
        <v>W/C</v>
      </c>
      <c r="O160" s="212"/>
      <c r="P160" s="110">
        <v>1775001.01</v>
      </c>
      <c r="Q160" s="110">
        <v>1450914.73</v>
      </c>
      <c r="R160" s="110">
        <v>2149511.87</v>
      </c>
      <c r="S160" s="110">
        <v>2341196.81</v>
      </c>
      <c r="T160" s="110">
        <v>2600435.37</v>
      </c>
      <c r="U160" s="110">
        <v>784012.29</v>
      </c>
      <c r="V160" s="110">
        <v>856837.79</v>
      </c>
      <c r="W160" s="110">
        <v>876427.82</v>
      </c>
      <c r="X160" s="110">
        <v>1357827.42</v>
      </c>
      <c r="Y160" s="110">
        <v>3871760.25</v>
      </c>
      <c r="Z160" s="110">
        <v>1748029.48</v>
      </c>
      <c r="AA160" s="110">
        <v>1169710.6299999999</v>
      </c>
      <c r="AB160" s="110">
        <v>1238053.96</v>
      </c>
      <c r="AC160" s="110"/>
      <c r="AD160" s="533">
        <f t="shared" si="65"/>
        <v>1726099.3287499996</v>
      </c>
      <c r="AE160" s="529"/>
      <c r="AF160" s="118"/>
      <c r="AG160" s="270"/>
      <c r="AH160" s="116"/>
      <c r="AI160" s="116"/>
      <c r="AJ160" s="116"/>
      <c r="AK160" s="117"/>
      <c r="AL160" s="116">
        <f t="shared" si="70"/>
        <v>0</v>
      </c>
      <c r="AM160" s="115">
        <f t="shared" si="74"/>
        <v>1726099.3287499996</v>
      </c>
      <c r="AN160" s="116"/>
      <c r="AO160" s="348">
        <f t="shared" si="71"/>
        <v>1726099.3287499996</v>
      </c>
      <c r="AP160" s="297"/>
      <c r="AQ160" s="101">
        <f t="shared" si="66"/>
        <v>1238053.96</v>
      </c>
      <c r="AR160" s="116"/>
      <c r="AS160" s="116"/>
      <c r="AT160" s="116"/>
      <c r="AU160" s="116"/>
      <c r="AV160" s="343">
        <f t="shared" si="72"/>
        <v>0</v>
      </c>
      <c r="AW160" s="116">
        <f t="shared" si="78"/>
        <v>1238053.96</v>
      </c>
      <c r="AX160" s="116"/>
      <c r="AY160" s="343">
        <f t="shared" si="73"/>
        <v>1238053.96</v>
      </c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s="21" customFormat="1" ht="12" customHeight="1">
      <c r="A161" s="195">
        <v>14300913</v>
      </c>
      <c r="B161" s="126" t="s">
        <v>1866</v>
      </c>
      <c r="C161" s="109" t="s">
        <v>1337</v>
      </c>
      <c r="D161" s="130" t="str">
        <f t="shared" si="64"/>
        <v>W/C</v>
      </c>
      <c r="E161" s="130"/>
      <c r="F161" s="109"/>
      <c r="G161" s="130"/>
      <c r="H161" s="212" t="str">
        <f t="shared" si="79"/>
        <v/>
      </c>
      <c r="I161" s="212" t="str">
        <f t="shared" si="75"/>
        <v/>
      </c>
      <c r="J161" s="212" t="str">
        <f t="shared" si="76"/>
        <v/>
      </c>
      <c r="K161" s="212" t="str">
        <f t="shared" si="77"/>
        <v/>
      </c>
      <c r="L161" s="212" t="str">
        <f t="shared" si="67"/>
        <v>W/C</v>
      </c>
      <c r="M161" s="212" t="str">
        <f t="shared" si="68"/>
        <v>NO</v>
      </c>
      <c r="N161" s="212" t="str">
        <f t="shared" si="69"/>
        <v>W/C</v>
      </c>
      <c r="O161" s="212"/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/>
      <c r="AD161" s="533">
        <f t="shared" si="65"/>
        <v>0</v>
      </c>
      <c r="AE161" s="529"/>
      <c r="AF161" s="118"/>
      <c r="AG161" s="270"/>
      <c r="AH161" s="116"/>
      <c r="AI161" s="116"/>
      <c r="AJ161" s="116"/>
      <c r="AK161" s="117"/>
      <c r="AL161" s="116">
        <f t="shared" si="70"/>
        <v>0</v>
      </c>
      <c r="AM161" s="115">
        <f t="shared" si="74"/>
        <v>0</v>
      </c>
      <c r="AN161" s="116"/>
      <c r="AO161" s="348">
        <f t="shared" si="71"/>
        <v>0</v>
      </c>
      <c r="AP161" s="297"/>
      <c r="AQ161" s="101">
        <f t="shared" si="66"/>
        <v>0</v>
      </c>
      <c r="AR161" s="116"/>
      <c r="AS161" s="116"/>
      <c r="AT161" s="116"/>
      <c r="AU161" s="116"/>
      <c r="AV161" s="343">
        <f t="shared" si="72"/>
        <v>0</v>
      </c>
      <c r="AW161" s="116">
        <f t="shared" si="78"/>
        <v>0</v>
      </c>
      <c r="AX161" s="116"/>
      <c r="AY161" s="343">
        <f t="shared" si="73"/>
        <v>0</v>
      </c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s="21" customFormat="1" ht="12" customHeight="1">
      <c r="A162" s="195">
        <v>14300921</v>
      </c>
      <c r="B162" s="126" t="s">
        <v>1867</v>
      </c>
      <c r="C162" s="109" t="s">
        <v>333</v>
      </c>
      <c r="D162" s="130" t="str">
        <f t="shared" si="64"/>
        <v>W/C</v>
      </c>
      <c r="E162" s="130"/>
      <c r="F162" s="109"/>
      <c r="G162" s="130"/>
      <c r="H162" s="212" t="str">
        <f t="shared" si="79"/>
        <v/>
      </c>
      <c r="I162" s="212" t="str">
        <f t="shared" si="75"/>
        <v/>
      </c>
      <c r="J162" s="212" t="str">
        <f t="shared" si="76"/>
        <v/>
      </c>
      <c r="K162" s="212" t="str">
        <f t="shared" si="77"/>
        <v/>
      </c>
      <c r="L162" s="212" t="str">
        <f t="shared" si="67"/>
        <v>W/C</v>
      </c>
      <c r="M162" s="212" t="str">
        <f t="shared" si="68"/>
        <v>NO</v>
      </c>
      <c r="N162" s="212" t="str">
        <f t="shared" si="69"/>
        <v>W/C</v>
      </c>
      <c r="O162" s="212"/>
      <c r="P162" s="110">
        <v>730267.37</v>
      </c>
      <c r="Q162" s="110">
        <v>730267.37</v>
      </c>
      <c r="R162" s="110">
        <v>730267.37</v>
      </c>
      <c r="S162" s="110">
        <v>730267.37</v>
      </c>
      <c r="T162" s="110">
        <v>730267.37</v>
      </c>
      <c r="U162" s="110">
        <v>730267.37</v>
      </c>
      <c r="V162" s="110">
        <v>786337.3</v>
      </c>
      <c r="W162" s="110">
        <v>786337.3</v>
      </c>
      <c r="X162" s="110">
        <v>786337.3</v>
      </c>
      <c r="Y162" s="110">
        <v>786337.3</v>
      </c>
      <c r="Z162" s="110">
        <v>786337.3</v>
      </c>
      <c r="AA162" s="110">
        <v>786337.3</v>
      </c>
      <c r="AB162" s="110">
        <v>786337.3</v>
      </c>
      <c r="AC162" s="110"/>
      <c r="AD162" s="533">
        <f t="shared" si="65"/>
        <v>760638.58208333328</v>
      </c>
      <c r="AE162" s="529"/>
      <c r="AF162" s="118"/>
      <c r="AG162" s="270"/>
      <c r="AH162" s="116"/>
      <c r="AI162" s="116"/>
      <c r="AJ162" s="116"/>
      <c r="AK162" s="117"/>
      <c r="AL162" s="116">
        <f t="shared" si="70"/>
        <v>0</v>
      </c>
      <c r="AM162" s="115">
        <f t="shared" si="74"/>
        <v>760638.58208333328</v>
      </c>
      <c r="AN162" s="116"/>
      <c r="AO162" s="348">
        <f t="shared" si="71"/>
        <v>760638.58208333328</v>
      </c>
      <c r="AP162" s="297"/>
      <c r="AQ162" s="101">
        <f t="shared" si="66"/>
        <v>786337.3</v>
      </c>
      <c r="AR162" s="116"/>
      <c r="AS162" s="116"/>
      <c r="AT162" s="116"/>
      <c r="AU162" s="116"/>
      <c r="AV162" s="343">
        <f t="shared" si="72"/>
        <v>0</v>
      </c>
      <c r="AW162" s="116">
        <f t="shared" si="78"/>
        <v>786337.3</v>
      </c>
      <c r="AX162" s="116"/>
      <c r="AY162" s="343">
        <f t="shared" si="73"/>
        <v>786337.3</v>
      </c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s="21" customFormat="1" ht="12" customHeight="1">
      <c r="A163" s="195">
        <v>14301022</v>
      </c>
      <c r="B163" s="126" t="s">
        <v>1868</v>
      </c>
      <c r="C163" s="109" t="s">
        <v>565</v>
      </c>
      <c r="D163" s="130" t="str">
        <f t="shared" si="64"/>
        <v>W/C</v>
      </c>
      <c r="E163" s="130"/>
      <c r="F163" s="109"/>
      <c r="G163" s="130"/>
      <c r="H163" s="212" t="str">
        <f t="shared" si="79"/>
        <v/>
      </c>
      <c r="I163" s="212" t="str">
        <f t="shared" si="75"/>
        <v/>
      </c>
      <c r="J163" s="212" t="str">
        <f t="shared" si="76"/>
        <v/>
      </c>
      <c r="K163" s="212" t="str">
        <f t="shared" si="77"/>
        <v/>
      </c>
      <c r="L163" s="212" t="str">
        <f t="shared" si="67"/>
        <v>W/C</v>
      </c>
      <c r="M163" s="212" t="str">
        <f t="shared" si="68"/>
        <v>NO</v>
      </c>
      <c r="N163" s="212" t="str">
        <f t="shared" si="69"/>
        <v>W/C</v>
      </c>
      <c r="O163" s="212"/>
      <c r="P163" s="110">
        <v>4757417.79</v>
      </c>
      <c r="Q163" s="110">
        <v>3795097.58</v>
      </c>
      <c r="R163" s="110">
        <v>2980875.1</v>
      </c>
      <c r="S163" s="110">
        <v>2942641.4</v>
      </c>
      <c r="T163" s="110">
        <v>2809040.37</v>
      </c>
      <c r="U163" s="110">
        <v>3192335.93</v>
      </c>
      <c r="V163" s="110">
        <v>4181788.42</v>
      </c>
      <c r="W163" s="110">
        <v>4749507.67</v>
      </c>
      <c r="X163" s="110">
        <v>4998088.33</v>
      </c>
      <c r="Y163" s="110">
        <v>3467538.81</v>
      </c>
      <c r="Z163" s="110">
        <v>4047859.95</v>
      </c>
      <c r="AA163" s="110">
        <v>3102669.63</v>
      </c>
      <c r="AB163" s="110">
        <v>1750483.23</v>
      </c>
      <c r="AC163" s="110"/>
      <c r="AD163" s="533">
        <f t="shared" si="65"/>
        <v>3626782.8083333331</v>
      </c>
      <c r="AE163" s="529"/>
      <c r="AF163" s="118"/>
      <c r="AG163" s="270"/>
      <c r="AH163" s="116"/>
      <c r="AI163" s="116"/>
      <c r="AJ163" s="116"/>
      <c r="AK163" s="117"/>
      <c r="AL163" s="116">
        <f t="shared" si="70"/>
        <v>0</v>
      </c>
      <c r="AM163" s="115">
        <f t="shared" si="74"/>
        <v>3626782.8083333331</v>
      </c>
      <c r="AN163" s="116"/>
      <c r="AO163" s="348">
        <f t="shared" si="71"/>
        <v>3626782.8083333331</v>
      </c>
      <c r="AP163" s="297"/>
      <c r="AQ163" s="101">
        <f t="shared" si="66"/>
        <v>1750483.23</v>
      </c>
      <c r="AR163" s="116"/>
      <c r="AS163" s="116"/>
      <c r="AT163" s="116"/>
      <c r="AU163" s="116"/>
      <c r="AV163" s="343">
        <f t="shared" si="72"/>
        <v>0</v>
      </c>
      <c r="AW163" s="116">
        <f t="shared" si="78"/>
        <v>1750483.23</v>
      </c>
      <c r="AX163" s="116"/>
      <c r="AY163" s="343">
        <f t="shared" si="73"/>
        <v>1750483.23</v>
      </c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s="21" customFormat="1" ht="12" customHeight="1">
      <c r="A164" s="195">
        <v>14301033</v>
      </c>
      <c r="B164" s="126" t="s">
        <v>1869</v>
      </c>
      <c r="C164" s="109" t="s">
        <v>1064</v>
      </c>
      <c r="D164" s="130" t="str">
        <f t="shared" si="64"/>
        <v>W/C</v>
      </c>
      <c r="E164" s="130"/>
      <c r="F164" s="109"/>
      <c r="G164" s="130"/>
      <c r="H164" s="212" t="str">
        <f t="shared" si="79"/>
        <v/>
      </c>
      <c r="I164" s="212" t="str">
        <f t="shared" si="75"/>
        <v/>
      </c>
      <c r="J164" s="212" t="str">
        <f t="shared" si="76"/>
        <v/>
      </c>
      <c r="K164" s="212" t="str">
        <f t="shared" si="77"/>
        <v/>
      </c>
      <c r="L164" s="212" t="str">
        <f t="shared" si="67"/>
        <v>W/C</v>
      </c>
      <c r="M164" s="212" t="str">
        <f t="shared" si="68"/>
        <v>NO</v>
      </c>
      <c r="N164" s="212" t="str">
        <f t="shared" si="69"/>
        <v>W/C</v>
      </c>
      <c r="O164" s="212"/>
      <c r="P164" s="110">
        <v>364660.75</v>
      </c>
      <c r="Q164" s="110">
        <v>364660.75</v>
      </c>
      <c r="R164" s="110">
        <v>364660.75</v>
      </c>
      <c r="S164" s="110">
        <v>364660.75</v>
      </c>
      <c r="T164" s="110">
        <v>364660.75</v>
      </c>
      <c r="U164" s="110">
        <v>364660.75</v>
      </c>
      <c r="V164" s="110">
        <v>364660.75</v>
      </c>
      <c r="W164" s="110">
        <v>364660.75</v>
      </c>
      <c r="X164" s="110">
        <v>364660.75</v>
      </c>
      <c r="Y164" s="110">
        <v>364660.75</v>
      </c>
      <c r="Z164" s="110">
        <v>364660.75</v>
      </c>
      <c r="AA164" s="110">
        <v>364660.75</v>
      </c>
      <c r="AB164" s="110">
        <v>364660.75</v>
      </c>
      <c r="AC164" s="110"/>
      <c r="AD164" s="533">
        <f t="shared" si="65"/>
        <v>364660.75</v>
      </c>
      <c r="AE164" s="529"/>
      <c r="AF164" s="118"/>
      <c r="AG164" s="270"/>
      <c r="AH164" s="116"/>
      <c r="AI164" s="116"/>
      <c r="AJ164" s="116"/>
      <c r="AK164" s="117"/>
      <c r="AL164" s="116">
        <f t="shared" si="70"/>
        <v>0</v>
      </c>
      <c r="AM164" s="115">
        <f t="shared" si="74"/>
        <v>364660.75</v>
      </c>
      <c r="AN164" s="116"/>
      <c r="AO164" s="348">
        <f t="shared" si="71"/>
        <v>364660.75</v>
      </c>
      <c r="AP164" s="297"/>
      <c r="AQ164" s="101">
        <f t="shared" si="66"/>
        <v>364660.75</v>
      </c>
      <c r="AR164" s="116"/>
      <c r="AS164" s="116"/>
      <c r="AT164" s="116"/>
      <c r="AU164" s="116"/>
      <c r="AV164" s="343">
        <f t="shared" si="72"/>
        <v>0</v>
      </c>
      <c r="AW164" s="116">
        <f t="shared" si="78"/>
        <v>364660.75</v>
      </c>
      <c r="AX164" s="116"/>
      <c r="AY164" s="343">
        <f t="shared" si="73"/>
        <v>364660.75</v>
      </c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s="21" customFormat="1" ht="12" customHeight="1">
      <c r="A165" s="195">
        <v>14301041</v>
      </c>
      <c r="B165" s="126" t="s">
        <v>1870</v>
      </c>
      <c r="C165" s="109" t="s">
        <v>1093</v>
      </c>
      <c r="D165" s="130" t="str">
        <f t="shared" si="64"/>
        <v>W/C</v>
      </c>
      <c r="E165" s="130"/>
      <c r="F165" s="109"/>
      <c r="G165" s="130"/>
      <c r="H165" s="212" t="str">
        <f t="shared" si="79"/>
        <v/>
      </c>
      <c r="I165" s="212" t="str">
        <f t="shared" si="75"/>
        <v/>
      </c>
      <c r="J165" s="212" t="str">
        <f t="shared" si="76"/>
        <v/>
      </c>
      <c r="K165" s="212" t="str">
        <f t="shared" si="77"/>
        <v/>
      </c>
      <c r="L165" s="212" t="str">
        <f t="shared" si="67"/>
        <v>W/C</v>
      </c>
      <c r="M165" s="212" t="str">
        <f t="shared" si="68"/>
        <v>NO</v>
      </c>
      <c r="N165" s="212" t="str">
        <f t="shared" si="69"/>
        <v>W/C</v>
      </c>
      <c r="O165" s="212"/>
      <c r="P165" s="110">
        <v>385</v>
      </c>
      <c r="Q165" s="110">
        <v>385</v>
      </c>
      <c r="R165" s="110">
        <v>385</v>
      </c>
      <c r="S165" s="110">
        <v>385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/>
      <c r="AD165" s="533">
        <f t="shared" si="65"/>
        <v>112.29166666666667</v>
      </c>
      <c r="AE165" s="529"/>
      <c r="AF165" s="118"/>
      <c r="AG165" s="270"/>
      <c r="AH165" s="116"/>
      <c r="AI165" s="116"/>
      <c r="AJ165" s="116"/>
      <c r="AK165" s="117"/>
      <c r="AL165" s="116">
        <f t="shared" si="70"/>
        <v>0</v>
      </c>
      <c r="AM165" s="115">
        <f t="shared" si="74"/>
        <v>112.29166666666667</v>
      </c>
      <c r="AN165" s="116"/>
      <c r="AO165" s="348">
        <f t="shared" si="71"/>
        <v>112.29166666666667</v>
      </c>
      <c r="AP165" s="297"/>
      <c r="AQ165" s="101">
        <f t="shared" si="66"/>
        <v>0</v>
      </c>
      <c r="AR165" s="116"/>
      <c r="AS165" s="116"/>
      <c r="AT165" s="116"/>
      <c r="AU165" s="116"/>
      <c r="AV165" s="343">
        <f t="shared" si="72"/>
        <v>0</v>
      </c>
      <c r="AW165" s="116">
        <f t="shared" si="78"/>
        <v>0</v>
      </c>
      <c r="AX165" s="116"/>
      <c r="AY165" s="343">
        <f t="shared" si="73"/>
        <v>0</v>
      </c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s="21" customFormat="1" ht="12" customHeight="1">
      <c r="A166" s="195">
        <v>14301043</v>
      </c>
      <c r="B166" s="126" t="s">
        <v>1871</v>
      </c>
      <c r="C166" s="126" t="s">
        <v>1248</v>
      </c>
      <c r="D166" s="130" t="str">
        <f t="shared" si="64"/>
        <v>Non-Op</v>
      </c>
      <c r="E166" s="130"/>
      <c r="F166" s="126"/>
      <c r="G166" s="130"/>
      <c r="H166" s="212" t="str">
        <f t="shared" si="79"/>
        <v/>
      </c>
      <c r="I166" s="212" t="str">
        <f t="shared" si="75"/>
        <v/>
      </c>
      <c r="J166" s="212" t="str">
        <f t="shared" si="76"/>
        <v/>
      </c>
      <c r="K166" s="212" t="str">
        <f t="shared" si="77"/>
        <v>Non-Op</v>
      </c>
      <c r="L166" s="212" t="str">
        <f t="shared" si="67"/>
        <v>NO</v>
      </c>
      <c r="M166" s="212" t="str">
        <f t="shared" si="68"/>
        <v>NO</v>
      </c>
      <c r="N166" s="212" t="str">
        <f t="shared" si="69"/>
        <v/>
      </c>
      <c r="O166" s="212"/>
      <c r="P166" s="110">
        <v>3607468.93</v>
      </c>
      <c r="Q166" s="110">
        <v>3568718.29</v>
      </c>
      <c r="R166" s="110">
        <v>3661302.24</v>
      </c>
      <c r="S166" s="110">
        <v>3582349.39</v>
      </c>
      <c r="T166" s="110">
        <v>4062879.7</v>
      </c>
      <c r="U166" s="110">
        <v>3974689.07</v>
      </c>
      <c r="V166" s="110">
        <v>3367702.87</v>
      </c>
      <c r="W166" s="110">
        <v>3098971.14</v>
      </c>
      <c r="X166" s="110">
        <v>5168465.09</v>
      </c>
      <c r="Y166" s="110">
        <v>4697970.9400000004</v>
      </c>
      <c r="Z166" s="110">
        <v>2324255.2599999998</v>
      </c>
      <c r="AA166" s="110">
        <v>4727343.1399999997</v>
      </c>
      <c r="AB166" s="110">
        <v>3869016.4</v>
      </c>
      <c r="AC166" s="110"/>
      <c r="AD166" s="533">
        <f t="shared" si="65"/>
        <v>3831074.1495833336</v>
      </c>
      <c r="AE166" s="529"/>
      <c r="AF166" s="118"/>
      <c r="AG166" s="270" t="s">
        <v>408</v>
      </c>
      <c r="AH166" s="116"/>
      <c r="AI166" s="116"/>
      <c r="AJ166" s="116"/>
      <c r="AK166" s="117">
        <f>AD166</f>
        <v>3831074.1495833336</v>
      </c>
      <c r="AL166" s="116">
        <f t="shared" si="70"/>
        <v>3831074.1495833336</v>
      </c>
      <c r="AM166" s="115"/>
      <c r="AN166" s="116"/>
      <c r="AO166" s="348">
        <f t="shared" si="71"/>
        <v>0</v>
      </c>
      <c r="AP166" s="297"/>
      <c r="AQ166" s="101">
        <f t="shared" si="66"/>
        <v>3869016.4</v>
      </c>
      <c r="AR166" s="116"/>
      <c r="AS166" s="116"/>
      <c r="AT166" s="116"/>
      <c r="AU166" s="116">
        <f>AQ166</f>
        <v>3869016.4</v>
      </c>
      <c r="AV166" s="343">
        <f t="shared" si="72"/>
        <v>3869016.4</v>
      </c>
      <c r="AW166" s="116"/>
      <c r="AX166" s="116"/>
      <c r="AY166" s="343">
        <f t="shared" si="73"/>
        <v>0</v>
      </c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s="21" customFormat="1" ht="12" customHeight="1">
      <c r="A167" s="195">
        <v>14400311</v>
      </c>
      <c r="B167" s="126" t="s">
        <v>1872</v>
      </c>
      <c r="C167" s="109" t="s">
        <v>1001</v>
      </c>
      <c r="D167" s="130" t="str">
        <f t="shared" si="64"/>
        <v>W/C</v>
      </c>
      <c r="E167" s="130"/>
      <c r="F167" s="109"/>
      <c r="G167" s="130"/>
      <c r="H167" s="212" t="str">
        <f t="shared" si="79"/>
        <v/>
      </c>
      <c r="I167" s="212" t="str">
        <f t="shared" si="75"/>
        <v/>
      </c>
      <c r="J167" s="212" t="str">
        <f t="shared" si="76"/>
        <v/>
      </c>
      <c r="K167" s="212" t="str">
        <f t="shared" si="77"/>
        <v/>
      </c>
      <c r="L167" s="212" t="str">
        <f t="shared" si="67"/>
        <v>W/C</v>
      </c>
      <c r="M167" s="212" t="str">
        <f t="shared" si="68"/>
        <v>NO</v>
      </c>
      <c r="N167" s="212" t="str">
        <f t="shared" si="69"/>
        <v>W/C</v>
      </c>
      <c r="O167" s="212"/>
      <c r="P167" s="110">
        <v>-5998723.21</v>
      </c>
      <c r="Q167" s="110">
        <v>-5031840.03</v>
      </c>
      <c r="R167" s="110">
        <v>-4397170.97</v>
      </c>
      <c r="S167" s="110">
        <v>-3394298.52</v>
      </c>
      <c r="T167" s="110">
        <v>-2327047.5099999998</v>
      </c>
      <c r="U167" s="110">
        <v>-1747037.91</v>
      </c>
      <c r="V167" s="110">
        <v>-3383386.71</v>
      </c>
      <c r="W167" s="110">
        <v>-3700964.41</v>
      </c>
      <c r="X167" s="110">
        <v>-3849315.1</v>
      </c>
      <c r="Y167" s="110">
        <v>-4163944.93</v>
      </c>
      <c r="Z167" s="110">
        <v>-4512558.42</v>
      </c>
      <c r="AA167" s="110">
        <v>-4732323.1500000004</v>
      </c>
      <c r="AB167" s="110">
        <v>-4523409.17</v>
      </c>
      <c r="AC167" s="110"/>
      <c r="AD167" s="533">
        <f t="shared" si="65"/>
        <v>-3875079.4874999993</v>
      </c>
      <c r="AE167" s="529"/>
      <c r="AF167" s="118"/>
      <c r="AG167" s="270"/>
      <c r="AH167" s="116"/>
      <c r="AI167" s="116"/>
      <c r="AJ167" s="116"/>
      <c r="AK167" s="117"/>
      <c r="AL167" s="116">
        <f t="shared" si="70"/>
        <v>0</v>
      </c>
      <c r="AM167" s="115">
        <f t="shared" ref="AM167:AM173" si="80">AD167</f>
        <v>-3875079.4874999993</v>
      </c>
      <c r="AN167" s="116"/>
      <c r="AO167" s="348">
        <f t="shared" si="71"/>
        <v>-3875079.4874999993</v>
      </c>
      <c r="AP167" s="297"/>
      <c r="AQ167" s="101">
        <f t="shared" si="66"/>
        <v>-4523409.17</v>
      </c>
      <c r="AR167" s="116"/>
      <c r="AS167" s="116"/>
      <c r="AT167" s="116"/>
      <c r="AU167" s="116"/>
      <c r="AV167" s="343">
        <f t="shared" si="72"/>
        <v>0</v>
      </c>
      <c r="AW167" s="116">
        <f>AQ167</f>
        <v>-4523409.17</v>
      </c>
      <c r="AX167" s="116"/>
      <c r="AY167" s="343">
        <f t="shared" si="73"/>
        <v>-4523409.17</v>
      </c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s="21" customFormat="1" ht="12" customHeight="1">
      <c r="A168" s="195">
        <v>14400312</v>
      </c>
      <c r="B168" s="126" t="s">
        <v>1873</v>
      </c>
      <c r="C168" s="109" t="s">
        <v>996</v>
      </c>
      <c r="D168" s="130" t="str">
        <f t="shared" si="64"/>
        <v>W/C</v>
      </c>
      <c r="E168" s="130"/>
      <c r="F168" s="109"/>
      <c r="G168" s="130"/>
      <c r="H168" s="212" t="str">
        <f t="shared" si="79"/>
        <v/>
      </c>
      <c r="I168" s="212" t="str">
        <f t="shared" si="75"/>
        <v/>
      </c>
      <c r="J168" s="212" t="str">
        <f t="shared" si="76"/>
        <v/>
      </c>
      <c r="K168" s="212" t="str">
        <f t="shared" si="77"/>
        <v/>
      </c>
      <c r="L168" s="212" t="str">
        <f t="shared" si="67"/>
        <v>W/C</v>
      </c>
      <c r="M168" s="212" t="str">
        <f t="shared" si="68"/>
        <v>NO</v>
      </c>
      <c r="N168" s="212" t="str">
        <f t="shared" si="69"/>
        <v>W/C</v>
      </c>
      <c r="O168" s="212"/>
      <c r="P168" s="110">
        <v>-2103643.04</v>
      </c>
      <c r="Q168" s="110">
        <v>-1359623.52</v>
      </c>
      <c r="R168" s="110">
        <v>-1082063.17</v>
      </c>
      <c r="S168" s="110">
        <v>-845713.31</v>
      </c>
      <c r="T168" s="110">
        <v>-643850.13</v>
      </c>
      <c r="U168" s="110">
        <v>-579653.99</v>
      </c>
      <c r="V168" s="110">
        <v>-1039730.28</v>
      </c>
      <c r="W168" s="110">
        <v>-1145643.98</v>
      </c>
      <c r="X168" s="110">
        <v>-1181447.9099999999</v>
      </c>
      <c r="Y168" s="110">
        <v>-1233217.0900000001</v>
      </c>
      <c r="Z168" s="110">
        <v>-1264837.1100000001</v>
      </c>
      <c r="AA168" s="110">
        <v>-1230384.5900000001</v>
      </c>
      <c r="AB168" s="110">
        <v>-1192353.3999999999</v>
      </c>
      <c r="AC168" s="110"/>
      <c r="AD168" s="533">
        <f t="shared" si="65"/>
        <v>-1104513.6083333334</v>
      </c>
      <c r="AE168" s="529"/>
      <c r="AF168" s="118"/>
      <c r="AG168" s="270"/>
      <c r="AH168" s="116"/>
      <c r="AI168" s="116"/>
      <c r="AJ168" s="116"/>
      <c r="AK168" s="117"/>
      <c r="AL168" s="116">
        <f t="shared" si="70"/>
        <v>0</v>
      </c>
      <c r="AM168" s="115">
        <f t="shared" si="80"/>
        <v>-1104513.6083333334</v>
      </c>
      <c r="AN168" s="116"/>
      <c r="AO168" s="348">
        <f t="shared" si="71"/>
        <v>-1104513.6083333334</v>
      </c>
      <c r="AP168" s="297"/>
      <c r="AQ168" s="101">
        <f t="shared" si="66"/>
        <v>-1192353.3999999999</v>
      </c>
      <c r="AR168" s="116"/>
      <c r="AS168" s="116"/>
      <c r="AT168" s="116"/>
      <c r="AU168" s="116"/>
      <c r="AV168" s="343">
        <f t="shared" si="72"/>
        <v>0</v>
      </c>
      <c r="AW168" s="116">
        <f t="shared" ref="AW168:AW181" si="81">AQ168</f>
        <v>-1192353.3999999999</v>
      </c>
      <c r="AX168" s="116"/>
      <c r="AY168" s="343">
        <f t="shared" si="73"/>
        <v>-1192353.3999999999</v>
      </c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s="21" customFormat="1" ht="12" customHeight="1">
      <c r="A169" s="195">
        <v>14400313</v>
      </c>
      <c r="B169" s="126" t="s">
        <v>1874</v>
      </c>
      <c r="C169" s="109" t="s">
        <v>1015</v>
      </c>
      <c r="D169" s="130" t="str">
        <f t="shared" si="64"/>
        <v>W/C</v>
      </c>
      <c r="E169" s="130"/>
      <c r="F169" s="109"/>
      <c r="G169" s="130"/>
      <c r="H169" s="212" t="str">
        <f t="shared" si="79"/>
        <v/>
      </c>
      <c r="I169" s="212" t="str">
        <f t="shared" si="75"/>
        <v/>
      </c>
      <c r="J169" s="212" t="str">
        <f t="shared" si="76"/>
        <v/>
      </c>
      <c r="K169" s="212" t="str">
        <f t="shared" si="77"/>
        <v/>
      </c>
      <c r="L169" s="212" t="str">
        <f t="shared" si="67"/>
        <v>W/C</v>
      </c>
      <c r="M169" s="212" t="str">
        <f t="shared" si="68"/>
        <v>NO</v>
      </c>
      <c r="N169" s="212" t="str">
        <f t="shared" si="69"/>
        <v>W/C</v>
      </c>
      <c r="O169" s="212"/>
      <c r="P169" s="110">
        <v>158791.99</v>
      </c>
      <c r="Q169" s="110">
        <v>158614.17000000001</v>
      </c>
      <c r="R169" s="110">
        <v>159004.49</v>
      </c>
      <c r="S169" s="110">
        <v>159004.49</v>
      </c>
      <c r="T169" s="110">
        <v>-1433147.98</v>
      </c>
      <c r="U169" s="110">
        <v>-1433505.93</v>
      </c>
      <c r="V169" s="110">
        <v>-2885756.95</v>
      </c>
      <c r="W169" s="110">
        <v>-319145.98</v>
      </c>
      <c r="X169" s="110">
        <v>-319145.98</v>
      </c>
      <c r="Y169" s="110">
        <v>-2783925.67</v>
      </c>
      <c r="Z169" s="110">
        <v>-319145.98</v>
      </c>
      <c r="AA169" s="110">
        <v>-646823.89</v>
      </c>
      <c r="AB169" s="110">
        <v>-3191544.33</v>
      </c>
      <c r="AC169" s="110"/>
      <c r="AD169" s="533">
        <f t="shared" si="65"/>
        <v>-931695.94833333336</v>
      </c>
      <c r="AE169" s="529"/>
      <c r="AF169" s="118"/>
      <c r="AG169" s="270"/>
      <c r="AH169" s="116"/>
      <c r="AI169" s="116"/>
      <c r="AJ169" s="116"/>
      <c r="AK169" s="117"/>
      <c r="AL169" s="116">
        <f t="shared" si="70"/>
        <v>0</v>
      </c>
      <c r="AM169" s="115">
        <f t="shared" si="80"/>
        <v>-931695.94833333336</v>
      </c>
      <c r="AN169" s="116"/>
      <c r="AO169" s="348">
        <f t="shared" si="71"/>
        <v>-931695.94833333336</v>
      </c>
      <c r="AP169" s="297"/>
      <c r="AQ169" s="101">
        <f t="shared" si="66"/>
        <v>-3191544.33</v>
      </c>
      <c r="AR169" s="116"/>
      <c r="AS169" s="116"/>
      <c r="AT169" s="116"/>
      <c r="AU169" s="116"/>
      <c r="AV169" s="343">
        <f t="shared" si="72"/>
        <v>0</v>
      </c>
      <c r="AW169" s="116">
        <f t="shared" si="81"/>
        <v>-3191544.33</v>
      </c>
      <c r="AX169" s="116"/>
      <c r="AY169" s="343">
        <f t="shared" si="73"/>
        <v>-3191544.33</v>
      </c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s="21" customFormat="1" ht="12" customHeight="1">
      <c r="A170" s="195">
        <v>14400323</v>
      </c>
      <c r="B170" s="126" t="s">
        <v>1875</v>
      </c>
      <c r="C170" s="109" t="s">
        <v>1016</v>
      </c>
      <c r="D170" s="130" t="str">
        <f t="shared" si="64"/>
        <v>W/C</v>
      </c>
      <c r="E170" s="130"/>
      <c r="F170" s="109"/>
      <c r="G170" s="130"/>
      <c r="H170" s="212" t="str">
        <f t="shared" si="79"/>
        <v/>
      </c>
      <c r="I170" s="212" t="str">
        <f t="shared" si="75"/>
        <v/>
      </c>
      <c r="J170" s="212" t="str">
        <f t="shared" si="76"/>
        <v/>
      </c>
      <c r="K170" s="212" t="str">
        <f t="shared" si="77"/>
        <v/>
      </c>
      <c r="L170" s="212" t="str">
        <f t="shared" si="67"/>
        <v>W/C</v>
      </c>
      <c r="M170" s="212" t="str">
        <f t="shared" si="68"/>
        <v>NO</v>
      </c>
      <c r="N170" s="212" t="str">
        <f t="shared" si="69"/>
        <v>W/C</v>
      </c>
      <c r="O170" s="212"/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/>
      <c r="AD170" s="533">
        <f t="shared" si="65"/>
        <v>0</v>
      </c>
      <c r="AE170" s="529"/>
      <c r="AF170" s="118"/>
      <c r="AG170" s="270"/>
      <c r="AH170" s="116"/>
      <c r="AI170" s="116"/>
      <c r="AJ170" s="116"/>
      <c r="AK170" s="117"/>
      <c r="AL170" s="116">
        <f t="shared" si="70"/>
        <v>0</v>
      </c>
      <c r="AM170" s="115">
        <f t="shared" si="80"/>
        <v>0</v>
      </c>
      <c r="AN170" s="116"/>
      <c r="AO170" s="348">
        <f t="shared" si="71"/>
        <v>0</v>
      </c>
      <c r="AP170" s="297"/>
      <c r="AQ170" s="101">
        <f t="shared" si="66"/>
        <v>0</v>
      </c>
      <c r="AR170" s="116"/>
      <c r="AS170" s="116"/>
      <c r="AT170" s="116"/>
      <c r="AU170" s="116"/>
      <c r="AV170" s="343">
        <f t="shared" si="72"/>
        <v>0</v>
      </c>
      <c r="AW170" s="116">
        <f t="shared" si="81"/>
        <v>0</v>
      </c>
      <c r="AX170" s="116"/>
      <c r="AY170" s="343">
        <f t="shared" si="73"/>
        <v>0</v>
      </c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s="21" customFormat="1" ht="12" customHeight="1">
      <c r="A171" s="434">
        <v>14400333</v>
      </c>
      <c r="B171" s="449" t="s">
        <v>1876</v>
      </c>
      <c r="C171" s="410" t="s">
        <v>1372</v>
      </c>
      <c r="D171" s="411" t="str">
        <f t="shared" si="64"/>
        <v>W/C</v>
      </c>
      <c r="E171" s="411"/>
      <c r="F171" s="425">
        <v>42720</v>
      </c>
      <c r="G171" s="411"/>
      <c r="H171" s="412" t="str">
        <f t="shared" si="79"/>
        <v/>
      </c>
      <c r="I171" s="412" t="str">
        <f t="shared" si="75"/>
        <v/>
      </c>
      <c r="J171" s="412" t="str">
        <f t="shared" si="76"/>
        <v/>
      </c>
      <c r="K171" s="412" t="str">
        <f t="shared" si="77"/>
        <v/>
      </c>
      <c r="L171" s="412" t="str">
        <f t="shared" si="67"/>
        <v>W/C</v>
      </c>
      <c r="M171" s="412" t="str">
        <f t="shared" si="68"/>
        <v>NO</v>
      </c>
      <c r="N171" s="412" t="str">
        <f t="shared" si="69"/>
        <v>W/C</v>
      </c>
      <c r="O171" s="412"/>
      <c r="P171" s="413">
        <v>0</v>
      </c>
      <c r="Q171" s="413">
        <v>0</v>
      </c>
      <c r="R171" s="413">
        <v>0</v>
      </c>
      <c r="S171" s="413">
        <v>0</v>
      </c>
      <c r="T171" s="413">
        <v>0</v>
      </c>
      <c r="U171" s="413">
        <v>0</v>
      </c>
      <c r="V171" s="413">
        <v>0</v>
      </c>
      <c r="W171" s="413">
        <v>0</v>
      </c>
      <c r="X171" s="413">
        <v>0</v>
      </c>
      <c r="Y171" s="413">
        <v>0</v>
      </c>
      <c r="Z171" s="413">
        <v>0</v>
      </c>
      <c r="AA171" s="413">
        <v>0</v>
      </c>
      <c r="AB171" s="413">
        <v>0</v>
      </c>
      <c r="AC171" s="413"/>
      <c r="AD171" s="534">
        <f t="shared" si="65"/>
        <v>0</v>
      </c>
      <c r="AE171" s="530"/>
      <c r="AF171" s="414"/>
      <c r="AG171" s="415"/>
      <c r="AH171" s="416"/>
      <c r="AI171" s="416"/>
      <c r="AJ171" s="416"/>
      <c r="AK171" s="417"/>
      <c r="AL171" s="416">
        <f t="shared" si="70"/>
        <v>0</v>
      </c>
      <c r="AM171" s="418">
        <f t="shared" si="80"/>
        <v>0</v>
      </c>
      <c r="AN171" s="416"/>
      <c r="AO171" s="419">
        <f t="shared" si="71"/>
        <v>0</v>
      </c>
      <c r="AP171" s="297"/>
      <c r="AQ171" s="420">
        <f t="shared" si="66"/>
        <v>0</v>
      </c>
      <c r="AR171" s="416"/>
      <c r="AS171" s="416"/>
      <c r="AT171" s="416"/>
      <c r="AU171" s="416"/>
      <c r="AV171" s="421">
        <f t="shared" si="72"/>
        <v>0</v>
      </c>
      <c r="AW171" s="416">
        <f t="shared" si="81"/>
        <v>0</v>
      </c>
      <c r="AX171" s="416"/>
      <c r="AY171" s="421">
        <f t="shared" si="73"/>
        <v>0</v>
      </c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s="21" customFormat="1" ht="12" customHeight="1">
      <c r="A172" s="195">
        <v>14400343</v>
      </c>
      <c r="B172" s="126" t="s">
        <v>1877</v>
      </c>
      <c r="C172" s="109" t="s">
        <v>523</v>
      </c>
      <c r="D172" s="130" t="str">
        <f t="shared" si="64"/>
        <v>W/C</v>
      </c>
      <c r="E172" s="130"/>
      <c r="F172" s="109"/>
      <c r="G172" s="130"/>
      <c r="H172" s="212" t="str">
        <f t="shared" si="79"/>
        <v/>
      </c>
      <c r="I172" s="212" t="str">
        <f t="shared" si="75"/>
        <v/>
      </c>
      <c r="J172" s="212" t="str">
        <f t="shared" si="76"/>
        <v/>
      </c>
      <c r="K172" s="212" t="str">
        <f t="shared" si="77"/>
        <v/>
      </c>
      <c r="L172" s="212" t="str">
        <f t="shared" si="67"/>
        <v>W/C</v>
      </c>
      <c r="M172" s="212" t="str">
        <f t="shared" si="68"/>
        <v>NO</v>
      </c>
      <c r="N172" s="212" t="str">
        <f t="shared" si="69"/>
        <v>W/C</v>
      </c>
      <c r="O172" s="212"/>
      <c r="P172" s="110">
        <v>-1448959.73</v>
      </c>
      <c r="Q172" s="110">
        <v>-1419676.35</v>
      </c>
      <c r="R172" s="110">
        <v>-1369595.78</v>
      </c>
      <c r="S172" s="110">
        <v>-1325009.1200000001</v>
      </c>
      <c r="T172" s="110">
        <v>-1292488.5900000001</v>
      </c>
      <c r="U172" s="110">
        <v>-1206376.3</v>
      </c>
      <c r="V172" s="110">
        <v>-1181186.76</v>
      </c>
      <c r="W172" s="110">
        <v>-1170223.08</v>
      </c>
      <c r="X172" s="110">
        <v>-1161946.81</v>
      </c>
      <c r="Y172" s="110">
        <v>-1282919.98</v>
      </c>
      <c r="Z172" s="110">
        <v>-1238676.04</v>
      </c>
      <c r="AA172" s="110">
        <v>-1224145.67</v>
      </c>
      <c r="AB172" s="110">
        <v>-1218471.3999999999</v>
      </c>
      <c r="AC172" s="110"/>
      <c r="AD172" s="533">
        <f t="shared" si="65"/>
        <v>-1267163.3370833334</v>
      </c>
      <c r="AE172" s="529"/>
      <c r="AF172" s="118"/>
      <c r="AG172" s="270"/>
      <c r="AH172" s="116"/>
      <c r="AI172" s="116"/>
      <c r="AJ172" s="116"/>
      <c r="AK172" s="117"/>
      <c r="AL172" s="116">
        <f t="shared" si="70"/>
        <v>0</v>
      </c>
      <c r="AM172" s="115">
        <f t="shared" si="80"/>
        <v>-1267163.3370833334</v>
      </c>
      <c r="AN172" s="116"/>
      <c r="AO172" s="348">
        <f t="shared" si="71"/>
        <v>-1267163.3370833334</v>
      </c>
      <c r="AP172" s="297"/>
      <c r="AQ172" s="101">
        <f t="shared" si="66"/>
        <v>-1218471.3999999999</v>
      </c>
      <c r="AR172" s="116"/>
      <c r="AS172" s="116"/>
      <c r="AT172" s="116"/>
      <c r="AU172" s="116"/>
      <c r="AV172" s="343">
        <f t="shared" si="72"/>
        <v>0</v>
      </c>
      <c r="AW172" s="116">
        <f t="shared" si="81"/>
        <v>-1218471.3999999999</v>
      </c>
      <c r="AX172" s="116"/>
      <c r="AY172" s="343">
        <f t="shared" si="73"/>
        <v>-1218471.3999999999</v>
      </c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s="21" customFormat="1" ht="12" customHeight="1">
      <c r="A173" s="195">
        <v>14400353</v>
      </c>
      <c r="B173" s="126" t="s">
        <v>1878</v>
      </c>
      <c r="C173" s="109" t="s">
        <v>1002</v>
      </c>
      <c r="D173" s="130" t="str">
        <f t="shared" si="64"/>
        <v>W/C</v>
      </c>
      <c r="E173" s="130"/>
      <c r="F173" s="109"/>
      <c r="G173" s="130"/>
      <c r="H173" s="212" t="str">
        <f t="shared" si="79"/>
        <v/>
      </c>
      <c r="I173" s="212" t="str">
        <f t="shared" si="75"/>
        <v/>
      </c>
      <c r="J173" s="212" t="str">
        <f t="shared" si="76"/>
        <v/>
      </c>
      <c r="K173" s="212" t="str">
        <f t="shared" si="77"/>
        <v/>
      </c>
      <c r="L173" s="212" t="str">
        <f t="shared" si="67"/>
        <v>W/C</v>
      </c>
      <c r="M173" s="212" t="str">
        <f t="shared" si="68"/>
        <v>NO</v>
      </c>
      <c r="N173" s="212" t="str">
        <f t="shared" si="69"/>
        <v>W/C</v>
      </c>
      <c r="O173" s="212"/>
      <c r="P173" s="110">
        <v>-584229.81000000006</v>
      </c>
      <c r="Q173" s="110">
        <v>-536462.6</v>
      </c>
      <c r="R173" s="110">
        <v>-653007.53</v>
      </c>
      <c r="S173" s="110">
        <v>-681673.04</v>
      </c>
      <c r="T173" s="110">
        <v>-636878.78</v>
      </c>
      <c r="U173" s="110">
        <v>-422960.06</v>
      </c>
      <c r="V173" s="110">
        <v>-410684.93</v>
      </c>
      <c r="W173" s="110">
        <v>-422851.47</v>
      </c>
      <c r="X173" s="110">
        <v>-462147.86</v>
      </c>
      <c r="Y173" s="110">
        <v>-533222.67000000004</v>
      </c>
      <c r="Z173" s="110">
        <v>-581238.87</v>
      </c>
      <c r="AA173" s="110">
        <v>-590967.9</v>
      </c>
      <c r="AB173" s="110">
        <v>-589852.32999999996</v>
      </c>
      <c r="AC173" s="110"/>
      <c r="AD173" s="533">
        <f t="shared" si="65"/>
        <v>-543261.39833333343</v>
      </c>
      <c r="AE173" s="529"/>
      <c r="AF173" s="118"/>
      <c r="AG173" s="270"/>
      <c r="AH173" s="116"/>
      <c r="AI173" s="116"/>
      <c r="AJ173" s="116"/>
      <c r="AK173" s="117"/>
      <c r="AL173" s="116">
        <f t="shared" si="70"/>
        <v>0</v>
      </c>
      <c r="AM173" s="115">
        <f t="shared" si="80"/>
        <v>-543261.39833333343</v>
      </c>
      <c r="AN173" s="116"/>
      <c r="AO173" s="348">
        <f t="shared" si="71"/>
        <v>-543261.39833333343</v>
      </c>
      <c r="AP173" s="297"/>
      <c r="AQ173" s="101">
        <f t="shared" si="66"/>
        <v>-589852.32999999996</v>
      </c>
      <c r="AR173" s="116"/>
      <c r="AS173" s="116"/>
      <c r="AT173" s="116"/>
      <c r="AU173" s="116"/>
      <c r="AV173" s="343">
        <f t="shared" si="72"/>
        <v>0</v>
      </c>
      <c r="AW173" s="116">
        <f t="shared" si="81"/>
        <v>-589852.32999999996</v>
      </c>
      <c r="AX173" s="116"/>
      <c r="AY173" s="343">
        <f t="shared" si="73"/>
        <v>-589852.32999999996</v>
      </c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s="21" customFormat="1" ht="13.9" customHeight="1">
      <c r="A174" s="195">
        <v>14600000</v>
      </c>
      <c r="B174" s="126" t="s">
        <v>1879</v>
      </c>
      <c r="C174" s="109" t="s">
        <v>833</v>
      </c>
      <c r="D174" s="130" t="str">
        <f t="shared" si="64"/>
        <v>Non-Op</v>
      </c>
      <c r="E174" s="130"/>
      <c r="F174" s="109"/>
      <c r="G174" s="130"/>
      <c r="H174" s="212" t="str">
        <f t="shared" si="79"/>
        <v/>
      </c>
      <c r="I174" s="212" t="str">
        <f t="shared" si="75"/>
        <v/>
      </c>
      <c r="J174" s="212" t="str">
        <f t="shared" si="76"/>
        <v/>
      </c>
      <c r="K174" s="212" t="str">
        <f t="shared" si="77"/>
        <v>Non-Op</v>
      </c>
      <c r="L174" s="212" t="str">
        <f t="shared" si="67"/>
        <v>NO</v>
      </c>
      <c r="M174" s="212" t="str">
        <f t="shared" si="68"/>
        <v>NO</v>
      </c>
      <c r="N174" s="212" t="str">
        <f t="shared" si="69"/>
        <v/>
      </c>
      <c r="O174" s="212"/>
      <c r="P174" s="110">
        <v>7168529.2699999996</v>
      </c>
      <c r="Q174" s="110">
        <v>9557904.8900000006</v>
      </c>
      <c r="R174" s="110">
        <v>7530353.5999999996</v>
      </c>
      <c r="S174" s="110">
        <v>5103065.8499999996</v>
      </c>
      <c r="T174" s="110">
        <v>4650975.4000000004</v>
      </c>
      <c r="U174" s="110">
        <v>11244128.42</v>
      </c>
      <c r="V174" s="110">
        <v>3368039.95</v>
      </c>
      <c r="W174" s="110">
        <v>2981194.85</v>
      </c>
      <c r="X174" s="110">
        <v>8645810.1500000004</v>
      </c>
      <c r="Y174" s="110">
        <v>11139705.560000001</v>
      </c>
      <c r="Z174" s="110">
        <v>6943214.7400000002</v>
      </c>
      <c r="AA174" s="110">
        <v>0</v>
      </c>
      <c r="AB174" s="110">
        <v>0</v>
      </c>
      <c r="AC174" s="110"/>
      <c r="AD174" s="533">
        <f t="shared" si="65"/>
        <v>6229054.837083335</v>
      </c>
      <c r="AE174" s="529"/>
      <c r="AF174" s="118"/>
      <c r="AG174" s="270" t="s">
        <v>653</v>
      </c>
      <c r="AH174" s="116"/>
      <c r="AI174" s="116"/>
      <c r="AJ174" s="116"/>
      <c r="AK174" s="117">
        <f>AD174</f>
        <v>6229054.837083335</v>
      </c>
      <c r="AL174" s="116">
        <f t="shared" si="70"/>
        <v>6229054.837083335</v>
      </c>
      <c r="AM174" s="115"/>
      <c r="AN174" s="116"/>
      <c r="AO174" s="348">
        <f t="shared" si="71"/>
        <v>0</v>
      </c>
      <c r="AP174" s="297"/>
      <c r="AQ174" s="101">
        <f t="shared" si="66"/>
        <v>0</v>
      </c>
      <c r="AR174" s="116"/>
      <c r="AS174" s="116"/>
      <c r="AT174" s="116"/>
      <c r="AU174" s="116">
        <f>AQ174</f>
        <v>0</v>
      </c>
      <c r="AV174" s="343">
        <f t="shared" si="72"/>
        <v>0</v>
      </c>
      <c r="AW174" s="116"/>
      <c r="AX174" s="116"/>
      <c r="AY174" s="343">
        <f t="shared" si="73"/>
        <v>0</v>
      </c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s="21" customFormat="1" ht="12" customHeight="1">
      <c r="A175" s="423" t="s">
        <v>1660</v>
      </c>
      <c r="B175" s="126"/>
      <c r="C175" s="454" t="s">
        <v>1636</v>
      </c>
      <c r="D175" s="411" t="str">
        <f t="shared" si="64"/>
        <v>Non-Op</v>
      </c>
      <c r="E175" s="411"/>
      <c r="F175" s="576">
        <v>43221</v>
      </c>
      <c r="G175" s="411"/>
      <c r="H175" s="412"/>
      <c r="I175" s="412"/>
      <c r="J175" s="412"/>
      <c r="K175" s="412" t="str">
        <f t="shared" ref="K175:K206" si="82">IF(VALUE(AK175),K$7,IF(ISBLANK(AK175),"",K$7))</f>
        <v>Non-Op</v>
      </c>
      <c r="L175" s="412" t="str">
        <f t="shared" si="67"/>
        <v>NO</v>
      </c>
      <c r="M175" s="412" t="str">
        <f t="shared" si="68"/>
        <v>NO</v>
      </c>
      <c r="N175" s="412" t="str">
        <f t="shared" si="69"/>
        <v/>
      </c>
      <c r="O175" s="412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>
        <v>44506.98</v>
      </c>
      <c r="AB175" s="413">
        <v>51771.39</v>
      </c>
      <c r="AC175" s="413"/>
      <c r="AD175" s="534">
        <f t="shared" si="65"/>
        <v>5866.0562500000005</v>
      </c>
      <c r="AE175" s="530"/>
      <c r="AF175" s="414"/>
      <c r="AG175" s="415" t="s">
        <v>653</v>
      </c>
      <c r="AH175" s="416"/>
      <c r="AI175" s="416"/>
      <c r="AJ175" s="416"/>
      <c r="AK175" s="417">
        <f>AD175</f>
        <v>5866.0562500000005</v>
      </c>
      <c r="AL175" s="416">
        <f t="shared" ref="AL175" si="83">SUM(AI175:AK175)</f>
        <v>5866.0562500000005</v>
      </c>
      <c r="AM175" s="418"/>
      <c r="AN175" s="416"/>
      <c r="AO175" s="419">
        <f t="shared" ref="AO175" si="84">AM175+AN175</f>
        <v>0</v>
      </c>
      <c r="AP175" s="297"/>
      <c r="AQ175" s="420">
        <f t="shared" si="66"/>
        <v>51771.39</v>
      </c>
      <c r="AR175" s="416"/>
      <c r="AS175" s="416"/>
      <c r="AT175" s="416"/>
      <c r="AU175" s="416">
        <f>AQ175</f>
        <v>51771.39</v>
      </c>
      <c r="AV175" s="421">
        <f t="shared" ref="AV175" si="85">SUM(AS175:AU175)</f>
        <v>51771.39</v>
      </c>
      <c r="AW175" s="416"/>
      <c r="AX175" s="416"/>
      <c r="AY175" s="421">
        <f t="shared" si="73"/>
        <v>0</v>
      </c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s="21" customFormat="1" ht="12" customHeight="1">
      <c r="A176" s="423">
        <v>14602502</v>
      </c>
      <c r="B176" s="352" t="s">
        <v>1637</v>
      </c>
      <c r="C176" s="454" t="s">
        <v>1637</v>
      </c>
      <c r="D176" s="411" t="str">
        <f t="shared" ref="D176:D180" si="86">IF(CONCATENATE(H176,I176,J176,K176,N176)= "ERBGRB","CRB",CONCATENATE(H176,I176,J176,K176,N176))</f>
        <v>Non-Op</v>
      </c>
      <c r="E176" s="411"/>
      <c r="F176" s="576">
        <v>43221</v>
      </c>
      <c r="G176" s="411"/>
      <c r="H176" s="412"/>
      <c r="I176" s="412"/>
      <c r="J176" s="412"/>
      <c r="K176" s="412" t="str">
        <f t="shared" si="82"/>
        <v>Non-Op</v>
      </c>
      <c r="L176" s="412" t="str">
        <f t="shared" ref="L176:L180" si="87">IF(VALUE(AM176),"W/C",IF(ISBLANK(AM176),"NO","W/C"))</f>
        <v>NO</v>
      </c>
      <c r="M176" s="412" t="str">
        <f t="shared" ref="M176:M180" si="88">IF(VALUE(AN176),"W/C",IF(ISBLANK(AN176),"NO","W/C"))</f>
        <v>NO</v>
      </c>
      <c r="N176" s="412" t="str">
        <f t="shared" ref="N176:N180" si="89">IF(OR(CONCATENATE(L176,M176)="NOW/C",CONCATENATE(L176,M176)="W/CNO"),"W/C","")</f>
        <v/>
      </c>
      <c r="O176" s="412"/>
      <c r="P176" s="413"/>
      <c r="Q176" s="413"/>
      <c r="R176" s="413"/>
      <c r="S176" s="413"/>
      <c r="T176" s="413"/>
      <c r="U176" s="413"/>
      <c r="V176" s="413"/>
      <c r="W176" s="413"/>
      <c r="X176" s="413"/>
      <c r="Y176" s="413"/>
      <c r="Z176" s="413"/>
      <c r="AA176" s="413">
        <v>6222605.0099999998</v>
      </c>
      <c r="AB176" s="413">
        <v>6746583.0099999998</v>
      </c>
      <c r="AC176" s="413"/>
      <c r="AD176" s="534">
        <f t="shared" si="65"/>
        <v>799658.04291666672</v>
      </c>
      <c r="AE176" s="530"/>
      <c r="AF176" s="414"/>
      <c r="AG176" s="415" t="s">
        <v>653</v>
      </c>
      <c r="AH176" s="416"/>
      <c r="AI176" s="416"/>
      <c r="AJ176" s="416"/>
      <c r="AK176" s="417">
        <f t="shared" ref="AK176:AK180" si="90">AD176</f>
        <v>799658.04291666672</v>
      </c>
      <c r="AL176" s="416">
        <f t="shared" ref="AL176:AL180" si="91">SUM(AI176:AK176)</f>
        <v>799658.04291666672</v>
      </c>
      <c r="AM176" s="418"/>
      <c r="AN176" s="416"/>
      <c r="AO176" s="419">
        <f t="shared" ref="AO176:AO180" si="92">AM176+AN176</f>
        <v>0</v>
      </c>
      <c r="AP176" s="297"/>
      <c r="AQ176" s="420">
        <f t="shared" si="66"/>
        <v>6746583.0099999998</v>
      </c>
      <c r="AR176" s="416"/>
      <c r="AS176" s="416"/>
      <c r="AT176" s="416"/>
      <c r="AU176" s="416">
        <f t="shared" ref="AU176:AU180" si="93">AQ176</f>
        <v>6746583.0099999998</v>
      </c>
      <c r="AV176" s="421">
        <f t="shared" ref="AV176:AV180" si="94">SUM(AS176:AU176)</f>
        <v>6746583.0099999998</v>
      </c>
      <c r="AW176" s="416"/>
      <c r="AX176" s="416"/>
      <c r="AY176" s="421">
        <f t="shared" ref="AY176:AY180" si="95">AW176+AX176</f>
        <v>0</v>
      </c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s="21" customFormat="1" ht="12" customHeight="1">
      <c r="A177" s="423">
        <v>14609470</v>
      </c>
      <c r="B177" s="352" t="s">
        <v>1638</v>
      </c>
      <c r="C177" s="454" t="s">
        <v>1638</v>
      </c>
      <c r="D177" s="411" t="str">
        <f t="shared" si="86"/>
        <v>Non-Op</v>
      </c>
      <c r="E177" s="411"/>
      <c r="F177" s="576">
        <v>43221</v>
      </c>
      <c r="G177" s="411"/>
      <c r="H177" s="412"/>
      <c r="I177" s="412"/>
      <c r="J177" s="412"/>
      <c r="K177" s="412" t="str">
        <f t="shared" si="82"/>
        <v>Non-Op</v>
      </c>
      <c r="L177" s="412" t="str">
        <f t="shared" si="87"/>
        <v>NO</v>
      </c>
      <c r="M177" s="412" t="str">
        <f t="shared" si="88"/>
        <v>NO</v>
      </c>
      <c r="N177" s="412" t="str">
        <f t="shared" si="89"/>
        <v/>
      </c>
      <c r="O177" s="412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413"/>
      <c r="AA177" s="413">
        <v>583975.30000000005</v>
      </c>
      <c r="AB177" s="413">
        <v>501834.74</v>
      </c>
      <c r="AC177" s="413"/>
      <c r="AD177" s="534">
        <f t="shared" si="65"/>
        <v>69574.389166666675</v>
      </c>
      <c r="AE177" s="530"/>
      <c r="AF177" s="414"/>
      <c r="AG177" s="415" t="s">
        <v>653</v>
      </c>
      <c r="AH177" s="416"/>
      <c r="AI177" s="416"/>
      <c r="AJ177" s="416"/>
      <c r="AK177" s="417">
        <f t="shared" si="90"/>
        <v>69574.389166666675</v>
      </c>
      <c r="AL177" s="416">
        <f t="shared" si="91"/>
        <v>69574.389166666675</v>
      </c>
      <c r="AM177" s="418"/>
      <c r="AN177" s="416"/>
      <c r="AO177" s="419">
        <f t="shared" si="92"/>
        <v>0</v>
      </c>
      <c r="AP177" s="297"/>
      <c r="AQ177" s="420">
        <f t="shared" si="66"/>
        <v>501834.74</v>
      </c>
      <c r="AR177" s="416"/>
      <c r="AS177" s="416"/>
      <c r="AT177" s="416"/>
      <c r="AU177" s="416">
        <f t="shared" si="93"/>
        <v>501834.74</v>
      </c>
      <c r="AV177" s="421">
        <f t="shared" si="94"/>
        <v>501834.74</v>
      </c>
      <c r="AW177" s="416"/>
      <c r="AX177" s="416"/>
      <c r="AY177" s="421">
        <f t="shared" si="95"/>
        <v>0</v>
      </c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s="21" customFormat="1" ht="12" customHeight="1">
      <c r="A178" s="423">
        <v>14609480</v>
      </c>
      <c r="B178" s="352" t="s">
        <v>1639</v>
      </c>
      <c r="C178" s="454" t="s">
        <v>1639</v>
      </c>
      <c r="D178" s="411" t="str">
        <f t="shared" si="86"/>
        <v>Non-Op</v>
      </c>
      <c r="E178" s="411"/>
      <c r="F178" s="576">
        <v>43221</v>
      </c>
      <c r="G178" s="411"/>
      <c r="H178" s="412"/>
      <c r="I178" s="412"/>
      <c r="J178" s="412"/>
      <c r="K178" s="412" t="str">
        <f t="shared" si="82"/>
        <v>Non-Op</v>
      </c>
      <c r="L178" s="412" t="str">
        <f t="shared" si="87"/>
        <v>NO</v>
      </c>
      <c r="M178" s="412" t="str">
        <f t="shared" si="88"/>
        <v>NO</v>
      </c>
      <c r="N178" s="412" t="str">
        <f t="shared" si="89"/>
        <v/>
      </c>
      <c r="O178" s="412"/>
      <c r="P178" s="413"/>
      <c r="Q178" s="413"/>
      <c r="R178" s="413"/>
      <c r="S178" s="413"/>
      <c r="T178" s="413"/>
      <c r="U178" s="413"/>
      <c r="V178" s="413"/>
      <c r="W178" s="413"/>
      <c r="X178" s="413"/>
      <c r="Y178" s="413"/>
      <c r="Z178" s="413"/>
      <c r="AA178" s="413">
        <v>35651.89</v>
      </c>
      <c r="AB178" s="413">
        <v>239.16</v>
      </c>
      <c r="AC178" s="413"/>
      <c r="AD178" s="534">
        <f t="shared" si="65"/>
        <v>2980.9558333333334</v>
      </c>
      <c r="AE178" s="530"/>
      <c r="AF178" s="414"/>
      <c r="AG178" s="415" t="s">
        <v>653</v>
      </c>
      <c r="AH178" s="416"/>
      <c r="AI178" s="416"/>
      <c r="AJ178" s="416"/>
      <c r="AK178" s="417">
        <f t="shared" si="90"/>
        <v>2980.9558333333334</v>
      </c>
      <c r="AL178" s="416">
        <f t="shared" si="91"/>
        <v>2980.9558333333334</v>
      </c>
      <c r="AM178" s="418"/>
      <c r="AN178" s="416"/>
      <c r="AO178" s="419">
        <f t="shared" si="92"/>
        <v>0</v>
      </c>
      <c r="AP178" s="297"/>
      <c r="AQ178" s="420">
        <f t="shared" si="66"/>
        <v>239.16</v>
      </c>
      <c r="AR178" s="416"/>
      <c r="AS178" s="416"/>
      <c r="AT178" s="416"/>
      <c r="AU178" s="416">
        <f t="shared" si="93"/>
        <v>239.16</v>
      </c>
      <c r="AV178" s="421">
        <f t="shared" si="94"/>
        <v>239.16</v>
      </c>
      <c r="AW178" s="416"/>
      <c r="AX178" s="416"/>
      <c r="AY178" s="421">
        <f t="shared" si="95"/>
        <v>0</v>
      </c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s="21" customFormat="1" ht="12" customHeight="1">
      <c r="A179" s="423">
        <v>14609490</v>
      </c>
      <c r="B179" s="352" t="s">
        <v>1640</v>
      </c>
      <c r="C179" s="454" t="s">
        <v>1640</v>
      </c>
      <c r="D179" s="411" t="str">
        <f t="shared" si="86"/>
        <v>Non-Op</v>
      </c>
      <c r="E179" s="411"/>
      <c r="F179" s="576">
        <v>43221</v>
      </c>
      <c r="G179" s="411"/>
      <c r="H179" s="412"/>
      <c r="I179" s="412"/>
      <c r="J179" s="412"/>
      <c r="K179" s="412" t="str">
        <f t="shared" si="82"/>
        <v>Non-Op</v>
      </c>
      <c r="L179" s="412" t="str">
        <f t="shared" si="87"/>
        <v>NO</v>
      </c>
      <c r="M179" s="412" t="str">
        <f t="shared" si="88"/>
        <v>NO</v>
      </c>
      <c r="N179" s="412" t="str">
        <f t="shared" si="89"/>
        <v/>
      </c>
      <c r="O179" s="412"/>
      <c r="P179" s="413"/>
      <c r="Q179" s="413"/>
      <c r="R179" s="413"/>
      <c r="S179" s="413"/>
      <c r="T179" s="413"/>
      <c r="U179" s="413"/>
      <c r="V179" s="413"/>
      <c r="W179" s="413"/>
      <c r="X179" s="413"/>
      <c r="Y179" s="413"/>
      <c r="Z179" s="413"/>
      <c r="AA179" s="413">
        <v>20764.03</v>
      </c>
      <c r="AB179" s="413">
        <v>214.99</v>
      </c>
      <c r="AC179" s="413"/>
      <c r="AD179" s="534">
        <f t="shared" si="65"/>
        <v>1739.2937499999998</v>
      </c>
      <c r="AE179" s="530"/>
      <c r="AF179" s="414"/>
      <c r="AG179" s="415" t="s">
        <v>653</v>
      </c>
      <c r="AH179" s="416"/>
      <c r="AI179" s="416"/>
      <c r="AJ179" s="416"/>
      <c r="AK179" s="417">
        <f t="shared" si="90"/>
        <v>1739.2937499999998</v>
      </c>
      <c r="AL179" s="416">
        <f t="shared" si="91"/>
        <v>1739.2937499999998</v>
      </c>
      <c r="AM179" s="418"/>
      <c r="AN179" s="416"/>
      <c r="AO179" s="419">
        <f t="shared" si="92"/>
        <v>0</v>
      </c>
      <c r="AP179" s="297"/>
      <c r="AQ179" s="420">
        <f t="shared" si="66"/>
        <v>214.99</v>
      </c>
      <c r="AR179" s="416"/>
      <c r="AS179" s="416"/>
      <c r="AT179" s="416"/>
      <c r="AU179" s="416">
        <f t="shared" si="93"/>
        <v>214.99</v>
      </c>
      <c r="AV179" s="421">
        <f t="shared" si="94"/>
        <v>214.99</v>
      </c>
      <c r="AW179" s="416"/>
      <c r="AX179" s="416"/>
      <c r="AY179" s="421">
        <f t="shared" si="95"/>
        <v>0</v>
      </c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s="21" customFormat="1" ht="12" customHeight="1">
      <c r="A180" s="423">
        <v>14609500</v>
      </c>
      <c r="B180" s="352" t="s">
        <v>1641</v>
      </c>
      <c r="C180" s="454" t="s">
        <v>1641</v>
      </c>
      <c r="D180" s="411" t="str">
        <f t="shared" si="86"/>
        <v>Non-Op</v>
      </c>
      <c r="E180" s="411"/>
      <c r="F180" s="576">
        <v>43221</v>
      </c>
      <c r="G180" s="411"/>
      <c r="H180" s="412"/>
      <c r="I180" s="412"/>
      <c r="J180" s="412"/>
      <c r="K180" s="412" t="str">
        <f t="shared" si="82"/>
        <v>Non-Op</v>
      </c>
      <c r="L180" s="412" t="str">
        <f t="shared" si="87"/>
        <v>NO</v>
      </c>
      <c r="M180" s="412" t="str">
        <f t="shared" si="88"/>
        <v>NO</v>
      </c>
      <c r="N180" s="412" t="str">
        <f t="shared" si="89"/>
        <v/>
      </c>
      <c r="O180" s="412"/>
      <c r="P180" s="413"/>
      <c r="Q180" s="413"/>
      <c r="R180" s="413"/>
      <c r="S180" s="413"/>
      <c r="T180" s="413"/>
      <c r="U180" s="413"/>
      <c r="V180" s="413"/>
      <c r="W180" s="413"/>
      <c r="X180" s="413"/>
      <c r="Y180" s="413"/>
      <c r="Z180" s="413"/>
      <c r="AA180" s="413">
        <v>419128.6</v>
      </c>
      <c r="AB180" s="413">
        <v>60852.21</v>
      </c>
      <c r="AC180" s="413"/>
      <c r="AD180" s="534">
        <f t="shared" si="65"/>
        <v>37462.892083333332</v>
      </c>
      <c r="AE180" s="530"/>
      <c r="AF180" s="414"/>
      <c r="AG180" s="415" t="s">
        <v>653</v>
      </c>
      <c r="AH180" s="416"/>
      <c r="AI180" s="416"/>
      <c r="AJ180" s="416"/>
      <c r="AK180" s="417">
        <f t="shared" si="90"/>
        <v>37462.892083333332</v>
      </c>
      <c r="AL180" s="416">
        <f t="shared" si="91"/>
        <v>37462.892083333332</v>
      </c>
      <c r="AM180" s="418"/>
      <c r="AN180" s="416"/>
      <c r="AO180" s="419">
        <f t="shared" si="92"/>
        <v>0</v>
      </c>
      <c r="AP180" s="297"/>
      <c r="AQ180" s="420">
        <f t="shared" si="66"/>
        <v>60852.21</v>
      </c>
      <c r="AR180" s="416"/>
      <c r="AS180" s="416"/>
      <c r="AT180" s="416"/>
      <c r="AU180" s="416">
        <f t="shared" si="93"/>
        <v>60852.21</v>
      </c>
      <c r="AV180" s="421">
        <f t="shared" si="94"/>
        <v>60852.21</v>
      </c>
      <c r="AW180" s="416"/>
      <c r="AX180" s="416"/>
      <c r="AY180" s="421">
        <f t="shared" si="95"/>
        <v>0</v>
      </c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s="21" customFormat="1" ht="12" customHeight="1">
      <c r="A181" s="423">
        <v>15100001</v>
      </c>
      <c r="B181" s="424" t="s">
        <v>1880</v>
      </c>
      <c r="C181" s="410" t="s">
        <v>1488</v>
      </c>
      <c r="D181" s="411" t="str">
        <f t="shared" si="64"/>
        <v>W/C</v>
      </c>
      <c r="E181" s="411"/>
      <c r="F181" s="576">
        <v>43070</v>
      </c>
      <c r="G181" s="411"/>
      <c r="H181" s="412" t="str">
        <f t="shared" ref="H181:H212" si="96">IF(VALUE(AH181),H$7,IF(ISBLANK(AH181),"",H$7))</f>
        <v/>
      </c>
      <c r="I181" s="412" t="str">
        <f t="shared" ref="I181:I212" si="97">IF(VALUE(AI181),I$7,IF(ISBLANK(AI181),"",I$7))</f>
        <v/>
      </c>
      <c r="J181" s="412" t="str">
        <f t="shared" ref="J181:J212" si="98">IF(VALUE(AJ181),J$7,IF(ISBLANK(AJ181),"",J$7))</f>
        <v/>
      </c>
      <c r="K181" s="412" t="str">
        <f t="shared" si="82"/>
        <v/>
      </c>
      <c r="L181" s="412" t="str">
        <f t="shared" si="67"/>
        <v>W/C</v>
      </c>
      <c r="M181" s="412" t="str">
        <f t="shared" si="68"/>
        <v>NO</v>
      </c>
      <c r="N181" s="412" t="str">
        <f t="shared" si="69"/>
        <v>W/C</v>
      </c>
      <c r="O181" s="412"/>
      <c r="P181" s="413">
        <v>0</v>
      </c>
      <c r="Q181" s="413">
        <v>0</v>
      </c>
      <c r="R181" s="413">
        <v>0</v>
      </c>
      <c r="S181" s="413">
        <v>0</v>
      </c>
      <c r="T181" s="413">
        <v>0</v>
      </c>
      <c r="U181" s="413">
        <v>0</v>
      </c>
      <c r="V181" s="413">
        <v>-1063362.3600000001</v>
      </c>
      <c r="W181" s="413">
        <v>0</v>
      </c>
      <c r="X181" s="413">
        <v>0</v>
      </c>
      <c r="Y181" s="413">
        <v>0</v>
      </c>
      <c r="Z181" s="413">
        <v>0</v>
      </c>
      <c r="AA181" s="413">
        <v>0</v>
      </c>
      <c r="AB181" s="413">
        <v>0</v>
      </c>
      <c r="AC181" s="413"/>
      <c r="AD181" s="534">
        <f t="shared" si="65"/>
        <v>-88613.530000000013</v>
      </c>
      <c r="AE181" s="530"/>
      <c r="AF181" s="414"/>
      <c r="AG181" s="415"/>
      <c r="AH181" s="416"/>
      <c r="AI181" s="416"/>
      <c r="AJ181" s="416"/>
      <c r="AK181" s="417"/>
      <c r="AL181" s="416">
        <f t="shared" si="70"/>
        <v>0</v>
      </c>
      <c r="AM181" s="418">
        <f t="shared" ref="AM181:AM205" si="99">AD181</f>
        <v>-88613.530000000013</v>
      </c>
      <c r="AN181" s="416"/>
      <c r="AO181" s="419">
        <f t="shared" si="71"/>
        <v>-88613.530000000013</v>
      </c>
      <c r="AP181" s="297"/>
      <c r="AQ181" s="420">
        <f t="shared" si="66"/>
        <v>0</v>
      </c>
      <c r="AR181" s="416"/>
      <c r="AS181" s="416"/>
      <c r="AT181" s="416"/>
      <c r="AU181" s="416"/>
      <c r="AV181" s="421">
        <f t="shared" si="72"/>
        <v>0</v>
      </c>
      <c r="AW181" s="416">
        <f t="shared" si="81"/>
        <v>0</v>
      </c>
      <c r="AX181" s="416"/>
      <c r="AY181" s="421">
        <f t="shared" si="73"/>
        <v>0</v>
      </c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s="21" customFormat="1" ht="12" customHeight="1">
      <c r="A182" s="195">
        <v>15100021</v>
      </c>
      <c r="B182" s="126" t="s">
        <v>1881</v>
      </c>
      <c r="C182" s="109" t="s">
        <v>673</v>
      </c>
      <c r="D182" s="130" t="str">
        <f t="shared" si="64"/>
        <v>W/C</v>
      </c>
      <c r="E182" s="130"/>
      <c r="F182" s="109"/>
      <c r="G182" s="130"/>
      <c r="H182" s="212" t="str">
        <f t="shared" si="96"/>
        <v/>
      </c>
      <c r="I182" s="212" t="str">
        <f t="shared" si="97"/>
        <v/>
      </c>
      <c r="J182" s="212" t="str">
        <f t="shared" si="98"/>
        <v/>
      </c>
      <c r="K182" s="212" t="str">
        <f t="shared" si="82"/>
        <v/>
      </c>
      <c r="L182" s="212" t="str">
        <f t="shared" si="67"/>
        <v>W/C</v>
      </c>
      <c r="M182" s="212" t="str">
        <f t="shared" si="68"/>
        <v>NO</v>
      </c>
      <c r="N182" s="212" t="str">
        <f t="shared" si="69"/>
        <v>W/C</v>
      </c>
      <c r="O182" s="212"/>
      <c r="P182" s="110">
        <v>4193103.74</v>
      </c>
      <c r="Q182" s="110">
        <v>4040013.69</v>
      </c>
      <c r="R182" s="110">
        <v>3323452.02</v>
      </c>
      <c r="S182" s="110">
        <v>2651297.38</v>
      </c>
      <c r="T182" s="110">
        <v>2735281.87</v>
      </c>
      <c r="U182" s="110">
        <v>3773371.14</v>
      </c>
      <c r="V182" s="110">
        <v>2677784.5099999998</v>
      </c>
      <c r="W182" s="110">
        <v>3344784.02</v>
      </c>
      <c r="X182" s="110">
        <v>3034856.49</v>
      </c>
      <c r="Y182" s="110">
        <v>3154386.68</v>
      </c>
      <c r="Z182" s="110">
        <v>4219605</v>
      </c>
      <c r="AA182" s="110">
        <v>5376346.7999999998</v>
      </c>
      <c r="AB182" s="110">
        <v>4353389.55</v>
      </c>
      <c r="AC182" s="110"/>
      <c r="AD182" s="533">
        <f t="shared" si="65"/>
        <v>3550368.8537499993</v>
      </c>
      <c r="AE182" s="529"/>
      <c r="AF182" s="118"/>
      <c r="AG182" s="270"/>
      <c r="AH182" s="116"/>
      <c r="AI182" s="116"/>
      <c r="AJ182" s="116"/>
      <c r="AK182" s="117"/>
      <c r="AL182" s="116">
        <f t="shared" si="70"/>
        <v>0</v>
      </c>
      <c r="AM182" s="115">
        <f t="shared" si="99"/>
        <v>3550368.8537499993</v>
      </c>
      <c r="AN182" s="116"/>
      <c r="AO182" s="348">
        <f t="shared" si="71"/>
        <v>3550368.8537499993</v>
      </c>
      <c r="AP182" s="297"/>
      <c r="AQ182" s="101">
        <f t="shared" si="66"/>
        <v>4353389.55</v>
      </c>
      <c r="AR182" s="116"/>
      <c r="AS182" s="116"/>
      <c r="AT182" s="116"/>
      <c r="AU182" s="116"/>
      <c r="AV182" s="343">
        <f t="shared" si="72"/>
        <v>0</v>
      </c>
      <c r="AW182" s="116">
        <f>AQ182</f>
        <v>4353389.55</v>
      </c>
      <c r="AX182" s="116"/>
      <c r="AY182" s="343">
        <f t="shared" si="73"/>
        <v>4353389.55</v>
      </c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s="21" customFormat="1" ht="12" customHeight="1">
      <c r="A183" s="195">
        <v>15100031</v>
      </c>
      <c r="B183" s="126" t="s">
        <v>1882</v>
      </c>
      <c r="C183" s="109" t="s">
        <v>674</v>
      </c>
      <c r="D183" s="130" t="str">
        <f t="shared" si="64"/>
        <v>W/C</v>
      </c>
      <c r="E183" s="130"/>
      <c r="F183" s="109"/>
      <c r="G183" s="130"/>
      <c r="H183" s="212" t="str">
        <f t="shared" si="96"/>
        <v/>
      </c>
      <c r="I183" s="212" t="str">
        <f t="shared" si="97"/>
        <v/>
      </c>
      <c r="J183" s="212" t="str">
        <f t="shared" si="98"/>
        <v/>
      </c>
      <c r="K183" s="212" t="str">
        <f t="shared" si="82"/>
        <v/>
      </c>
      <c r="L183" s="212" t="str">
        <f t="shared" si="67"/>
        <v>W/C</v>
      </c>
      <c r="M183" s="212" t="str">
        <f t="shared" si="68"/>
        <v>NO</v>
      </c>
      <c r="N183" s="212" t="str">
        <f t="shared" si="69"/>
        <v>W/C</v>
      </c>
      <c r="O183" s="212"/>
      <c r="P183" s="110">
        <v>3530637.62</v>
      </c>
      <c r="Q183" s="110">
        <v>3908707.58</v>
      </c>
      <c r="R183" s="110">
        <v>3803371.43</v>
      </c>
      <c r="S183" s="110">
        <v>3285725.93</v>
      </c>
      <c r="T183" s="110">
        <v>3372271.35</v>
      </c>
      <c r="U183" s="110">
        <v>3010061.37</v>
      </c>
      <c r="V183" s="110">
        <v>2652723.12</v>
      </c>
      <c r="W183" s="110">
        <v>2885857.21</v>
      </c>
      <c r="X183" s="110">
        <v>2516272.48</v>
      </c>
      <c r="Y183" s="110">
        <v>2667703.7799999998</v>
      </c>
      <c r="Z183" s="110">
        <v>2656001.6800000002</v>
      </c>
      <c r="AA183" s="110">
        <v>2838154.4</v>
      </c>
      <c r="AB183" s="110">
        <v>3242211.57</v>
      </c>
      <c r="AC183" s="110"/>
      <c r="AD183" s="533">
        <f t="shared" si="65"/>
        <v>3081939.5770833339</v>
      </c>
      <c r="AE183" s="529"/>
      <c r="AF183" s="118"/>
      <c r="AG183" s="270"/>
      <c r="AH183" s="116"/>
      <c r="AI183" s="116"/>
      <c r="AJ183" s="116"/>
      <c r="AK183" s="117"/>
      <c r="AL183" s="116">
        <f t="shared" si="70"/>
        <v>0</v>
      </c>
      <c r="AM183" s="115">
        <f t="shared" si="99"/>
        <v>3081939.5770833339</v>
      </c>
      <c r="AN183" s="116"/>
      <c r="AO183" s="348">
        <f t="shared" si="71"/>
        <v>3081939.5770833339</v>
      </c>
      <c r="AP183" s="297"/>
      <c r="AQ183" s="101">
        <f t="shared" si="66"/>
        <v>3242211.57</v>
      </c>
      <c r="AR183" s="116"/>
      <c r="AS183" s="116"/>
      <c r="AT183" s="116"/>
      <c r="AU183" s="116"/>
      <c r="AV183" s="343">
        <f t="shared" si="72"/>
        <v>0</v>
      </c>
      <c r="AW183" s="116">
        <f t="shared" ref="AW183:AW205" si="100">AQ183</f>
        <v>3242211.57</v>
      </c>
      <c r="AX183" s="116"/>
      <c r="AY183" s="343">
        <f t="shared" si="73"/>
        <v>3242211.57</v>
      </c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s="21" customFormat="1" ht="12" customHeight="1">
      <c r="A184" s="195">
        <v>15100041</v>
      </c>
      <c r="B184" s="126" t="s">
        <v>1883</v>
      </c>
      <c r="C184" s="109" t="s">
        <v>306</v>
      </c>
      <c r="D184" s="130" t="str">
        <f t="shared" si="64"/>
        <v>W/C</v>
      </c>
      <c r="E184" s="130"/>
      <c r="F184" s="109"/>
      <c r="G184" s="130"/>
      <c r="H184" s="212" t="str">
        <f t="shared" si="96"/>
        <v/>
      </c>
      <c r="I184" s="212" t="str">
        <f t="shared" si="97"/>
        <v/>
      </c>
      <c r="J184" s="212" t="str">
        <f t="shared" si="98"/>
        <v/>
      </c>
      <c r="K184" s="212" t="str">
        <f t="shared" si="82"/>
        <v/>
      </c>
      <c r="L184" s="212" t="str">
        <f t="shared" si="67"/>
        <v>W/C</v>
      </c>
      <c r="M184" s="212" t="str">
        <f t="shared" si="68"/>
        <v>NO</v>
      </c>
      <c r="N184" s="212" t="str">
        <f t="shared" si="69"/>
        <v>W/C</v>
      </c>
      <c r="O184" s="212"/>
      <c r="P184" s="110">
        <v>170779.28</v>
      </c>
      <c r="Q184" s="110">
        <v>197090.07</v>
      </c>
      <c r="R184" s="110">
        <v>270636.90000000002</v>
      </c>
      <c r="S184" s="110">
        <v>208586.93</v>
      </c>
      <c r="T184" s="110">
        <v>297987.12</v>
      </c>
      <c r="U184" s="110">
        <v>240407.77</v>
      </c>
      <c r="V184" s="110">
        <v>238292.72</v>
      </c>
      <c r="W184" s="110">
        <v>235757.4</v>
      </c>
      <c r="X184" s="110">
        <v>237330.44</v>
      </c>
      <c r="Y184" s="110">
        <v>223096.93</v>
      </c>
      <c r="Z184" s="110">
        <v>230179.19</v>
      </c>
      <c r="AA184" s="110">
        <v>304322.75</v>
      </c>
      <c r="AB184" s="110">
        <v>286247.21999999997</v>
      </c>
      <c r="AC184" s="110"/>
      <c r="AD184" s="533">
        <f t="shared" si="65"/>
        <v>242683.45583333331</v>
      </c>
      <c r="AE184" s="529"/>
      <c r="AF184" s="118"/>
      <c r="AG184" s="270"/>
      <c r="AH184" s="116"/>
      <c r="AI184" s="116"/>
      <c r="AJ184" s="116"/>
      <c r="AK184" s="117"/>
      <c r="AL184" s="116">
        <f t="shared" si="70"/>
        <v>0</v>
      </c>
      <c r="AM184" s="115">
        <f t="shared" si="99"/>
        <v>242683.45583333331</v>
      </c>
      <c r="AN184" s="116"/>
      <c r="AO184" s="348">
        <f t="shared" si="71"/>
        <v>242683.45583333331</v>
      </c>
      <c r="AP184" s="297"/>
      <c r="AQ184" s="101">
        <f t="shared" si="66"/>
        <v>286247.21999999997</v>
      </c>
      <c r="AR184" s="116"/>
      <c r="AS184" s="116"/>
      <c r="AT184" s="116"/>
      <c r="AU184" s="116"/>
      <c r="AV184" s="343">
        <f t="shared" si="72"/>
        <v>0</v>
      </c>
      <c r="AW184" s="116">
        <f t="shared" si="100"/>
        <v>286247.21999999997</v>
      </c>
      <c r="AX184" s="116"/>
      <c r="AY184" s="343">
        <f t="shared" si="73"/>
        <v>286247.21999999997</v>
      </c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s="21" customFormat="1" ht="12" customHeight="1">
      <c r="A185" s="195">
        <v>15100061</v>
      </c>
      <c r="B185" s="126" t="s">
        <v>1884</v>
      </c>
      <c r="C185" s="109" t="s">
        <v>341</v>
      </c>
      <c r="D185" s="130" t="str">
        <f t="shared" si="64"/>
        <v>W/C</v>
      </c>
      <c r="E185" s="130"/>
      <c r="F185" s="109"/>
      <c r="G185" s="130"/>
      <c r="H185" s="212" t="str">
        <f t="shared" si="96"/>
        <v/>
      </c>
      <c r="I185" s="212" t="str">
        <f t="shared" si="97"/>
        <v/>
      </c>
      <c r="J185" s="212" t="str">
        <f t="shared" si="98"/>
        <v/>
      </c>
      <c r="K185" s="212" t="str">
        <f t="shared" si="82"/>
        <v/>
      </c>
      <c r="L185" s="212" t="str">
        <f t="shared" si="67"/>
        <v>W/C</v>
      </c>
      <c r="M185" s="212" t="str">
        <f t="shared" si="68"/>
        <v>NO</v>
      </c>
      <c r="N185" s="212" t="str">
        <f t="shared" si="69"/>
        <v>W/C</v>
      </c>
      <c r="O185" s="212"/>
      <c r="P185" s="110">
        <v>21472.080000000002</v>
      </c>
      <c r="Q185" s="110">
        <v>21472.080000000002</v>
      </c>
      <c r="R185" s="110">
        <v>21133.91</v>
      </c>
      <c r="S185" s="110">
        <v>20171.86</v>
      </c>
      <c r="T185" s="110">
        <v>36556.42</v>
      </c>
      <c r="U185" s="110">
        <v>33452</v>
      </c>
      <c r="V185" s="110">
        <v>30017.11</v>
      </c>
      <c r="W185" s="110">
        <v>29160.15</v>
      </c>
      <c r="X185" s="110">
        <v>29160.15</v>
      </c>
      <c r="Y185" s="110">
        <v>29160.15</v>
      </c>
      <c r="Z185" s="110">
        <v>28772.76</v>
      </c>
      <c r="AA185" s="110">
        <v>27054.14</v>
      </c>
      <c r="AB185" s="110">
        <v>27054.14</v>
      </c>
      <c r="AC185" s="110"/>
      <c r="AD185" s="533">
        <f t="shared" si="65"/>
        <v>27531.153333333332</v>
      </c>
      <c r="AE185" s="529"/>
      <c r="AF185" s="118"/>
      <c r="AG185" s="270"/>
      <c r="AH185" s="116"/>
      <c r="AI185" s="116"/>
      <c r="AJ185" s="116"/>
      <c r="AK185" s="117"/>
      <c r="AL185" s="116">
        <f t="shared" si="70"/>
        <v>0</v>
      </c>
      <c r="AM185" s="115">
        <f t="shared" si="99"/>
        <v>27531.153333333332</v>
      </c>
      <c r="AN185" s="116"/>
      <c r="AO185" s="348">
        <f t="shared" si="71"/>
        <v>27531.153333333332</v>
      </c>
      <c r="AP185" s="297"/>
      <c r="AQ185" s="101">
        <f t="shared" si="66"/>
        <v>27054.14</v>
      </c>
      <c r="AR185" s="116"/>
      <c r="AS185" s="116"/>
      <c r="AT185" s="116"/>
      <c r="AU185" s="116"/>
      <c r="AV185" s="343">
        <f t="shared" si="72"/>
        <v>0</v>
      </c>
      <c r="AW185" s="116">
        <f t="shared" si="100"/>
        <v>27054.14</v>
      </c>
      <c r="AX185" s="116"/>
      <c r="AY185" s="343">
        <f t="shared" si="73"/>
        <v>27054.14</v>
      </c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s="21" customFormat="1" ht="12" customHeight="1">
      <c r="A186" s="195">
        <v>15100081</v>
      </c>
      <c r="B186" s="126" t="s">
        <v>1885</v>
      </c>
      <c r="C186" s="109" t="s">
        <v>75</v>
      </c>
      <c r="D186" s="130" t="str">
        <f t="shared" si="64"/>
        <v>W/C</v>
      </c>
      <c r="E186" s="130"/>
      <c r="F186" s="109"/>
      <c r="G186" s="130"/>
      <c r="H186" s="212" t="str">
        <f t="shared" si="96"/>
        <v/>
      </c>
      <c r="I186" s="212" t="str">
        <f t="shared" si="97"/>
        <v/>
      </c>
      <c r="J186" s="212" t="str">
        <f t="shared" si="98"/>
        <v/>
      </c>
      <c r="K186" s="212" t="str">
        <f t="shared" si="82"/>
        <v/>
      </c>
      <c r="L186" s="212" t="str">
        <f t="shared" si="67"/>
        <v>W/C</v>
      </c>
      <c r="M186" s="212" t="str">
        <f t="shared" si="68"/>
        <v>NO</v>
      </c>
      <c r="N186" s="212" t="str">
        <f t="shared" si="69"/>
        <v>W/C</v>
      </c>
      <c r="O186" s="212"/>
      <c r="P186" s="110">
        <v>1391939.23</v>
      </c>
      <c r="Q186" s="110">
        <v>1391939.23</v>
      </c>
      <c r="R186" s="110">
        <v>1227240.3400000001</v>
      </c>
      <c r="S186" s="110">
        <v>1224720.95</v>
      </c>
      <c r="T186" s="110">
        <v>1224720.95</v>
      </c>
      <c r="U186" s="110">
        <v>1644708.33</v>
      </c>
      <c r="V186" s="110">
        <v>1642990.77</v>
      </c>
      <c r="W186" s="110">
        <v>1637956.24</v>
      </c>
      <c r="X186" s="110">
        <v>1637956.24</v>
      </c>
      <c r="Y186" s="110">
        <v>1634842.75</v>
      </c>
      <c r="Z186" s="110">
        <v>1634842.75</v>
      </c>
      <c r="AA186" s="110">
        <v>1632223.74</v>
      </c>
      <c r="AB186" s="110">
        <v>1625723.26</v>
      </c>
      <c r="AC186" s="110"/>
      <c r="AD186" s="533">
        <f t="shared" si="65"/>
        <v>1503581.1279166667</v>
      </c>
      <c r="AE186" s="529"/>
      <c r="AF186" s="118"/>
      <c r="AG186" s="270"/>
      <c r="AH186" s="116"/>
      <c r="AI186" s="116"/>
      <c r="AJ186" s="116"/>
      <c r="AK186" s="117"/>
      <c r="AL186" s="116">
        <f t="shared" si="70"/>
        <v>0</v>
      </c>
      <c r="AM186" s="115">
        <f t="shared" si="99"/>
        <v>1503581.1279166667</v>
      </c>
      <c r="AN186" s="116"/>
      <c r="AO186" s="348">
        <f t="shared" si="71"/>
        <v>1503581.1279166667</v>
      </c>
      <c r="AP186" s="297"/>
      <c r="AQ186" s="101">
        <f t="shared" si="66"/>
        <v>1625723.26</v>
      </c>
      <c r="AR186" s="116"/>
      <c r="AS186" s="116"/>
      <c r="AT186" s="116"/>
      <c r="AU186" s="116"/>
      <c r="AV186" s="343">
        <f t="shared" si="72"/>
        <v>0</v>
      </c>
      <c r="AW186" s="116">
        <f t="shared" si="100"/>
        <v>1625723.26</v>
      </c>
      <c r="AX186" s="116"/>
      <c r="AY186" s="343">
        <f t="shared" si="73"/>
        <v>1625723.26</v>
      </c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s="21" customFormat="1" ht="12" customHeight="1">
      <c r="A187" s="195">
        <v>15100091</v>
      </c>
      <c r="B187" s="126" t="s">
        <v>1886</v>
      </c>
      <c r="C187" s="109" t="s">
        <v>76</v>
      </c>
      <c r="D187" s="130" t="str">
        <f t="shared" si="64"/>
        <v>W/C</v>
      </c>
      <c r="E187" s="130"/>
      <c r="F187" s="109"/>
      <c r="G187" s="130"/>
      <c r="H187" s="212" t="str">
        <f t="shared" si="96"/>
        <v/>
      </c>
      <c r="I187" s="212" t="str">
        <f t="shared" si="97"/>
        <v/>
      </c>
      <c r="J187" s="212" t="str">
        <f t="shared" si="98"/>
        <v/>
      </c>
      <c r="K187" s="212" t="str">
        <f t="shared" si="82"/>
        <v/>
      </c>
      <c r="L187" s="212" t="str">
        <f t="shared" si="67"/>
        <v>W/C</v>
      </c>
      <c r="M187" s="212" t="str">
        <f t="shared" si="68"/>
        <v>NO</v>
      </c>
      <c r="N187" s="212" t="str">
        <f t="shared" si="69"/>
        <v>W/C</v>
      </c>
      <c r="O187" s="212"/>
      <c r="P187" s="110">
        <v>1755675.93</v>
      </c>
      <c r="Q187" s="110">
        <v>1755675.93</v>
      </c>
      <c r="R187" s="110">
        <v>1755675.93</v>
      </c>
      <c r="S187" s="110">
        <v>1755675.93</v>
      </c>
      <c r="T187" s="110">
        <v>1749874.46</v>
      </c>
      <c r="U187" s="110">
        <v>1774782.46</v>
      </c>
      <c r="V187" s="110">
        <v>1774782.46</v>
      </c>
      <c r="W187" s="110">
        <v>1771630.97</v>
      </c>
      <c r="X187" s="110">
        <v>1707571.46</v>
      </c>
      <c r="Y187" s="110">
        <v>1707571.46</v>
      </c>
      <c r="Z187" s="110">
        <v>1707571.46</v>
      </c>
      <c r="AA187" s="110">
        <v>1703728.86</v>
      </c>
      <c r="AB187" s="110">
        <v>1703728.86</v>
      </c>
      <c r="AC187" s="110"/>
      <c r="AD187" s="533">
        <f t="shared" si="65"/>
        <v>1741186.9812500002</v>
      </c>
      <c r="AE187" s="529"/>
      <c r="AF187" s="118"/>
      <c r="AG187" s="270"/>
      <c r="AH187" s="116"/>
      <c r="AI187" s="116"/>
      <c r="AJ187" s="116"/>
      <c r="AK187" s="117"/>
      <c r="AL187" s="116">
        <f t="shared" si="70"/>
        <v>0</v>
      </c>
      <c r="AM187" s="115">
        <f t="shared" si="99"/>
        <v>1741186.9812500002</v>
      </c>
      <c r="AN187" s="116"/>
      <c r="AO187" s="348">
        <f t="shared" si="71"/>
        <v>1741186.9812500002</v>
      </c>
      <c r="AP187" s="297"/>
      <c r="AQ187" s="101">
        <f t="shared" si="66"/>
        <v>1703728.86</v>
      </c>
      <c r="AR187" s="116"/>
      <c r="AS187" s="116"/>
      <c r="AT187" s="116"/>
      <c r="AU187" s="116"/>
      <c r="AV187" s="343">
        <f t="shared" si="72"/>
        <v>0</v>
      </c>
      <c r="AW187" s="116">
        <f t="shared" si="100"/>
        <v>1703728.86</v>
      </c>
      <c r="AX187" s="116"/>
      <c r="AY187" s="343">
        <f t="shared" si="73"/>
        <v>1703728.86</v>
      </c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s="21" customFormat="1" ht="12" customHeight="1">
      <c r="A188" s="195">
        <v>15100101</v>
      </c>
      <c r="B188" s="126" t="s">
        <v>1887</v>
      </c>
      <c r="C188" s="109" t="s">
        <v>688</v>
      </c>
      <c r="D188" s="130" t="str">
        <f t="shared" si="64"/>
        <v>W/C</v>
      </c>
      <c r="E188" s="130"/>
      <c r="F188" s="109"/>
      <c r="G188" s="130"/>
      <c r="H188" s="212" t="str">
        <f t="shared" si="96"/>
        <v/>
      </c>
      <c r="I188" s="212" t="str">
        <f t="shared" si="97"/>
        <v/>
      </c>
      <c r="J188" s="212" t="str">
        <f t="shared" si="98"/>
        <v/>
      </c>
      <c r="K188" s="212" t="str">
        <f t="shared" si="82"/>
        <v/>
      </c>
      <c r="L188" s="212" t="str">
        <f t="shared" si="67"/>
        <v>W/C</v>
      </c>
      <c r="M188" s="212" t="str">
        <f t="shared" si="68"/>
        <v>NO</v>
      </c>
      <c r="N188" s="212" t="str">
        <f t="shared" si="69"/>
        <v>W/C</v>
      </c>
      <c r="O188" s="212"/>
      <c r="P188" s="110">
        <v>3966524.87</v>
      </c>
      <c r="Q188" s="110">
        <v>3966524.87</v>
      </c>
      <c r="R188" s="110">
        <v>3956531.78</v>
      </c>
      <c r="S188" s="110">
        <v>3956531.78</v>
      </c>
      <c r="T188" s="110">
        <v>3937281.35</v>
      </c>
      <c r="U188" s="110">
        <v>4378994.03</v>
      </c>
      <c r="V188" s="110">
        <v>4369721</v>
      </c>
      <c r="W188" s="110">
        <v>4369721</v>
      </c>
      <c r="X188" s="110">
        <v>4369721</v>
      </c>
      <c r="Y188" s="110">
        <v>4361664.7</v>
      </c>
      <c r="Z188" s="110">
        <v>4361664.7</v>
      </c>
      <c r="AA188" s="110">
        <v>4361664.7</v>
      </c>
      <c r="AB188" s="110">
        <v>4361622.34</v>
      </c>
      <c r="AC188" s="110"/>
      <c r="AD188" s="533">
        <f t="shared" si="65"/>
        <v>4212841.2095833337</v>
      </c>
      <c r="AE188" s="529"/>
      <c r="AF188" s="118"/>
      <c r="AG188" s="270"/>
      <c r="AH188" s="116"/>
      <c r="AI188" s="116"/>
      <c r="AJ188" s="116"/>
      <c r="AK188" s="117"/>
      <c r="AL188" s="116">
        <f t="shared" si="70"/>
        <v>0</v>
      </c>
      <c r="AM188" s="115">
        <f t="shared" si="99"/>
        <v>4212841.2095833337</v>
      </c>
      <c r="AN188" s="116"/>
      <c r="AO188" s="348">
        <f t="shared" si="71"/>
        <v>4212841.2095833337</v>
      </c>
      <c r="AP188" s="297"/>
      <c r="AQ188" s="101">
        <f t="shared" si="66"/>
        <v>4361622.34</v>
      </c>
      <c r="AR188" s="116"/>
      <c r="AS188" s="116"/>
      <c r="AT188" s="116"/>
      <c r="AU188" s="116"/>
      <c r="AV188" s="343">
        <f t="shared" si="72"/>
        <v>0</v>
      </c>
      <c r="AW188" s="116">
        <f t="shared" si="100"/>
        <v>4361622.34</v>
      </c>
      <c r="AX188" s="116"/>
      <c r="AY188" s="343">
        <f t="shared" si="73"/>
        <v>4361622.34</v>
      </c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s="21" customFormat="1" ht="12" customHeight="1">
      <c r="A189" s="195">
        <v>15100122</v>
      </c>
      <c r="B189" s="126" t="s">
        <v>1888</v>
      </c>
      <c r="C189" s="109" t="s">
        <v>167</v>
      </c>
      <c r="D189" s="130" t="str">
        <f t="shared" si="64"/>
        <v>W/C</v>
      </c>
      <c r="E189" s="130"/>
      <c r="F189" s="109"/>
      <c r="G189" s="130"/>
      <c r="H189" s="212" t="str">
        <f t="shared" si="96"/>
        <v/>
      </c>
      <c r="I189" s="212" t="str">
        <f t="shared" si="97"/>
        <v/>
      </c>
      <c r="J189" s="212" t="str">
        <f t="shared" si="98"/>
        <v/>
      </c>
      <c r="K189" s="212" t="str">
        <f t="shared" si="82"/>
        <v/>
      </c>
      <c r="L189" s="212" t="str">
        <f t="shared" si="67"/>
        <v>W/C</v>
      </c>
      <c r="M189" s="212" t="str">
        <f t="shared" si="68"/>
        <v>NO</v>
      </c>
      <c r="N189" s="212" t="str">
        <f t="shared" si="69"/>
        <v>W/C</v>
      </c>
      <c r="O189" s="212"/>
      <c r="P189" s="110">
        <v>296344.58</v>
      </c>
      <c r="Q189" s="110">
        <v>296344.58</v>
      </c>
      <c r="R189" s="110">
        <v>296344.58</v>
      </c>
      <c r="S189" s="110">
        <v>296344.58</v>
      </c>
      <c r="T189" s="110">
        <v>296344.58</v>
      </c>
      <c r="U189" s="110">
        <v>296344.58</v>
      </c>
      <c r="V189" s="110">
        <v>296344.58</v>
      </c>
      <c r="W189" s="110">
        <v>296344.58</v>
      </c>
      <c r="X189" s="110">
        <v>296344.58</v>
      </c>
      <c r="Y189" s="110">
        <v>296344.58</v>
      </c>
      <c r="Z189" s="110">
        <v>296344.58</v>
      </c>
      <c r="AA189" s="110">
        <v>296344.58</v>
      </c>
      <c r="AB189" s="110">
        <v>296344.58</v>
      </c>
      <c r="AC189" s="110"/>
      <c r="AD189" s="533">
        <f t="shared" si="65"/>
        <v>296344.58</v>
      </c>
      <c r="AE189" s="529"/>
      <c r="AF189" s="118"/>
      <c r="AG189" s="270"/>
      <c r="AH189" s="116"/>
      <c r="AI189" s="116"/>
      <c r="AJ189" s="116"/>
      <c r="AK189" s="117"/>
      <c r="AL189" s="116">
        <f t="shared" si="70"/>
        <v>0</v>
      </c>
      <c r="AM189" s="115">
        <f t="shared" si="99"/>
        <v>296344.58</v>
      </c>
      <c r="AN189" s="116"/>
      <c r="AO189" s="348">
        <f t="shared" si="71"/>
        <v>296344.58</v>
      </c>
      <c r="AP189" s="297"/>
      <c r="AQ189" s="101">
        <f t="shared" si="66"/>
        <v>296344.58</v>
      </c>
      <c r="AR189" s="116"/>
      <c r="AS189" s="116"/>
      <c r="AT189" s="116"/>
      <c r="AU189" s="116"/>
      <c r="AV189" s="343">
        <f t="shared" si="72"/>
        <v>0</v>
      </c>
      <c r="AW189" s="116">
        <f t="shared" si="100"/>
        <v>296344.58</v>
      </c>
      <c r="AX189" s="116"/>
      <c r="AY189" s="343">
        <f t="shared" si="73"/>
        <v>296344.58</v>
      </c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s="21" customFormat="1" ht="12" customHeight="1">
      <c r="A190" s="195">
        <v>15100181</v>
      </c>
      <c r="B190" s="126" t="s">
        <v>1889</v>
      </c>
      <c r="C190" s="109" t="s">
        <v>525</v>
      </c>
      <c r="D190" s="130" t="str">
        <f t="shared" si="64"/>
        <v>W/C</v>
      </c>
      <c r="E190" s="130"/>
      <c r="F190" s="109"/>
      <c r="G190" s="130"/>
      <c r="H190" s="212" t="str">
        <f t="shared" si="96"/>
        <v/>
      </c>
      <c r="I190" s="212" t="str">
        <f t="shared" si="97"/>
        <v/>
      </c>
      <c r="J190" s="212" t="str">
        <f t="shared" si="98"/>
        <v/>
      </c>
      <c r="K190" s="212" t="str">
        <f t="shared" si="82"/>
        <v/>
      </c>
      <c r="L190" s="212" t="str">
        <f t="shared" si="67"/>
        <v>W/C</v>
      </c>
      <c r="M190" s="212" t="str">
        <f t="shared" si="68"/>
        <v>NO</v>
      </c>
      <c r="N190" s="212" t="str">
        <f t="shared" si="69"/>
        <v>W/C</v>
      </c>
      <c r="O190" s="212"/>
      <c r="P190" s="110">
        <v>96119.29</v>
      </c>
      <c r="Q190" s="110">
        <v>76118.25</v>
      </c>
      <c r="R190" s="110">
        <v>110295.97</v>
      </c>
      <c r="S190" s="110">
        <v>114984.22</v>
      </c>
      <c r="T190" s="110">
        <v>117502.15</v>
      </c>
      <c r="U190" s="110">
        <v>137545.93</v>
      </c>
      <c r="V190" s="110">
        <v>116456.67</v>
      </c>
      <c r="W190" s="110">
        <v>139712.38</v>
      </c>
      <c r="X190" s="110">
        <v>171565.87</v>
      </c>
      <c r="Y190" s="110">
        <v>131860.10999999999</v>
      </c>
      <c r="Z190" s="110">
        <v>131860.10999999999</v>
      </c>
      <c r="AA190" s="110">
        <v>193490.43</v>
      </c>
      <c r="AB190" s="110">
        <v>80925.27</v>
      </c>
      <c r="AC190" s="110"/>
      <c r="AD190" s="533">
        <f t="shared" si="65"/>
        <v>127492.86416666668</v>
      </c>
      <c r="AE190" s="529"/>
      <c r="AF190" s="118"/>
      <c r="AG190" s="270"/>
      <c r="AH190" s="116"/>
      <c r="AI190" s="116"/>
      <c r="AJ190" s="116"/>
      <c r="AK190" s="117"/>
      <c r="AL190" s="116">
        <f t="shared" si="70"/>
        <v>0</v>
      </c>
      <c r="AM190" s="115">
        <f t="shared" si="99"/>
        <v>127492.86416666668</v>
      </c>
      <c r="AN190" s="116"/>
      <c r="AO190" s="348">
        <f t="shared" si="71"/>
        <v>127492.86416666668</v>
      </c>
      <c r="AP190" s="297"/>
      <c r="AQ190" s="101">
        <f t="shared" si="66"/>
        <v>80925.27</v>
      </c>
      <c r="AR190" s="116"/>
      <c r="AS190" s="116"/>
      <c r="AT190" s="116"/>
      <c r="AU190" s="116"/>
      <c r="AV190" s="343">
        <f t="shared" si="72"/>
        <v>0</v>
      </c>
      <c r="AW190" s="116">
        <f t="shared" si="100"/>
        <v>80925.27</v>
      </c>
      <c r="AX190" s="116"/>
      <c r="AY190" s="343">
        <f t="shared" si="73"/>
        <v>80925.27</v>
      </c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s="21" customFormat="1" ht="12" customHeight="1">
      <c r="A191" s="195">
        <v>15100211</v>
      </c>
      <c r="B191" s="126" t="s">
        <v>1890</v>
      </c>
      <c r="C191" s="109" t="s">
        <v>79</v>
      </c>
      <c r="D191" s="130" t="str">
        <f t="shared" si="64"/>
        <v>W/C</v>
      </c>
      <c r="E191" s="130"/>
      <c r="F191" s="109"/>
      <c r="G191" s="130"/>
      <c r="H191" s="212" t="str">
        <f t="shared" si="96"/>
        <v/>
      </c>
      <c r="I191" s="212" t="str">
        <f t="shared" si="97"/>
        <v/>
      </c>
      <c r="J191" s="212" t="str">
        <f t="shared" si="98"/>
        <v/>
      </c>
      <c r="K191" s="212" t="str">
        <f t="shared" si="82"/>
        <v/>
      </c>
      <c r="L191" s="212" t="str">
        <f t="shared" si="67"/>
        <v>W/C</v>
      </c>
      <c r="M191" s="212" t="str">
        <f t="shared" si="68"/>
        <v>NO</v>
      </c>
      <c r="N191" s="212" t="str">
        <f t="shared" si="69"/>
        <v>W/C</v>
      </c>
      <c r="O191" s="212"/>
      <c r="P191" s="110">
        <v>328991</v>
      </c>
      <c r="Q191" s="110">
        <v>341561.7</v>
      </c>
      <c r="R191" s="110">
        <v>372572</v>
      </c>
      <c r="S191" s="110">
        <v>311861.53000000003</v>
      </c>
      <c r="T191" s="110">
        <v>314396.78999999998</v>
      </c>
      <c r="U191" s="110">
        <v>330708.02</v>
      </c>
      <c r="V191" s="110">
        <v>426756.43</v>
      </c>
      <c r="W191" s="110">
        <v>331334.44</v>
      </c>
      <c r="X191" s="110">
        <v>80964.11</v>
      </c>
      <c r="Y191" s="110">
        <v>180569.49</v>
      </c>
      <c r="Z191" s="110">
        <v>149778.35</v>
      </c>
      <c r="AA191" s="110">
        <v>156499.26999999999</v>
      </c>
      <c r="AB191" s="110">
        <v>115129.78</v>
      </c>
      <c r="AC191" s="110"/>
      <c r="AD191" s="533">
        <f t="shared" si="65"/>
        <v>268255.21000000002</v>
      </c>
      <c r="AE191" s="529"/>
      <c r="AF191" s="118"/>
      <c r="AG191" s="270"/>
      <c r="AH191" s="116"/>
      <c r="AI191" s="116"/>
      <c r="AJ191" s="116"/>
      <c r="AK191" s="117"/>
      <c r="AL191" s="116">
        <f t="shared" si="70"/>
        <v>0</v>
      </c>
      <c r="AM191" s="115">
        <f t="shared" si="99"/>
        <v>268255.21000000002</v>
      </c>
      <c r="AN191" s="116"/>
      <c r="AO191" s="348">
        <f t="shared" si="71"/>
        <v>268255.21000000002</v>
      </c>
      <c r="AP191" s="297"/>
      <c r="AQ191" s="101">
        <f t="shared" si="66"/>
        <v>115129.78</v>
      </c>
      <c r="AR191" s="116"/>
      <c r="AS191" s="116"/>
      <c r="AT191" s="116"/>
      <c r="AU191" s="116"/>
      <c r="AV191" s="343">
        <f t="shared" si="72"/>
        <v>0</v>
      </c>
      <c r="AW191" s="116">
        <f t="shared" si="100"/>
        <v>115129.78</v>
      </c>
      <c r="AX191" s="116"/>
      <c r="AY191" s="343">
        <f t="shared" si="73"/>
        <v>115129.78</v>
      </c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s="21" customFormat="1" ht="12" customHeight="1">
      <c r="A192" s="195">
        <v>15100221</v>
      </c>
      <c r="B192" s="126" t="s">
        <v>1891</v>
      </c>
      <c r="C192" s="109" t="s">
        <v>516</v>
      </c>
      <c r="D192" s="130" t="str">
        <f t="shared" si="64"/>
        <v>W/C</v>
      </c>
      <c r="E192" s="130"/>
      <c r="F192" s="109"/>
      <c r="G192" s="130"/>
      <c r="H192" s="212" t="str">
        <f t="shared" si="96"/>
        <v/>
      </c>
      <c r="I192" s="212" t="str">
        <f t="shared" si="97"/>
        <v/>
      </c>
      <c r="J192" s="212" t="str">
        <f t="shared" si="98"/>
        <v/>
      </c>
      <c r="K192" s="212" t="str">
        <f t="shared" si="82"/>
        <v/>
      </c>
      <c r="L192" s="212" t="str">
        <f t="shared" si="67"/>
        <v>W/C</v>
      </c>
      <c r="M192" s="212" t="str">
        <f t="shared" si="68"/>
        <v>NO</v>
      </c>
      <c r="N192" s="212" t="str">
        <f t="shared" si="69"/>
        <v>W/C</v>
      </c>
      <c r="O192" s="212"/>
      <c r="P192" s="110">
        <v>1064256.04</v>
      </c>
      <c r="Q192" s="110">
        <v>589812.71</v>
      </c>
      <c r="R192" s="110">
        <v>1224496.67</v>
      </c>
      <c r="S192" s="110">
        <v>1408459.13</v>
      </c>
      <c r="T192" s="110">
        <v>1024227.51</v>
      </c>
      <c r="U192" s="110">
        <v>829968.1</v>
      </c>
      <c r="V192" s="110">
        <v>700460.88</v>
      </c>
      <c r="W192" s="110">
        <v>406340.23</v>
      </c>
      <c r="X192" s="110">
        <v>388444.71</v>
      </c>
      <c r="Y192" s="110">
        <v>493417.83</v>
      </c>
      <c r="Z192" s="110">
        <v>601806.94999999995</v>
      </c>
      <c r="AA192" s="110">
        <v>399949.76</v>
      </c>
      <c r="AB192" s="110">
        <v>444778.07</v>
      </c>
      <c r="AC192" s="110"/>
      <c r="AD192" s="533">
        <f t="shared" si="65"/>
        <v>735158.46124999982</v>
      </c>
      <c r="AE192" s="529"/>
      <c r="AF192" s="118"/>
      <c r="AG192" s="270"/>
      <c r="AH192" s="116"/>
      <c r="AI192" s="116"/>
      <c r="AJ192" s="116"/>
      <c r="AK192" s="117"/>
      <c r="AL192" s="116">
        <f t="shared" si="70"/>
        <v>0</v>
      </c>
      <c r="AM192" s="115">
        <f t="shared" si="99"/>
        <v>735158.46124999982</v>
      </c>
      <c r="AN192" s="116"/>
      <c r="AO192" s="348">
        <f t="shared" si="71"/>
        <v>735158.46124999982</v>
      </c>
      <c r="AP192" s="297"/>
      <c r="AQ192" s="101">
        <f t="shared" si="66"/>
        <v>444778.07</v>
      </c>
      <c r="AR192" s="116"/>
      <c r="AS192" s="116"/>
      <c r="AT192" s="116"/>
      <c r="AU192" s="116"/>
      <c r="AV192" s="343">
        <f t="shared" si="72"/>
        <v>0</v>
      </c>
      <c r="AW192" s="116">
        <f t="shared" si="100"/>
        <v>444778.07</v>
      </c>
      <c r="AX192" s="116"/>
      <c r="AY192" s="343">
        <f t="shared" si="73"/>
        <v>444778.07</v>
      </c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s="21" customFormat="1" ht="12" customHeight="1">
      <c r="A193" s="195">
        <v>15100271</v>
      </c>
      <c r="B193" s="126" t="s">
        <v>1892</v>
      </c>
      <c r="C193" s="109" t="s">
        <v>971</v>
      </c>
      <c r="D193" s="130" t="str">
        <f t="shared" si="64"/>
        <v>W/C</v>
      </c>
      <c r="E193" s="130"/>
      <c r="F193" s="109"/>
      <c r="G193" s="130"/>
      <c r="H193" s="212" t="str">
        <f t="shared" si="96"/>
        <v/>
      </c>
      <c r="I193" s="212" t="str">
        <f t="shared" si="97"/>
        <v/>
      </c>
      <c r="J193" s="212" t="str">
        <f t="shared" si="98"/>
        <v/>
      </c>
      <c r="K193" s="212" t="str">
        <f t="shared" si="82"/>
        <v/>
      </c>
      <c r="L193" s="212" t="str">
        <f t="shared" si="67"/>
        <v>W/C</v>
      </c>
      <c r="M193" s="212" t="str">
        <f t="shared" si="68"/>
        <v>NO</v>
      </c>
      <c r="N193" s="212" t="str">
        <f t="shared" si="69"/>
        <v>W/C</v>
      </c>
      <c r="O193" s="212"/>
      <c r="P193" s="110">
        <v>2780785.32</v>
      </c>
      <c r="Q193" s="110">
        <v>2776142.55</v>
      </c>
      <c r="R193" s="110">
        <v>2775954.11</v>
      </c>
      <c r="S193" s="110">
        <v>2775954.11</v>
      </c>
      <c r="T193" s="110">
        <v>2775902.13</v>
      </c>
      <c r="U193" s="110">
        <v>2775902.13</v>
      </c>
      <c r="V193" s="110">
        <v>2775902.13</v>
      </c>
      <c r="W193" s="110">
        <v>2775902.13</v>
      </c>
      <c r="X193" s="110">
        <v>2775830.65</v>
      </c>
      <c r="Y193" s="110">
        <v>2775830.65</v>
      </c>
      <c r="Z193" s="110">
        <v>2775791.66</v>
      </c>
      <c r="AA193" s="110">
        <v>2775216.59</v>
      </c>
      <c r="AB193" s="110">
        <v>2775164.61</v>
      </c>
      <c r="AC193" s="110"/>
      <c r="AD193" s="533">
        <f t="shared" si="65"/>
        <v>2776025.3170833327</v>
      </c>
      <c r="AE193" s="529"/>
      <c r="AF193" s="118"/>
      <c r="AG193" s="270"/>
      <c r="AH193" s="116"/>
      <c r="AI193" s="116"/>
      <c r="AJ193" s="116"/>
      <c r="AK193" s="117"/>
      <c r="AL193" s="116">
        <f t="shared" si="70"/>
        <v>0</v>
      </c>
      <c r="AM193" s="115">
        <f t="shared" si="99"/>
        <v>2776025.3170833327</v>
      </c>
      <c r="AN193" s="116"/>
      <c r="AO193" s="348">
        <f t="shared" si="71"/>
        <v>2776025.3170833327</v>
      </c>
      <c r="AP193" s="297"/>
      <c r="AQ193" s="101">
        <f t="shared" si="66"/>
        <v>2775164.61</v>
      </c>
      <c r="AR193" s="116"/>
      <c r="AS193" s="116"/>
      <c r="AT193" s="116"/>
      <c r="AU193" s="116"/>
      <c r="AV193" s="343">
        <f t="shared" si="72"/>
        <v>0</v>
      </c>
      <c r="AW193" s="116">
        <f t="shared" si="100"/>
        <v>2775164.61</v>
      </c>
      <c r="AX193" s="116"/>
      <c r="AY193" s="343">
        <f t="shared" si="73"/>
        <v>2775164.61</v>
      </c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s="21" customFormat="1" ht="12" customHeight="1">
      <c r="A194" s="200">
        <v>15100291</v>
      </c>
      <c r="B194" s="245" t="s">
        <v>1893</v>
      </c>
      <c r="C194" s="109" t="s">
        <v>1267</v>
      </c>
      <c r="D194" s="130" t="str">
        <f t="shared" si="64"/>
        <v>W/C</v>
      </c>
      <c r="E194" s="130"/>
      <c r="F194" s="109"/>
      <c r="G194" s="130"/>
      <c r="H194" s="212" t="str">
        <f t="shared" si="96"/>
        <v/>
      </c>
      <c r="I194" s="212" t="str">
        <f t="shared" si="97"/>
        <v/>
      </c>
      <c r="J194" s="212" t="str">
        <f t="shared" si="98"/>
        <v/>
      </c>
      <c r="K194" s="212" t="str">
        <f t="shared" si="82"/>
        <v/>
      </c>
      <c r="L194" s="212" t="str">
        <f t="shared" si="67"/>
        <v>W/C</v>
      </c>
      <c r="M194" s="212" t="str">
        <f t="shared" si="68"/>
        <v>NO</v>
      </c>
      <c r="N194" s="212" t="str">
        <f t="shared" si="69"/>
        <v>W/C</v>
      </c>
      <c r="O194" s="212"/>
      <c r="P194" s="110">
        <v>392070.41</v>
      </c>
      <c r="Q194" s="110">
        <v>392070.41</v>
      </c>
      <c r="R194" s="110">
        <v>392070.41</v>
      </c>
      <c r="S194" s="110">
        <v>392070.41</v>
      </c>
      <c r="T194" s="110">
        <v>392070.41</v>
      </c>
      <c r="U194" s="110">
        <v>392070.41</v>
      </c>
      <c r="V194" s="110">
        <v>392070.41</v>
      </c>
      <c r="W194" s="110">
        <v>392070.41</v>
      </c>
      <c r="X194" s="110">
        <v>392070.41</v>
      </c>
      <c r="Y194" s="110">
        <v>392070.41</v>
      </c>
      <c r="Z194" s="110">
        <v>392070.41</v>
      </c>
      <c r="AA194" s="110">
        <v>392070.41</v>
      </c>
      <c r="AB194" s="110">
        <v>392070.41</v>
      </c>
      <c r="AC194" s="110"/>
      <c r="AD194" s="533">
        <f t="shared" si="65"/>
        <v>392070.41000000009</v>
      </c>
      <c r="AE194" s="529"/>
      <c r="AF194" s="118"/>
      <c r="AG194" s="270"/>
      <c r="AH194" s="116"/>
      <c r="AI194" s="116"/>
      <c r="AJ194" s="116"/>
      <c r="AK194" s="117"/>
      <c r="AL194" s="116">
        <f t="shared" si="70"/>
        <v>0</v>
      </c>
      <c r="AM194" s="115">
        <f t="shared" si="99"/>
        <v>392070.41000000009</v>
      </c>
      <c r="AN194" s="116"/>
      <c r="AO194" s="348">
        <f t="shared" si="71"/>
        <v>392070.41000000009</v>
      </c>
      <c r="AP194" s="297"/>
      <c r="AQ194" s="101">
        <f t="shared" si="66"/>
        <v>392070.41</v>
      </c>
      <c r="AR194" s="116"/>
      <c r="AS194" s="116"/>
      <c r="AT194" s="116"/>
      <c r="AU194" s="116"/>
      <c r="AV194" s="343">
        <f t="shared" si="72"/>
        <v>0</v>
      </c>
      <c r="AW194" s="116">
        <f t="shared" si="100"/>
        <v>392070.41</v>
      </c>
      <c r="AX194" s="116"/>
      <c r="AY194" s="343">
        <f t="shared" si="73"/>
        <v>392070.41</v>
      </c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s="21" customFormat="1" ht="12" customHeight="1">
      <c r="A195" s="195">
        <v>15111001</v>
      </c>
      <c r="B195" s="126" t="s">
        <v>1894</v>
      </c>
      <c r="C195" s="109" t="s">
        <v>490</v>
      </c>
      <c r="D195" s="130" t="str">
        <f t="shared" si="64"/>
        <v>W/C</v>
      </c>
      <c r="E195" s="130"/>
      <c r="F195" s="109"/>
      <c r="G195" s="130"/>
      <c r="H195" s="212" t="str">
        <f t="shared" si="96"/>
        <v/>
      </c>
      <c r="I195" s="212" t="str">
        <f t="shared" si="97"/>
        <v/>
      </c>
      <c r="J195" s="212" t="str">
        <f t="shared" si="98"/>
        <v/>
      </c>
      <c r="K195" s="212" t="str">
        <f t="shared" si="82"/>
        <v/>
      </c>
      <c r="L195" s="212" t="str">
        <f t="shared" si="67"/>
        <v>W/C</v>
      </c>
      <c r="M195" s="212" t="str">
        <f t="shared" si="68"/>
        <v>NO</v>
      </c>
      <c r="N195" s="212" t="str">
        <f t="shared" si="69"/>
        <v>W/C</v>
      </c>
      <c r="O195" s="212"/>
      <c r="P195" s="110">
        <v>235531.68</v>
      </c>
      <c r="Q195" s="110">
        <v>235220.82</v>
      </c>
      <c r="R195" s="110">
        <v>235220.82</v>
      </c>
      <c r="S195" s="110">
        <v>235220.82</v>
      </c>
      <c r="T195" s="110">
        <v>235220.82</v>
      </c>
      <c r="U195" s="110">
        <v>235220.82</v>
      </c>
      <c r="V195" s="110">
        <v>235220.82</v>
      </c>
      <c r="W195" s="110">
        <v>235220.82</v>
      </c>
      <c r="X195" s="110">
        <v>235220.82</v>
      </c>
      <c r="Y195" s="110">
        <v>235220.82</v>
      </c>
      <c r="Z195" s="110">
        <v>235220.82</v>
      </c>
      <c r="AA195" s="110">
        <v>235220.82</v>
      </c>
      <c r="AB195" s="110">
        <v>235220.82</v>
      </c>
      <c r="AC195" s="110"/>
      <c r="AD195" s="533">
        <f t="shared" si="65"/>
        <v>235233.77249999999</v>
      </c>
      <c r="AE195" s="529"/>
      <c r="AF195" s="118"/>
      <c r="AG195" s="270"/>
      <c r="AH195" s="116"/>
      <c r="AI195" s="116"/>
      <c r="AJ195" s="116"/>
      <c r="AK195" s="117"/>
      <c r="AL195" s="116">
        <f t="shared" si="70"/>
        <v>0</v>
      </c>
      <c r="AM195" s="115">
        <f t="shared" si="99"/>
        <v>235233.77249999999</v>
      </c>
      <c r="AN195" s="116"/>
      <c r="AO195" s="348">
        <f t="shared" si="71"/>
        <v>235233.77249999999</v>
      </c>
      <c r="AP195" s="297"/>
      <c r="AQ195" s="101">
        <f t="shared" si="66"/>
        <v>235220.82</v>
      </c>
      <c r="AR195" s="116"/>
      <c r="AS195" s="116"/>
      <c r="AT195" s="116"/>
      <c r="AU195" s="116"/>
      <c r="AV195" s="343">
        <f t="shared" si="72"/>
        <v>0</v>
      </c>
      <c r="AW195" s="116">
        <f t="shared" si="100"/>
        <v>235220.82</v>
      </c>
      <c r="AX195" s="116"/>
      <c r="AY195" s="343">
        <f t="shared" si="73"/>
        <v>235220.82</v>
      </c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s="21" customFormat="1" ht="12" customHeight="1">
      <c r="A196" s="195">
        <v>15400023</v>
      </c>
      <c r="B196" s="126" t="s">
        <v>1895</v>
      </c>
      <c r="C196" s="109" t="s">
        <v>592</v>
      </c>
      <c r="D196" s="130" t="str">
        <f t="shared" si="64"/>
        <v>W/C</v>
      </c>
      <c r="E196" s="130"/>
      <c r="F196" s="109"/>
      <c r="G196" s="130"/>
      <c r="H196" s="212" t="str">
        <f t="shared" si="96"/>
        <v/>
      </c>
      <c r="I196" s="212" t="str">
        <f t="shared" si="97"/>
        <v/>
      </c>
      <c r="J196" s="212" t="str">
        <f t="shared" si="98"/>
        <v/>
      </c>
      <c r="K196" s="212" t="str">
        <f t="shared" si="82"/>
        <v/>
      </c>
      <c r="L196" s="212" t="str">
        <f t="shared" si="67"/>
        <v>W/C</v>
      </c>
      <c r="M196" s="212" t="str">
        <f t="shared" si="68"/>
        <v>NO</v>
      </c>
      <c r="N196" s="212" t="str">
        <f t="shared" si="69"/>
        <v>W/C</v>
      </c>
      <c r="O196" s="212"/>
      <c r="P196" s="110">
        <v>12883307.710000001</v>
      </c>
      <c r="Q196" s="110">
        <v>13134599.74</v>
      </c>
      <c r="R196" s="110">
        <v>12244941.859999999</v>
      </c>
      <c r="S196" s="110">
        <v>12754775.029999999</v>
      </c>
      <c r="T196" s="110">
        <v>12783446.24</v>
      </c>
      <c r="U196" s="110">
        <v>12723494.970000001</v>
      </c>
      <c r="V196" s="110">
        <v>13570115.17</v>
      </c>
      <c r="W196" s="110">
        <v>13762428.699999999</v>
      </c>
      <c r="X196" s="110">
        <v>14415390.539999999</v>
      </c>
      <c r="Y196" s="110">
        <v>30721834.469999999</v>
      </c>
      <c r="Z196" s="110">
        <v>30121583.609999999</v>
      </c>
      <c r="AA196" s="110">
        <v>28323643.800000001</v>
      </c>
      <c r="AB196" s="110">
        <v>31712748.710000001</v>
      </c>
      <c r="AC196" s="110"/>
      <c r="AD196" s="533">
        <f t="shared" si="65"/>
        <v>18071190.195</v>
      </c>
      <c r="AE196" s="529"/>
      <c r="AF196" s="118"/>
      <c r="AG196" s="270"/>
      <c r="AH196" s="116"/>
      <c r="AI196" s="116"/>
      <c r="AJ196" s="116"/>
      <c r="AK196" s="117"/>
      <c r="AL196" s="116">
        <f t="shared" si="70"/>
        <v>0</v>
      </c>
      <c r="AM196" s="115">
        <f t="shared" si="99"/>
        <v>18071190.195</v>
      </c>
      <c r="AN196" s="116"/>
      <c r="AO196" s="348">
        <f t="shared" si="71"/>
        <v>18071190.195</v>
      </c>
      <c r="AP196" s="297"/>
      <c r="AQ196" s="101">
        <f t="shared" si="66"/>
        <v>31712748.710000001</v>
      </c>
      <c r="AR196" s="116"/>
      <c r="AS196" s="116"/>
      <c r="AT196" s="116"/>
      <c r="AU196" s="116"/>
      <c r="AV196" s="343">
        <f t="shared" si="72"/>
        <v>0</v>
      </c>
      <c r="AW196" s="116">
        <f t="shared" si="100"/>
        <v>31712748.710000001</v>
      </c>
      <c r="AX196" s="116"/>
      <c r="AY196" s="343">
        <f t="shared" si="73"/>
        <v>31712748.710000001</v>
      </c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s="21" customFormat="1" ht="12" customHeight="1">
      <c r="A197" s="195">
        <v>15400031</v>
      </c>
      <c r="B197" s="126" t="s">
        <v>1896</v>
      </c>
      <c r="C197" s="109" t="s">
        <v>430</v>
      </c>
      <c r="D197" s="130" t="str">
        <f t="shared" si="64"/>
        <v>W/C</v>
      </c>
      <c r="E197" s="130"/>
      <c r="F197" s="109"/>
      <c r="G197" s="130"/>
      <c r="H197" s="212" t="str">
        <f t="shared" si="96"/>
        <v/>
      </c>
      <c r="I197" s="212" t="str">
        <f t="shared" si="97"/>
        <v/>
      </c>
      <c r="J197" s="212" t="str">
        <f t="shared" si="98"/>
        <v/>
      </c>
      <c r="K197" s="212" t="str">
        <f t="shared" si="82"/>
        <v/>
      </c>
      <c r="L197" s="212" t="str">
        <f t="shared" si="67"/>
        <v>W/C</v>
      </c>
      <c r="M197" s="212" t="str">
        <f t="shared" si="68"/>
        <v>NO</v>
      </c>
      <c r="N197" s="212" t="str">
        <f t="shared" si="69"/>
        <v>W/C</v>
      </c>
      <c r="O197" s="212"/>
      <c r="P197" s="110">
        <v>5821525.9199999999</v>
      </c>
      <c r="Q197" s="110">
        <v>5968241.4000000004</v>
      </c>
      <c r="R197" s="110">
        <v>6076522.3600000003</v>
      </c>
      <c r="S197" s="110">
        <v>6075881.2199999997</v>
      </c>
      <c r="T197" s="110">
        <v>6088140.5599999996</v>
      </c>
      <c r="U197" s="110">
        <v>6140269.0199999996</v>
      </c>
      <c r="V197" s="110">
        <v>6117935.3499999996</v>
      </c>
      <c r="W197" s="110">
        <v>6104377.9400000004</v>
      </c>
      <c r="X197" s="110">
        <v>6064538.46</v>
      </c>
      <c r="Y197" s="110">
        <v>6191355.54</v>
      </c>
      <c r="Z197" s="110">
        <v>6119179.9400000004</v>
      </c>
      <c r="AA197" s="110">
        <v>6055922.1799999997</v>
      </c>
      <c r="AB197" s="110">
        <v>6008172.5999999996</v>
      </c>
      <c r="AC197" s="110"/>
      <c r="AD197" s="533">
        <f t="shared" si="65"/>
        <v>6076434.4358333321</v>
      </c>
      <c r="AE197" s="529"/>
      <c r="AF197" s="118"/>
      <c r="AG197" s="270"/>
      <c r="AH197" s="116"/>
      <c r="AI197" s="116"/>
      <c r="AJ197" s="116"/>
      <c r="AK197" s="117"/>
      <c r="AL197" s="116">
        <f t="shared" si="70"/>
        <v>0</v>
      </c>
      <c r="AM197" s="115">
        <f t="shared" si="99"/>
        <v>6076434.4358333321</v>
      </c>
      <c r="AN197" s="116"/>
      <c r="AO197" s="348">
        <f t="shared" si="71"/>
        <v>6076434.4358333321</v>
      </c>
      <c r="AP197" s="297"/>
      <c r="AQ197" s="101">
        <f t="shared" si="66"/>
        <v>6008172.5999999996</v>
      </c>
      <c r="AR197" s="116"/>
      <c r="AS197" s="116"/>
      <c r="AT197" s="116"/>
      <c r="AU197" s="116"/>
      <c r="AV197" s="343">
        <f t="shared" si="72"/>
        <v>0</v>
      </c>
      <c r="AW197" s="116">
        <f t="shared" si="100"/>
        <v>6008172.5999999996</v>
      </c>
      <c r="AX197" s="116"/>
      <c r="AY197" s="343">
        <f t="shared" si="73"/>
        <v>6008172.5999999996</v>
      </c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s="21" customFormat="1" ht="12" customHeight="1">
      <c r="A198" s="195">
        <v>15400033</v>
      </c>
      <c r="B198" s="126" t="s">
        <v>1897</v>
      </c>
      <c r="C198" s="109" t="s">
        <v>834</v>
      </c>
      <c r="D198" s="130" t="str">
        <f t="shared" si="64"/>
        <v>W/C</v>
      </c>
      <c r="E198" s="130"/>
      <c r="F198" s="109"/>
      <c r="G198" s="130"/>
      <c r="H198" s="212" t="str">
        <f t="shared" si="96"/>
        <v/>
      </c>
      <c r="I198" s="212" t="str">
        <f t="shared" si="97"/>
        <v/>
      </c>
      <c r="J198" s="212" t="str">
        <f t="shared" si="98"/>
        <v/>
      </c>
      <c r="K198" s="212" t="str">
        <f t="shared" si="82"/>
        <v/>
      </c>
      <c r="L198" s="212" t="str">
        <f t="shared" si="67"/>
        <v>W/C</v>
      </c>
      <c r="M198" s="212" t="str">
        <f t="shared" si="68"/>
        <v>NO</v>
      </c>
      <c r="N198" s="212" t="str">
        <f t="shared" si="69"/>
        <v>W/C</v>
      </c>
      <c r="O198" s="212"/>
      <c r="P198" s="110">
        <v>-12899510.41</v>
      </c>
      <c r="Q198" s="110">
        <v>-13177099.74</v>
      </c>
      <c r="R198" s="110">
        <v>-12288763.720000001</v>
      </c>
      <c r="S198" s="110">
        <v>-12756142.59</v>
      </c>
      <c r="T198" s="110">
        <v>-12787352.550000001</v>
      </c>
      <c r="U198" s="110">
        <v>-12727401.279999999</v>
      </c>
      <c r="V198" s="110">
        <v>-13579540.289999999</v>
      </c>
      <c r="W198" s="110">
        <v>-13771853.82</v>
      </c>
      <c r="X198" s="110">
        <v>-14424902.369999999</v>
      </c>
      <c r="Y198" s="110">
        <v>-30731278.050000001</v>
      </c>
      <c r="Z198" s="110">
        <v>-30131027.100000001</v>
      </c>
      <c r="AA198" s="110">
        <v>-26616378.280000001</v>
      </c>
      <c r="AB198" s="110">
        <v>-31713340.359999999</v>
      </c>
      <c r="AC198" s="110"/>
      <c r="AD198" s="533">
        <f t="shared" si="65"/>
        <v>-17941513.764583331</v>
      </c>
      <c r="AE198" s="529"/>
      <c r="AF198" s="118"/>
      <c r="AG198" s="270"/>
      <c r="AH198" s="116"/>
      <c r="AI198" s="116"/>
      <c r="AJ198" s="116"/>
      <c r="AK198" s="117"/>
      <c r="AL198" s="116">
        <f t="shared" si="70"/>
        <v>0</v>
      </c>
      <c r="AM198" s="115">
        <f t="shared" si="99"/>
        <v>-17941513.764583331</v>
      </c>
      <c r="AN198" s="116"/>
      <c r="AO198" s="348">
        <f t="shared" si="71"/>
        <v>-17941513.764583331</v>
      </c>
      <c r="AP198" s="297"/>
      <c r="AQ198" s="101">
        <f t="shared" si="66"/>
        <v>-31713340.359999999</v>
      </c>
      <c r="AR198" s="116"/>
      <c r="AS198" s="116"/>
      <c r="AT198" s="116"/>
      <c r="AU198" s="116"/>
      <c r="AV198" s="343">
        <f t="shared" si="72"/>
        <v>0</v>
      </c>
      <c r="AW198" s="116">
        <f t="shared" si="100"/>
        <v>-31713340.359999999</v>
      </c>
      <c r="AX198" s="116"/>
      <c r="AY198" s="343">
        <f t="shared" si="73"/>
        <v>-31713340.359999999</v>
      </c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s="21" customFormat="1" ht="12" customHeight="1">
      <c r="A199" s="195">
        <v>15400041</v>
      </c>
      <c r="B199" s="126" t="s">
        <v>1898</v>
      </c>
      <c r="C199" s="109" t="s">
        <v>351</v>
      </c>
      <c r="D199" s="130" t="str">
        <f t="shared" si="64"/>
        <v>W/C</v>
      </c>
      <c r="E199" s="130"/>
      <c r="F199" s="109"/>
      <c r="G199" s="130"/>
      <c r="H199" s="212" t="str">
        <f t="shared" si="96"/>
        <v/>
      </c>
      <c r="I199" s="212" t="str">
        <f t="shared" si="97"/>
        <v/>
      </c>
      <c r="J199" s="212" t="str">
        <f t="shared" si="98"/>
        <v/>
      </c>
      <c r="K199" s="212" t="str">
        <f t="shared" si="82"/>
        <v/>
      </c>
      <c r="L199" s="212" t="str">
        <f t="shared" si="67"/>
        <v>W/C</v>
      </c>
      <c r="M199" s="212" t="str">
        <f t="shared" si="68"/>
        <v>NO</v>
      </c>
      <c r="N199" s="212" t="str">
        <f t="shared" si="69"/>
        <v>W/C</v>
      </c>
      <c r="O199" s="212"/>
      <c r="P199" s="110">
        <v>4366160.1100000003</v>
      </c>
      <c r="Q199" s="110">
        <v>4476197.0599999996</v>
      </c>
      <c r="R199" s="110">
        <v>4557409.43</v>
      </c>
      <c r="S199" s="110">
        <v>4556929.42</v>
      </c>
      <c r="T199" s="110">
        <v>4566125.8</v>
      </c>
      <c r="U199" s="110">
        <v>4605223.6100000003</v>
      </c>
      <c r="V199" s="110">
        <v>4588475.5199999996</v>
      </c>
      <c r="W199" s="110">
        <v>4578309.3600000003</v>
      </c>
      <c r="X199" s="110">
        <v>4548431.58</v>
      </c>
      <c r="Y199" s="110">
        <v>4643546.03</v>
      </c>
      <c r="Z199" s="110">
        <v>4589416</v>
      </c>
      <c r="AA199" s="110">
        <v>4541974.34</v>
      </c>
      <c r="AB199" s="110">
        <v>4506163.9400000004</v>
      </c>
      <c r="AC199" s="110"/>
      <c r="AD199" s="533">
        <f t="shared" si="65"/>
        <v>4557350.0145833325</v>
      </c>
      <c r="AE199" s="529"/>
      <c r="AF199" s="118"/>
      <c r="AG199" s="270"/>
      <c r="AH199" s="116"/>
      <c r="AI199" s="116"/>
      <c r="AJ199" s="116"/>
      <c r="AK199" s="117"/>
      <c r="AL199" s="116">
        <f t="shared" si="70"/>
        <v>0</v>
      </c>
      <c r="AM199" s="115">
        <f t="shared" si="99"/>
        <v>4557350.0145833325</v>
      </c>
      <c r="AN199" s="116"/>
      <c r="AO199" s="348">
        <f t="shared" si="71"/>
        <v>4557350.0145833325</v>
      </c>
      <c r="AP199" s="297"/>
      <c r="AQ199" s="101">
        <f t="shared" si="66"/>
        <v>4506163.9400000004</v>
      </c>
      <c r="AR199" s="116"/>
      <c r="AS199" s="116"/>
      <c r="AT199" s="116"/>
      <c r="AU199" s="116"/>
      <c r="AV199" s="343">
        <f t="shared" si="72"/>
        <v>0</v>
      </c>
      <c r="AW199" s="116">
        <f t="shared" si="100"/>
        <v>4506163.9400000004</v>
      </c>
      <c r="AX199" s="116"/>
      <c r="AY199" s="343">
        <f t="shared" si="73"/>
        <v>4506163.9400000004</v>
      </c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s="21" customFormat="1" ht="12" customHeight="1">
      <c r="A200" s="195">
        <v>15400061</v>
      </c>
      <c r="B200" s="126" t="s">
        <v>1899</v>
      </c>
      <c r="C200" s="109" t="s">
        <v>17</v>
      </c>
      <c r="D200" s="130" t="str">
        <f t="shared" si="64"/>
        <v>W/C</v>
      </c>
      <c r="E200" s="130"/>
      <c r="F200" s="109"/>
      <c r="G200" s="130"/>
      <c r="H200" s="212" t="str">
        <f t="shared" si="96"/>
        <v/>
      </c>
      <c r="I200" s="212" t="str">
        <f t="shared" si="97"/>
        <v/>
      </c>
      <c r="J200" s="212" t="str">
        <f t="shared" si="98"/>
        <v/>
      </c>
      <c r="K200" s="212" t="str">
        <f t="shared" si="82"/>
        <v/>
      </c>
      <c r="L200" s="212" t="str">
        <f t="shared" si="67"/>
        <v>W/C</v>
      </c>
      <c r="M200" s="212" t="str">
        <f t="shared" si="68"/>
        <v>NO</v>
      </c>
      <c r="N200" s="212" t="str">
        <f t="shared" si="69"/>
        <v>W/C</v>
      </c>
      <c r="O200" s="212"/>
      <c r="P200" s="110">
        <v>25581591.059999999</v>
      </c>
      <c r="Q200" s="110">
        <v>25681280.309999999</v>
      </c>
      <c r="R200" s="110">
        <v>25744337.989999998</v>
      </c>
      <c r="S200" s="110">
        <v>25912082.079999998</v>
      </c>
      <c r="T200" s="110">
        <v>25863287.699999999</v>
      </c>
      <c r="U200" s="110">
        <v>26471166.23</v>
      </c>
      <c r="V200" s="110">
        <v>26357195.640000001</v>
      </c>
      <c r="W200" s="110">
        <v>27697822.010000002</v>
      </c>
      <c r="X200" s="110">
        <v>27886138.969999999</v>
      </c>
      <c r="Y200" s="110">
        <v>28359364.559999999</v>
      </c>
      <c r="Z200" s="110">
        <v>28404175.98</v>
      </c>
      <c r="AA200" s="110">
        <v>27789200.359999999</v>
      </c>
      <c r="AB200" s="110">
        <v>27893254.82</v>
      </c>
      <c r="AC200" s="110"/>
      <c r="AD200" s="533">
        <f t="shared" si="65"/>
        <v>26908622.897499997</v>
      </c>
      <c r="AE200" s="529"/>
      <c r="AF200" s="118"/>
      <c r="AG200" s="270"/>
      <c r="AH200" s="116"/>
      <c r="AI200" s="116"/>
      <c r="AJ200" s="116"/>
      <c r="AK200" s="117"/>
      <c r="AL200" s="116">
        <f t="shared" si="70"/>
        <v>0</v>
      </c>
      <c r="AM200" s="115">
        <f t="shared" si="99"/>
        <v>26908622.897499997</v>
      </c>
      <c r="AN200" s="116"/>
      <c r="AO200" s="348">
        <f t="shared" si="71"/>
        <v>26908622.897499997</v>
      </c>
      <c r="AP200" s="297"/>
      <c r="AQ200" s="101">
        <f t="shared" si="66"/>
        <v>27893254.82</v>
      </c>
      <c r="AR200" s="116"/>
      <c r="AS200" s="116"/>
      <c r="AT200" s="116"/>
      <c r="AU200" s="116"/>
      <c r="AV200" s="343">
        <f t="shared" si="72"/>
        <v>0</v>
      </c>
      <c r="AW200" s="116">
        <f t="shared" si="100"/>
        <v>27893254.82</v>
      </c>
      <c r="AX200" s="116"/>
      <c r="AY200" s="343">
        <f t="shared" si="73"/>
        <v>27893254.82</v>
      </c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s="21" customFormat="1" ht="12" customHeight="1">
      <c r="A201" s="423">
        <v>15400091</v>
      </c>
      <c r="B201" s="126"/>
      <c r="C201" s="410" t="s">
        <v>1603</v>
      </c>
      <c r="D201" s="411" t="str">
        <f t="shared" ref="D201" si="101">IF(CONCATENATE(H201,I201,J201,K201,N201)= "ERBGRB","CRB",CONCATENATE(H201,I201,J201,K201,N201))</f>
        <v>W/C</v>
      </c>
      <c r="E201" s="411"/>
      <c r="F201" s="428">
        <v>43191</v>
      </c>
      <c r="G201" s="411"/>
      <c r="H201" s="412" t="str">
        <f t="shared" si="96"/>
        <v/>
      </c>
      <c r="I201" s="412" t="str">
        <f t="shared" si="97"/>
        <v/>
      </c>
      <c r="J201" s="412" t="str">
        <f t="shared" si="98"/>
        <v/>
      </c>
      <c r="K201" s="412" t="str">
        <f t="shared" si="82"/>
        <v/>
      </c>
      <c r="L201" s="412" t="str">
        <f t="shared" ref="L201" si="102">IF(VALUE(AM201),"W/C",IF(ISBLANK(AM201),"NO","W/C"))</f>
        <v>W/C</v>
      </c>
      <c r="M201" s="412" t="str">
        <f t="shared" ref="M201" si="103">IF(VALUE(AN201),"W/C",IF(ISBLANK(AN201),"NO","W/C"))</f>
        <v>NO</v>
      </c>
      <c r="N201" s="412" t="str">
        <f t="shared" ref="N201" si="104">IF(OR(CONCATENATE(L201,M201)="NOW/C",CONCATENATE(L201,M201)="W/CNO"),"W/C","")</f>
        <v>W/C</v>
      </c>
      <c r="O201" s="412"/>
      <c r="P201" s="413"/>
      <c r="Q201" s="413"/>
      <c r="R201" s="413"/>
      <c r="S201" s="413"/>
      <c r="T201" s="413"/>
      <c r="U201" s="413"/>
      <c r="V201" s="413"/>
      <c r="W201" s="413">
        <v>0</v>
      </c>
      <c r="X201" s="413">
        <v>0</v>
      </c>
      <c r="Y201" s="413">
        <v>0</v>
      </c>
      <c r="Z201" s="413">
        <v>165724.57999999999</v>
      </c>
      <c r="AA201" s="413">
        <v>169145.54</v>
      </c>
      <c r="AB201" s="413">
        <v>169145.54</v>
      </c>
      <c r="AC201" s="413"/>
      <c r="AD201" s="534">
        <f t="shared" ref="AD201:AD264" si="105">(P201+AB201+SUM(Q201:AA201)*2)/24</f>
        <v>34953.574166666665</v>
      </c>
      <c r="AE201" s="530"/>
      <c r="AF201" s="414"/>
      <c r="AG201" s="415"/>
      <c r="AH201" s="416"/>
      <c r="AI201" s="416"/>
      <c r="AJ201" s="416"/>
      <c r="AK201" s="417"/>
      <c r="AL201" s="416"/>
      <c r="AM201" s="418">
        <f t="shared" si="99"/>
        <v>34953.574166666665</v>
      </c>
      <c r="AN201" s="416"/>
      <c r="AO201" s="419">
        <f t="shared" si="71"/>
        <v>34953.574166666665</v>
      </c>
      <c r="AP201" s="297"/>
      <c r="AQ201" s="420">
        <f t="shared" ref="AQ201:AQ264" si="106">AB201</f>
        <v>169145.54</v>
      </c>
      <c r="AR201" s="416"/>
      <c r="AS201" s="416"/>
      <c r="AT201" s="416"/>
      <c r="AU201" s="416"/>
      <c r="AV201" s="421">
        <f t="shared" si="72"/>
        <v>0</v>
      </c>
      <c r="AW201" s="416">
        <f t="shared" ref="AW201" si="107">AQ201</f>
        <v>169145.54</v>
      </c>
      <c r="AX201" s="416"/>
      <c r="AY201" s="421">
        <f t="shared" ref="AY201" si="108">AW201+AX201</f>
        <v>169145.54</v>
      </c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s="21" customFormat="1" ht="12" customHeight="1">
      <c r="A202" s="195">
        <v>15400101</v>
      </c>
      <c r="B202" s="126" t="s">
        <v>1900</v>
      </c>
      <c r="C202" s="109" t="s">
        <v>216</v>
      </c>
      <c r="D202" s="130" t="str">
        <f t="shared" si="64"/>
        <v>W/C</v>
      </c>
      <c r="E202" s="130"/>
      <c r="F202" s="109"/>
      <c r="G202" s="130"/>
      <c r="H202" s="212" t="str">
        <f t="shared" si="96"/>
        <v/>
      </c>
      <c r="I202" s="212" t="str">
        <f t="shared" si="97"/>
        <v/>
      </c>
      <c r="J202" s="212" t="str">
        <f t="shared" si="98"/>
        <v/>
      </c>
      <c r="K202" s="212" t="str">
        <f t="shared" si="82"/>
        <v/>
      </c>
      <c r="L202" s="212" t="str">
        <f t="shared" si="67"/>
        <v>W/C</v>
      </c>
      <c r="M202" s="212" t="str">
        <f t="shared" si="68"/>
        <v>NO</v>
      </c>
      <c r="N202" s="212" t="str">
        <f t="shared" si="69"/>
        <v>W/C</v>
      </c>
      <c r="O202" s="212"/>
      <c r="P202" s="110">
        <v>33897057.649999999</v>
      </c>
      <c r="Q202" s="110">
        <v>37952345.240000002</v>
      </c>
      <c r="R202" s="110">
        <v>40526303.43</v>
      </c>
      <c r="S202" s="110">
        <v>41908075.920000002</v>
      </c>
      <c r="T202" s="110">
        <v>39885861.009999998</v>
      </c>
      <c r="U202" s="110">
        <v>40424252.659999996</v>
      </c>
      <c r="V202" s="110">
        <v>39269287.909999996</v>
      </c>
      <c r="W202" s="110">
        <v>38981400.859999999</v>
      </c>
      <c r="X202" s="110">
        <v>37999136.009999998</v>
      </c>
      <c r="Y202" s="110">
        <v>37435593.829999998</v>
      </c>
      <c r="Z202" s="110">
        <v>38931761.890000001</v>
      </c>
      <c r="AA202" s="110">
        <v>39062173.329999998</v>
      </c>
      <c r="AB202" s="110">
        <v>41042459.740000002</v>
      </c>
      <c r="AC202" s="110"/>
      <c r="AD202" s="533">
        <f t="shared" si="105"/>
        <v>39153829.232083328</v>
      </c>
      <c r="AE202" s="529"/>
      <c r="AF202" s="118"/>
      <c r="AG202" s="270"/>
      <c r="AH202" s="116"/>
      <c r="AI202" s="116"/>
      <c r="AJ202" s="116"/>
      <c r="AK202" s="117"/>
      <c r="AL202" s="116">
        <f t="shared" si="70"/>
        <v>0</v>
      </c>
      <c r="AM202" s="115">
        <f t="shared" si="99"/>
        <v>39153829.232083328</v>
      </c>
      <c r="AN202" s="116"/>
      <c r="AO202" s="348">
        <f t="shared" si="71"/>
        <v>39153829.232083328</v>
      </c>
      <c r="AP202" s="297"/>
      <c r="AQ202" s="101">
        <f t="shared" si="106"/>
        <v>41042459.740000002</v>
      </c>
      <c r="AR202" s="116"/>
      <c r="AS202" s="116"/>
      <c r="AT202" s="116"/>
      <c r="AU202" s="116"/>
      <c r="AV202" s="343">
        <f t="shared" si="72"/>
        <v>0</v>
      </c>
      <c r="AW202" s="116">
        <f t="shared" si="100"/>
        <v>41042459.740000002</v>
      </c>
      <c r="AX202" s="116"/>
      <c r="AY202" s="343">
        <f t="shared" si="73"/>
        <v>41042459.740000002</v>
      </c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s="21" customFormat="1" ht="12" customHeight="1">
      <c r="A203" s="195">
        <v>15400102</v>
      </c>
      <c r="B203" s="126" t="s">
        <v>1901</v>
      </c>
      <c r="C203" s="109" t="s">
        <v>217</v>
      </c>
      <c r="D203" s="130" t="str">
        <f t="shared" si="64"/>
        <v>W/C</v>
      </c>
      <c r="E203" s="130"/>
      <c r="F203" s="109"/>
      <c r="G203" s="130"/>
      <c r="H203" s="212" t="str">
        <f t="shared" si="96"/>
        <v/>
      </c>
      <c r="I203" s="212" t="str">
        <f t="shared" si="97"/>
        <v/>
      </c>
      <c r="J203" s="212" t="str">
        <f t="shared" si="98"/>
        <v/>
      </c>
      <c r="K203" s="212" t="str">
        <f t="shared" si="82"/>
        <v/>
      </c>
      <c r="L203" s="212" t="str">
        <f t="shared" si="67"/>
        <v>W/C</v>
      </c>
      <c r="M203" s="212" t="str">
        <f t="shared" si="68"/>
        <v>NO</v>
      </c>
      <c r="N203" s="212" t="str">
        <f t="shared" si="69"/>
        <v>W/C</v>
      </c>
      <c r="O203" s="212"/>
      <c r="P203" s="110">
        <v>6766713.5599999996</v>
      </c>
      <c r="Q203" s="110">
        <v>6963992.9400000004</v>
      </c>
      <c r="R203" s="110">
        <v>7600829.6799999997</v>
      </c>
      <c r="S203" s="110">
        <v>7743333.79</v>
      </c>
      <c r="T203" s="110">
        <v>8222289.8300000001</v>
      </c>
      <c r="U203" s="110">
        <v>8415031.7799999993</v>
      </c>
      <c r="V203" s="110">
        <v>8630213.5999999996</v>
      </c>
      <c r="W203" s="110">
        <v>8918156.9000000004</v>
      </c>
      <c r="X203" s="110">
        <v>9422237.4900000002</v>
      </c>
      <c r="Y203" s="110">
        <v>9287644.9000000004</v>
      </c>
      <c r="Z203" s="110">
        <v>9445189.3200000003</v>
      </c>
      <c r="AA203" s="110">
        <v>9716898.6500000004</v>
      </c>
      <c r="AB203" s="110">
        <v>10448244.810000001</v>
      </c>
      <c r="AC203" s="110"/>
      <c r="AD203" s="533">
        <f t="shared" si="105"/>
        <v>8581108.172083335</v>
      </c>
      <c r="AE203" s="529"/>
      <c r="AF203" s="118"/>
      <c r="AG203" s="270"/>
      <c r="AH203" s="116"/>
      <c r="AI203" s="116"/>
      <c r="AJ203" s="116"/>
      <c r="AK203" s="117"/>
      <c r="AL203" s="116">
        <f t="shared" si="70"/>
        <v>0</v>
      </c>
      <c r="AM203" s="115">
        <f t="shared" si="99"/>
        <v>8581108.172083335</v>
      </c>
      <c r="AN203" s="116"/>
      <c r="AO203" s="348">
        <f t="shared" si="71"/>
        <v>8581108.172083335</v>
      </c>
      <c r="AP203" s="297"/>
      <c r="AQ203" s="101">
        <f t="shared" si="106"/>
        <v>10448244.810000001</v>
      </c>
      <c r="AR203" s="116"/>
      <c r="AS203" s="116"/>
      <c r="AT203" s="116"/>
      <c r="AU203" s="116"/>
      <c r="AV203" s="343">
        <f t="shared" si="72"/>
        <v>0</v>
      </c>
      <c r="AW203" s="116">
        <f t="shared" si="100"/>
        <v>10448244.810000001</v>
      </c>
      <c r="AX203" s="116"/>
      <c r="AY203" s="343">
        <f t="shared" si="73"/>
        <v>10448244.810000001</v>
      </c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s="21" customFormat="1" ht="12" customHeight="1">
      <c r="A204" s="195">
        <v>15400103</v>
      </c>
      <c r="B204" s="126" t="s">
        <v>1902</v>
      </c>
      <c r="C204" s="109" t="s">
        <v>450</v>
      </c>
      <c r="D204" s="130" t="str">
        <f t="shared" si="64"/>
        <v>W/C</v>
      </c>
      <c r="E204" s="130"/>
      <c r="F204" s="109"/>
      <c r="G204" s="130"/>
      <c r="H204" s="212" t="str">
        <f t="shared" si="96"/>
        <v/>
      </c>
      <c r="I204" s="212" t="str">
        <f t="shared" si="97"/>
        <v/>
      </c>
      <c r="J204" s="212" t="str">
        <f t="shared" si="98"/>
        <v/>
      </c>
      <c r="K204" s="212" t="str">
        <f t="shared" si="82"/>
        <v/>
      </c>
      <c r="L204" s="212" t="str">
        <f t="shared" si="67"/>
        <v>W/C</v>
      </c>
      <c r="M204" s="212" t="str">
        <f t="shared" si="68"/>
        <v>NO</v>
      </c>
      <c r="N204" s="212" t="str">
        <f t="shared" si="69"/>
        <v>W/C</v>
      </c>
      <c r="O204" s="212"/>
      <c r="P204" s="110">
        <v>20785731.469999999</v>
      </c>
      <c r="Q204" s="110">
        <v>19867113.84</v>
      </c>
      <c r="R204" s="110">
        <v>19812061.359999999</v>
      </c>
      <c r="S204" s="110">
        <v>19748380.5</v>
      </c>
      <c r="T204" s="110">
        <v>19566241.02</v>
      </c>
      <c r="U204" s="110">
        <v>19449142.649999999</v>
      </c>
      <c r="V204" s="110">
        <v>19898873.600000001</v>
      </c>
      <c r="W204" s="110">
        <v>19991434.93</v>
      </c>
      <c r="X204" s="110">
        <v>20159676.82</v>
      </c>
      <c r="Y204" s="110">
        <v>20496250.489999998</v>
      </c>
      <c r="Z204" s="110">
        <v>20529920.649999999</v>
      </c>
      <c r="AA204" s="110">
        <v>20551966.109999999</v>
      </c>
      <c r="AB204" s="110">
        <v>20366011.27</v>
      </c>
      <c r="AC204" s="110"/>
      <c r="AD204" s="533">
        <f t="shared" si="105"/>
        <v>20053911.111666668</v>
      </c>
      <c r="AE204" s="529"/>
      <c r="AF204" s="118"/>
      <c r="AG204" s="270"/>
      <c r="AH204" s="116"/>
      <c r="AI204" s="116"/>
      <c r="AJ204" s="116"/>
      <c r="AK204" s="117"/>
      <c r="AL204" s="116">
        <f t="shared" si="70"/>
        <v>0</v>
      </c>
      <c r="AM204" s="115">
        <f t="shared" si="99"/>
        <v>20053911.111666668</v>
      </c>
      <c r="AN204" s="116"/>
      <c r="AO204" s="348">
        <f t="shared" si="71"/>
        <v>20053911.111666668</v>
      </c>
      <c r="AP204" s="297"/>
      <c r="AQ204" s="101">
        <f t="shared" si="106"/>
        <v>20366011.27</v>
      </c>
      <c r="AR204" s="116"/>
      <c r="AS204" s="116"/>
      <c r="AT204" s="116"/>
      <c r="AU204" s="116"/>
      <c r="AV204" s="343">
        <f t="shared" si="72"/>
        <v>0</v>
      </c>
      <c r="AW204" s="116">
        <f t="shared" si="100"/>
        <v>20366011.27</v>
      </c>
      <c r="AX204" s="116"/>
      <c r="AY204" s="343">
        <f t="shared" si="73"/>
        <v>20366011.27</v>
      </c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s="21" customFormat="1" ht="12" customHeight="1">
      <c r="A205" s="195">
        <v>15400181</v>
      </c>
      <c r="B205" s="126" t="s">
        <v>1903</v>
      </c>
      <c r="C205" s="109" t="s">
        <v>952</v>
      </c>
      <c r="D205" s="130" t="str">
        <f t="shared" si="64"/>
        <v>W/C</v>
      </c>
      <c r="E205" s="130"/>
      <c r="F205" s="109"/>
      <c r="G205" s="130"/>
      <c r="H205" s="212" t="str">
        <f t="shared" si="96"/>
        <v/>
      </c>
      <c r="I205" s="212" t="str">
        <f t="shared" si="97"/>
        <v/>
      </c>
      <c r="J205" s="212" t="str">
        <f t="shared" si="98"/>
        <v/>
      </c>
      <c r="K205" s="212" t="str">
        <f t="shared" si="82"/>
        <v/>
      </c>
      <c r="L205" s="212" t="str">
        <f t="shared" si="67"/>
        <v>W/C</v>
      </c>
      <c r="M205" s="212" t="str">
        <f t="shared" si="68"/>
        <v>NO</v>
      </c>
      <c r="N205" s="212" t="str">
        <f t="shared" si="69"/>
        <v>W/C</v>
      </c>
      <c r="O205" s="212"/>
      <c r="P205" s="110">
        <v>3647983.83</v>
      </c>
      <c r="Q205" s="110">
        <v>3454939.92</v>
      </c>
      <c r="R205" s="110">
        <v>2634380.5</v>
      </c>
      <c r="S205" s="110">
        <v>2634797.2799999998</v>
      </c>
      <c r="T205" s="110">
        <v>2635734.64</v>
      </c>
      <c r="U205" s="110">
        <v>2641559.0499999998</v>
      </c>
      <c r="V205" s="110">
        <v>2621087.0099999998</v>
      </c>
      <c r="W205" s="110">
        <v>2639343.9900000002</v>
      </c>
      <c r="X205" s="110">
        <v>2647844.9500000002</v>
      </c>
      <c r="Y205" s="110">
        <v>2675618.63</v>
      </c>
      <c r="Z205" s="110">
        <v>2703541.44</v>
      </c>
      <c r="AA205" s="110">
        <v>2733830.16</v>
      </c>
      <c r="AB205" s="110">
        <v>2737740.2</v>
      </c>
      <c r="AC205" s="110"/>
      <c r="AD205" s="533">
        <f t="shared" si="105"/>
        <v>2767961.6320833336</v>
      </c>
      <c r="AE205" s="529"/>
      <c r="AF205" s="118"/>
      <c r="AG205" s="270"/>
      <c r="AH205" s="116"/>
      <c r="AI205" s="116"/>
      <c r="AJ205" s="116"/>
      <c r="AK205" s="117"/>
      <c r="AL205" s="116">
        <f t="shared" si="70"/>
        <v>0</v>
      </c>
      <c r="AM205" s="115">
        <f t="shared" si="99"/>
        <v>2767961.6320833336</v>
      </c>
      <c r="AN205" s="116"/>
      <c r="AO205" s="348">
        <f t="shared" si="71"/>
        <v>2767961.6320833336</v>
      </c>
      <c r="AP205" s="297"/>
      <c r="AQ205" s="101">
        <f t="shared" si="106"/>
        <v>2737740.2</v>
      </c>
      <c r="AR205" s="116"/>
      <c r="AS205" s="116"/>
      <c r="AT205" s="116"/>
      <c r="AU205" s="116"/>
      <c r="AV205" s="343">
        <f t="shared" si="72"/>
        <v>0</v>
      </c>
      <c r="AW205" s="116">
        <f t="shared" si="100"/>
        <v>2737740.2</v>
      </c>
      <c r="AX205" s="116"/>
      <c r="AY205" s="343">
        <f t="shared" si="73"/>
        <v>2737740.2</v>
      </c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s="21" customFormat="1" ht="12" customHeight="1">
      <c r="A206" s="195">
        <v>15600003</v>
      </c>
      <c r="B206" s="126" t="s">
        <v>1904</v>
      </c>
      <c r="C206" s="109" t="s">
        <v>1095</v>
      </c>
      <c r="D206" s="130" t="str">
        <f t="shared" si="64"/>
        <v>Non-Op</v>
      </c>
      <c r="E206" s="130"/>
      <c r="F206" s="109"/>
      <c r="G206" s="130"/>
      <c r="H206" s="212" t="str">
        <f t="shared" si="96"/>
        <v/>
      </c>
      <c r="I206" s="212" t="str">
        <f t="shared" si="97"/>
        <v/>
      </c>
      <c r="J206" s="212" t="str">
        <f t="shared" si="98"/>
        <v/>
      </c>
      <c r="K206" s="212" t="str">
        <f t="shared" si="82"/>
        <v>Non-Op</v>
      </c>
      <c r="L206" s="212" t="str">
        <f t="shared" si="67"/>
        <v>NO</v>
      </c>
      <c r="M206" s="212" t="str">
        <f t="shared" si="68"/>
        <v>NO</v>
      </c>
      <c r="N206" s="212" t="str">
        <f t="shared" si="69"/>
        <v/>
      </c>
      <c r="O206" s="212"/>
      <c r="P206" s="110">
        <v>186907.14</v>
      </c>
      <c r="Q206" s="110">
        <v>159874.69</v>
      </c>
      <c r="R206" s="110">
        <v>190781.1</v>
      </c>
      <c r="S206" s="110">
        <v>270944.03000000003</v>
      </c>
      <c r="T206" s="110">
        <v>246307.12</v>
      </c>
      <c r="U206" s="110">
        <v>240064.68</v>
      </c>
      <c r="V206" s="110">
        <v>150639.1</v>
      </c>
      <c r="W206" s="110">
        <v>185623.19</v>
      </c>
      <c r="X206" s="110">
        <v>188864.69</v>
      </c>
      <c r="Y206" s="110">
        <v>129554.21</v>
      </c>
      <c r="Z206" s="110">
        <v>174621.15</v>
      </c>
      <c r="AA206" s="110">
        <v>426535.6</v>
      </c>
      <c r="AB206" s="110">
        <v>261630.89</v>
      </c>
      <c r="AC206" s="110"/>
      <c r="AD206" s="533">
        <f t="shared" si="105"/>
        <v>215673.21458333335</v>
      </c>
      <c r="AE206" s="529"/>
      <c r="AF206" s="118"/>
      <c r="AG206" s="270" t="s">
        <v>408</v>
      </c>
      <c r="AH206" s="116"/>
      <c r="AI206" s="116"/>
      <c r="AJ206" s="116"/>
      <c r="AK206" s="117">
        <f>AD206</f>
        <v>215673.21458333335</v>
      </c>
      <c r="AL206" s="116">
        <f t="shared" si="70"/>
        <v>215673.21458333335</v>
      </c>
      <c r="AM206" s="115"/>
      <c r="AN206" s="116"/>
      <c r="AO206" s="348">
        <f t="shared" si="71"/>
        <v>0</v>
      </c>
      <c r="AP206" s="297"/>
      <c r="AQ206" s="101">
        <f t="shared" si="106"/>
        <v>261630.89</v>
      </c>
      <c r="AR206" s="116"/>
      <c r="AS206" s="116"/>
      <c r="AT206" s="116"/>
      <c r="AU206" s="116">
        <f>AQ206</f>
        <v>261630.89</v>
      </c>
      <c r="AV206" s="343">
        <f t="shared" si="72"/>
        <v>261630.89</v>
      </c>
      <c r="AW206" s="116"/>
      <c r="AX206" s="116"/>
      <c r="AY206" s="343">
        <f t="shared" si="73"/>
        <v>0</v>
      </c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s="21" customFormat="1" ht="12" customHeight="1">
      <c r="A207" s="195">
        <v>15810001</v>
      </c>
      <c r="B207" s="126" t="s">
        <v>1905</v>
      </c>
      <c r="C207" s="109" t="s">
        <v>1182</v>
      </c>
      <c r="D207" s="130" t="str">
        <f t="shared" si="64"/>
        <v>W/C</v>
      </c>
      <c r="E207" s="130"/>
      <c r="F207" s="109"/>
      <c r="G207" s="130"/>
      <c r="H207" s="212" t="str">
        <f t="shared" si="96"/>
        <v/>
      </c>
      <c r="I207" s="212" t="str">
        <f t="shared" si="97"/>
        <v/>
      </c>
      <c r="J207" s="212" t="str">
        <f t="shared" si="98"/>
        <v/>
      </c>
      <c r="K207" s="212" t="str">
        <f t="shared" ref="K207:K238" si="109">IF(VALUE(AK207),K$7,IF(ISBLANK(AK207),"",K$7))</f>
        <v/>
      </c>
      <c r="L207" s="212" t="str">
        <f t="shared" si="67"/>
        <v>W/C</v>
      </c>
      <c r="M207" s="212" t="str">
        <f t="shared" si="68"/>
        <v>NO</v>
      </c>
      <c r="N207" s="212" t="str">
        <f t="shared" si="69"/>
        <v>W/C</v>
      </c>
      <c r="O207" s="212"/>
      <c r="P207" s="110">
        <v>4082.8</v>
      </c>
      <c r="Q207" s="110">
        <v>4082.8</v>
      </c>
      <c r="R207" s="110">
        <v>4082.8</v>
      </c>
      <c r="S207" s="110">
        <v>4082.8</v>
      </c>
      <c r="T207" s="110">
        <v>34502.800000000003</v>
      </c>
      <c r="U207" s="110">
        <v>32284.400000000001</v>
      </c>
      <c r="V207" s="110">
        <v>32064.400000000001</v>
      </c>
      <c r="W207" s="110">
        <v>32284.400000000001</v>
      </c>
      <c r="X207" s="110">
        <v>32284.400000000001</v>
      </c>
      <c r="Y207" s="110">
        <v>29440</v>
      </c>
      <c r="Z207" s="110">
        <v>32284.400000000001</v>
      </c>
      <c r="AA207" s="110">
        <v>32284.400000000001</v>
      </c>
      <c r="AB207" s="110">
        <v>30000</v>
      </c>
      <c r="AC207" s="110"/>
      <c r="AD207" s="533">
        <f t="shared" si="105"/>
        <v>23893.25</v>
      </c>
      <c r="AE207" s="529"/>
      <c r="AF207" s="118"/>
      <c r="AG207" s="270" t="s">
        <v>124</v>
      </c>
      <c r="AH207" s="116"/>
      <c r="AI207" s="116"/>
      <c r="AJ207" s="116"/>
      <c r="AK207" s="117"/>
      <c r="AL207" s="116">
        <f t="shared" si="70"/>
        <v>0</v>
      </c>
      <c r="AM207" s="115">
        <f t="shared" ref="AM207:AM238" si="110">AD207</f>
        <v>23893.25</v>
      </c>
      <c r="AN207" s="116"/>
      <c r="AO207" s="348">
        <f t="shared" si="71"/>
        <v>23893.25</v>
      </c>
      <c r="AP207" s="297"/>
      <c r="AQ207" s="101">
        <f t="shared" si="106"/>
        <v>30000</v>
      </c>
      <c r="AR207" s="116"/>
      <c r="AS207" s="116"/>
      <c r="AT207" s="116"/>
      <c r="AU207" s="116"/>
      <c r="AV207" s="343">
        <f t="shared" si="72"/>
        <v>0</v>
      </c>
      <c r="AW207" s="116">
        <f>AQ207</f>
        <v>30000</v>
      </c>
      <c r="AX207" s="116"/>
      <c r="AY207" s="343">
        <f t="shared" si="73"/>
        <v>30000</v>
      </c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s="21" customFormat="1" ht="12" customHeight="1">
      <c r="A208" s="195">
        <v>16300023</v>
      </c>
      <c r="B208" s="126" t="s">
        <v>1906</v>
      </c>
      <c r="C208" s="109" t="s">
        <v>467</v>
      </c>
      <c r="D208" s="130" t="str">
        <f t="shared" ref="D208:D271" si="111">IF(CONCATENATE(H208,I208,J208,K208,N208)= "ERBGRB","CRB",CONCATENATE(H208,I208,J208,K208,N208))</f>
        <v>W/C</v>
      </c>
      <c r="E208" s="130"/>
      <c r="F208" s="109"/>
      <c r="G208" s="130"/>
      <c r="H208" s="212" t="str">
        <f t="shared" si="96"/>
        <v/>
      </c>
      <c r="I208" s="212" t="str">
        <f t="shared" si="97"/>
        <v/>
      </c>
      <c r="J208" s="212" t="str">
        <f t="shared" si="98"/>
        <v/>
      </c>
      <c r="K208" s="212" t="str">
        <f t="shared" si="109"/>
        <v/>
      </c>
      <c r="L208" s="212" t="str">
        <f t="shared" si="67"/>
        <v>W/C</v>
      </c>
      <c r="M208" s="212" t="str">
        <f t="shared" si="68"/>
        <v>NO</v>
      </c>
      <c r="N208" s="212" t="str">
        <f t="shared" si="69"/>
        <v>W/C</v>
      </c>
      <c r="O208" s="212"/>
      <c r="P208" s="110">
        <v>-734489.39</v>
      </c>
      <c r="Q208" s="110">
        <v>-766982.69</v>
      </c>
      <c r="R208" s="110">
        <v>-322250.38</v>
      </c>
      <c r="S208" s="110">
        <v>-219442.88</v>
      </c>
      <c r="T208" s="110">
        <v>-228895.65</v>
      </c>
      <c r="U208" s="110">
        <v>-101507.26</v>
      </c>
      <c r="V208" s="110">
        <v>-20968.95</v>
      </c>
      <c r="W208" s="110">
        <v>55481.9</v>
      </c>
      <c r="X208" s="110">
        <v>89246.09</v>
      </c>
      <c r="Y208" s="110">
        <v>137228.29</v>
      </c>
      <c r="Z208" s="110">
        <v>266553.61</v>
      </c>
      <c r="AA208" s="110">
        <v>171216.36</v>
      </c>
      <c r="AB208" s="110">
        <v>15514.6</v>
      </c>
      <c r="AC208" s="110"/>
      <c r="AD208" s="533">
        <f t="shared" si="105"/>
        <v>-108317.41291666664</v>
      </c>
      <c r="AE208" s="529"/>
      <c r="AF208" s="118"/>
      <c r="AG208" s="270"/>
      <c r="AH208" s="116"/>
      <c r="AI208" s="116"/>
      <c r="AJ208" s="116"/>
      <c r="AK208" s="117"/>
      <c r="AL208" s="116">
        <f t="shared" si="70"/>
        <v>0</v>
      </c>
      <c r="AM208" s="115">
        <f t="shared" si="110"/>
        <v>-108317.41291666664</v>
      </c>
      <c r="AN208" s="116"/>
      <c r="AO208" s="348">
        <f t="shared" si="71"/>
        <v>-108317.41291666664</v>
      </c>
      <c r="AP208" s="297"/>
      <c r="AQ208" s="101">
        <f t="shared" si="106"/>
        <v>15514.6</v>
      </c>
      <c r="AR208" s="116"/>
      <c r="AS208" s="116"/>
      <c r="AT208" s="116"/>
      <c r="AU208" s="116"/>
      <c r="AV208" s="343">
        <f t="shared" si="72"/>
        <v>0</v>
      </c>
      <c r="AW208" s="116">
        <f t="shared" ref="AW208:AW280" si="112">AQ208</f>
        <v>15514.6</v>
      </c>
      <c r="AX208" s="116"/>
      <c r="AY208" s="343">
        <f t="shared" si="73"/>
        <v>15514.6</v>
      </c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s="21" customFormat="1" ht="12" customHeight="1">
      <c r="A209" s="195">
        <v>16300063</v>
      </c>
      <c r="B209" s="126" t="s">
        <v>1907</v>
      </c>
      <c r="C209" s="109" t="s">
        <v>468</v>
      </c>
      <c r="D209" s="130" t="str">
        <f t="shared" si="111"/>
        <v>W/C</v>
      </c>
      <c r="E209" s="130"/>
      <c r="F209" s="109"/>
      <c r="G209" s="130"/>
      <c r="H209" s="212" t="str">
        <f t="shared" si="96"/>
        <v/>
      </c>
      <c r="I209" s="212" t="str">
        <f t="shared" si="97"/>
        <v/>
      </c>
      <c r="J209" s="212" t="str">
        <f t="shared" si="98"/>
        <v/>
      </c>
      <c r="K209" s="212" t="str">
        <f t="shared" si="109"/>
        <v/>
      </c>
      <c r="L209" s="212" t="str">
        <f t="shared" si="67"/>
        <v>W/C</v>
      </c>
      <c r="M209" s="212" t="str">
        <f t="shared" si="68"/>
        <v>NO</v>
      </c>
      <c r="N209" s="212" t="str">
        <f t="shared" si="69"/>
        <v>W/C</v>
      </c>
      <c r="O209" s="212"/>
      <c r="P209" s="110">
        <v>651920.73</v>
      </c>
      <c r="Q209" s="110">
        <v>832046.01</v>
      </c>
      <c r="R209" s="110">
        <v>616920.34</v>
      </c>
      <c r="S209" s="110">
        <v>451298.45</v>
      </c>
      <c r="T209" s="110">
        <v>149464.49</v>
      </c>
      <c r="U209" s="110">
        <v>172082.84</v>
      </c>
      <c r="V209" s="110">
        <v>-482020.09</v>
      </c>
      <c r="W209" s="110">
        <v>-450674.46</v>
      </c>
      <c r="X209" s="110">
        <v>-450788.22</v>
      </c>
      <c r="Y209" s="110">
        <v>-418964.68</v>
      </c>
      <c r="Z209" s="110">
        <v>-349123.04</v>
      </c>
      <c r="AA209" s="110">
        <v>-320084.26</v>
      </c>
      <c r="AB209" s="110">
        <v>-303521.57</v>
      </c>
      <c r="AC209" s="110"/>
      <c r="AD209" s="533">
        <f t="shared" si="105"/>
        <v>-6303.586666666677</v>
      </c>
      <c r="AE209" s="529"/>
      <c r="AF209" s="118"/>
      <c r="AG209" s="270"/>
      <c r="AH209" s="116"/>
      <c r="AI209" s="116"/>
      <c r="AJ209" s="116"/>
      <c r="AK209" s="117"/>
      <c r="AL209" s="116">
        <f t="shared" si="70"/>
        <v>0</v>
      </c>
      <c r="AM209" s="115">
        <f t="shared" si="110"/>
        <v>-6303.586666666677</v>
      </c>
      <c r="AN209" s="116"/>
      <c r="AO209" s="348">
        <f t="shared" si="71"/>
        <v>-6303.586666666677</v>
      </c>
      <c r="AP209" s="297"/>
      <c r="AQ209" s="101">
        <f t="shared" si="106"/>
        <v>-303521.57</v>
      </c>
      <c r="AR209" s="116"/>
      <c r="AS209" s="116"/>
      <c r="AT209" s="116"/>
      <c r="AU209" s="116"/>
      <c r="AV209" s="343">
        <f t="shared" si="72"/>
        <v>0</v>
      </c>
      <c r="AW209" s="116">
        <f t="shared" si="112"/>
        <v>-303521.57</v>
      </c>
      <c r="AX209" s="116"/>
      <c r="AY209" s="343">
        <f t="shared" si="73"/>
        <v>-303521.57</v>
      </c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s="21" customFormat="1" ht="12" customHeight="1">
      <c r="A210" s="195">
        <v>16410002</v>
      </c>
      <c r="B210" s="126" t="s">
        <v>1908</v>
      </c>
      <c r="C210" s="109" t="s">
        <v>479</v>
      </c>
      <c r="D210" s="130" t="str">
        <f t="shared" si="111"/>
        <v>W/C</v>
      </c>
      <c r="E210" s="130"/>
      <c r="F210" s="109"/>
      <c r="G210" s="130"/>
      <c r="H210" s="212" t="str">
        <f t="shared" si="96"/>
        <v/>
      </c>
      <c r="I210" s="212" t="str">
        <f t="shared" si="97"/>
        <v/>
      </c>
      <c r="J210" s="212" t="str">
        <f t="shared" si="98"/>
        <v/>
      </c>
      <c r="K210" s="212" t="str">
        <f t="shared" si="109"/>
        <v/>
      </c>
      <c r="L210" s="212" t="str">
        <f t="shared" ref="L210:L273" si="113">IF(VALUE(AM210),"W/C",IF(ISBLANK(AM210),"NO","W/C"))</f>
        <v>W/C</v>
      </c>
      <c r="M210" s="212" t="str">
        <f t="shared" ref="M210:M273" si="114">IF(VALUE(AN210),"W/C",IF(ISBLANK(AN210),"NO","W/C"))</f>
        <v>NO</v>
      </c>
      <c r="N210" s="212" t="str">
        <f t="shared" ref="N210:N273" si="115">IF(OR(CONCATENATE(L210,M210)="NOW/C",CONCATENATE(L210,M210)="W/CNO"),"W/C","")</f>
        <v>W/C</v>
      </c>
      <c r="O210" s="212"/>
      <c r="P210" s="110">
        <v>13657508.529999999</v>
      </c>
      <c r="Q210" s="110">
        <v>13973248.130000001</v>
      </c>
      <c r="R210" s="110">
        <v>15652036.08</v>
      </c>
      <c r="S210" s="110">
        <v>18419895.16</v>
      </c>
      <c r="T210" s="110">
        <v>16798742.579999998</v>
      </c>
      <c r="U210" s="110">
        <v>17604105.16</v>
      </c>
      <c r="V210" s="110">
        <v>17228664.23</v>
      </c>
      <c r="W210" s="110">
        <v>13218554.07</v>
      </c>
      <c r="X210" s="110">
        <v>9272494.6699999999</v>
      </c>
      <c r="Y210" s="110">
        <v>5614377.3099999996</v>
      </c>
      <c r="Z210" s="110">
        <v>7662728.7300000004</v>
      </c>
      <c r="AA210" s="110">
        <v>9716945.3800000008</v>
      </c>
      <c r="AB210" s="110">
        <v>11815576.539999999</v>
      </c>
      <c r="AC210" s="110"/>
      <c r="AD210" s="533">
        <f t="shared" si="105"/>
        <v>13158194.502916666</v>
      </c>
      <c r="AE210" s="529"/>
      <c r="AF210" s="118"/>
      <c r="AG210" s="270"/>
      <c r="AH210" s="116"/>
      <c r="AI210" s="116"/>
      <c r="AJ210" s="116"/>
      <c r="AK210" s="117"/>
      <c r="AL210" s="116">
        <f t="shared" si="70"/>
        <v>0</v>
      </c>
      <c r="AM210" s="115">
        <f t="shared" si="110"/>
        <v>13158194.502916666</v>
      </c>
      <c r="AN210" s="116"/>
      <c r="AO210" s="348">
        <f t="shared" si="71"/>
        <v>13158194.502916666</v>
      </c>
      <c r="AP210" s="297"/>
      <c r="AQ210" s="101">
        <f t="shared" si="106"/>
        <v>11815576.539999999</v>
      </c>
      <c r="AR210" s="116"/>
      <c r="AS210" s="116"/>
      <c r="AT210" s="116"/>
      <c r="AU210" s="116"/>
      <c r="AV210" s="343">
        <f t="shared" si="72"/>
        <v>0</v>
      </c>
      <c r="AW210" s="116">
        <f t="shared" si="112"/>
        <v>11815576.539999999</v>
      </c>
      <c r="AX210" s="116"/>
      <c r="AY210" s="343">
        <f t="shared" si="73"/>
        <v>11815576.539999999</v>
      </c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s="21" customFormat="1" ht="12" customHeight="1">
      <c r="A211" s="195">
        <v>16410012</v>
      </c>
      <c r="B211" s="126" t="s">
        <v>1909</v>
      </c>
      <c r="C211" s="109" t="s">
        <v>293</v>
      </c>
      <c r="D211" s="130" t="str">
        <f t="shared" si="111"/>
        <v>W/C</v>
      </c>
      <c r="E211" s="130"/>
      <c r="F211" s="109"/>
      <c r="G211" s="130"/>
      <c r="H211" s="212" t="str">
        <f t="shared" si="96"/>
        <v/>
      </c>
      <c r="I211" s="212" t="str">
        <f t="shared" si="97"/>
        <v/>
      </c>
      <c r="J211" s="212" t="str">
        <f t="shared" si="98"/>
        <v/>
      </c>
      <c r="K211" s="212" t="str">
        <f t="shared" si="109"/>
        <v/>
      </c>
      <c r="L211" s="212" t="str">
        <f t="shared" si="113"/>
        <v>W/C</v>
      </c>
      <c r="M211" s="212" t="str">
        <f t="shared" si="114"/>
        <v>NO</v>
      </c>
      <c r="N211" s="212" t="str">
        <f t="shared" si="115"/>
        <v>W/C</v>
      </c>
      <c r="O211" s="212"/>
      <c r="P211" s="110">
        <v>2913940.17</v>
      </c>
      <c r="Q211" s="110">
        <v>2913940.17</v>
      </c>
      <c r="R211" s="110">
        <v>2800621.3</v>
      </c>
      <c r="S211" s="110">
        <v>2676898.2200000002</v>
      </c>
      <c r="T211" s="110">
        <v>2713822.09</v>
      </c>
      <c r="U211" s="110">
        <v>2719046.67</v>
      </c>
      <c r="V211" s="110">
        <v>2740716.95</v>
      </c>
      <c r="W211" s="110">
        <v>2746263.44</v>
      </c>
      <c r="X211" s="110">
        <v>1251860.99</v>
      </c>
      <c r="Y211" s="110">
        <v>1158825.01</v>
      </c>
      <c r="Z211" s="110">
        <v>1042217.36</v>
      </c>
      <c r="AA211" s="110">
        <v>965950.43</v>
      </c>
      <c r="AB211" s="110">
        <v>2065272.58</v>
      </c>
      <c r="AC211" s="110"/>
      <c r="AD211" s="533">
        <f t="shared" si="105"/>
        <v>2184980.7504166667</v>
      </c>
      <c r="AE211" s="529"/>
      <c r="AF211" s="118"/>
      <c r="AG211" s="270"/>
      <c r="AH211" s="116"/>
      <c r="AI211" s="116"/>
      <c r="AJ211" s="116"/>
      <c r="AK211" s="117"/>
      <c r="AL211" s="116">
        <f t="shared" si="70"/>
        <v>0</v>
      </c>
      <c r="AM211" s="115">
        <f t="shared" si="110"/>
        <v>2184980.7504166667</v>
      </c>
      <c r="AN211" s="116"/>
      <c r="AO211" s="348">
        <f t="shared" si="71"/>
        <v>2184980.7504166667</v>
      </c>
      <c r="AP211" s="297"/>
      <c r="AQ211" s="101">
        <f t="shared" si="106"/>
        <v>2065272.58</v>
      </c>
      <c r="AR211" s="116"/>
      <c r="AS211" s="116"/>
      <c r="AT211" s="116"/>
      <c r="AU211" s="116"/>
      <c r="AV211" s="343">
        <f t="shared" si="72"/>
        <v>0</v>
      </c>
      <c r="AW211" s="116">
        <f t="shared" si="112"/>
        <v>2065272.58</v>
      </c>
      <c r="AX211" s="116"/>
      <c r="AY211" s="343">
        <f t="shared" si="73"/>
        <v>2065272.58</v>
      </c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s="21" customFormat="1" ht="12" customHeight="1">
      <c r="A212" s="195">
        <v>16410022</v>
      </c>
      <c r="B212" s="126" t="s">
        <v>1910</v>
      </c>
      <c r="C212" s="109" t="s">
        <v>114</v>
      </c>
      <c r="D212" s="130" t="str">
        <f t="shared" si="111"/>
        <v>W/C</v>
      </c>
      <c r="E212" s="130"/>
      <c r="F212" s="109"/>
      <c r="G212" s="130"/>
      <c r="H212" s="212" t="str">
        <f t="shared" si="96"/>
        <v/>
      </c>
      <c r="I212" s="212" t="str">
        <f t="shared" si="97"/>
        <v/>
      </c>
      <c r="J212" s="212" t="str">
        <f t="shared" si="98"/>
        <v/>
      </c>
      <c r="K212" s="212" t="str">
        <f t="shared" si="109"/>
        <v/>
      </c>
      <c r="L212" s="212" t="str">
        <f t="shared" si="113"/>
        <v>W/C</v>
      </c>
      <c r="M212" s="212" t="str">
        <f t="shared" si="114"/>
        <v>NO</v>
      </c>
      <c r="N212" s="212" t="str">
        <f t="shared" si="115"/>
        <v>W/C</v>
      </c>
      <c r="O212" s="212"/>
      <c r="P212" s="110">
        <v>17357754.82</v>
      </c>
      <c r="Q212" s="110">
        <v>17327603.18</v>
      </c>
      <c r="R212" s="110">
        <v>18483624.710000001</v>
      </c>
      <c r="S212" s="110">
        <v>19561444.949999999</v>
      </c>
      <c r="T212" s="110">
        <v>19693275.899999999</v>
      </c>
      <c r="U212" s="110">
        <v>16592325.91</v>
      </c>
      <c r="V212" s="110">
        <v>11122956.76</v>
      </c>
      <c r="W212" s="110">
        <v>7384704.5800000001</v>
      </c>
      <c r="X212" s="110">
        <v>6611646.9000000004</v>
      </c>
      <c r="Y212" s="110">
        <v>7786605.2400000002</v>
      </c>
      <c r="Z212" s="110">
        <v>9188728.7799999993</v>
      </c>
      <c r="AA212" s="110">
        <v>12542143</v>
      </c>
      <c r="AB212" s="110">
        <v>15631588.84</v>
      </c>
      <c r="AC212" s="110"/>
      <c r="AD212" s="533">
        <f t="shared" si="105"/>
        <v>13565810.978333337</v>
      </c>
      <c r="AE212" s="529"/>
      <c r="AF212" s="118"/>
      <c r="AG212" s="270"/>
      <c r="AH212" s="116"/>
      <c r="AI212" s="116"/>
      <c r="AJ212" s="116"/>
      <c r="AK212" s="117"/>
      <c r="AL212" s="116">
        <f t="shared" ref="AL212:AL280" si="116">SUM(AI212:AK212)</f>
        <v>0</v>
      </c>
      <c r="AM212" s="115">
        <f t="shared" si="110"/>
        <v>13565810.978333337</v>
      </c>
      <c r="AN212" s="116"/>
      <c r="AO212" s="348">
        <f t="shared" ref="AO212:AO280" si="117">AM212+AN212</f>
        <v>13565810.978333337</v>
      </c>
      <c r="AP212" s="297"/>
      <c r="AQ212" s="101">
        <f t="shared" si="106"/>
        <v>15631588.84</v>
      </c>
      <c r="AR212" s="116"/>
      <c r="AS212" s="116"/>
      <c r="AT212" s="116"/>
      <c r="AU212" s="116"/>
      <c r="AV212" s="343">
        <f t="shared" ref="AV212:AV280" si="118">SUM(AS212:AU212)</f>
        <v>0</v>
      </c>
      <c r="AW212" s="116">
        <f t="shared" si="112"/>
        <v>15631588.84</v>
      </c>
      <c r="AX212" s="116"/>
      <c r="AY212" s="343">
        <f t="shared" ref="AY212:AY280" si="119">AW212+AX212</f>
        <v>15631588.84</v>
      </c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s="21" customFormat="1" ht="12" customHeight="1">
      <c r="A213" s="195">
        <v>16420002</v>
      </c>
      <c r="B213" s="126" t="s">
        <v>1911</v>
      </c>
      <c r="C213" s="109" t="s">
        <v>433</v>
      </c>
      <c r="D213" s="130" t="str">
        <f t="shared" si="111"/>
        <v>W/C</v>
      </c>
      <c r="E213" s="130"/>
      <c r="F213" s="109"/>
      <c r="G213" s="130"/>
      <c r="H213" s="212" t="str">
        <f t="shared" ref="H213:H244" si="120">IF(VALUE(AH213),H$7,IF(ISBLANK(AH213),"",H$7))</f>
        <v/>
      </c>
      <c r="I213" s="212" t="str">
        <f t="shared" ref="I213:I244" si="121">IF(VALUE(AI213),I$7,IF(ISBLANK(AI213),"",I$7))</f>
        <v/>
      </c>
      <c r="J213" s="212" t="str">
        <f t="shared" ref="J213:J244" si="122">IF(VALUE(AJ213),J$7,IF(ISBLANK(AJ213),"",J$7))</f>
        <v/>
      </c>
      <c r="K213" s="212" t="str">
        <f t="shared" si="109"/>
        <v/>
      </c>
      <c r="L213" s="212" t="str">
        <f t="shared" si="113"/>
        <v>W/C</v>
      </c>
      <c r="M213" s="212" t="str">
        <f t="shared" si="114"/>
        <v>NO</v>
      </c>
      <c r="N213" s="212" t="str">
        <f t="shared" si="115"/>
        <v>W/C</v>
      </c>
      <c r="O213" s="212"/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/>
      <c r="AD213" s="533">
        <f t="shared" si="105"/>
        <v>0</v>
      </c>
      <c r="AE213" s="529"/>
      <c r="AF213" s="118"/>
      <c r="AG213" s="270"/>
      <c r="AH213" s="116"/>
      <c r="AI213" s="116"/>
      <c r="AJ213" s="116"/>
      <c r="AK213" s="117"/>
      <c r="AL213" s="116">
        <f t="shared" si="116"/>
        <v>0</v>
      </c>
      <c r="AM213" s="115">
        <f t="shared" si="110"/>
        <v>0</v>
      </c>
      <c r="AN213" s="116"/>
      <c r="AO213" s="348">
        <f t="shared" si="117"/>
        <v>0</v>
      </c>
      <c r="AP213" s="297"/>
      <c r="AQ213" s="101">
        <f t="shared" si="106"/>
        <v>0</v>
      </c>
      <c r="AR213" s="116"/>
      <c r="AS213" s="116"/>
      <c r="AT213" s="116"/>
      <c r="AU213" s="116"/>
      <c r="AV213" s="343">
        <f t="shared" si="118"/>
        <v>0</v>
      </c>
      <c r="AW213" s="116">
        <f t="shared" si="112"/>
        <v>0</v>
      </c>
      <c r="AX213" s="116"/>
      <c r="AY213" s="343">
        <f t="shared" si="119"/>
        <v>0</v>
      </c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s="21" customFormat="1" ht="12" customHeight="1">
      <c r="A214" s="195">
        <v>16420012</v>
      </c>
      <c r="B214" s="126" t="s">
        <v>1912</v>
      </c>
      <c r="C214" s="109" t="s">
        <v>60</v>
      </c>
      <c r="D214" s="130" t="str">
        <f t="shared" si="111"/>
        <v>W/C</v>
      </c>
      <c r="E214" s="130"/>
      <c r="F214" s="109"/>
      <c r="G214" s="130"/>
      <c r="H214" s="212" t="str">
        <f t="shared" si="120"/>
        <v/>
      </c>
      <c r="I214" s="212" t="str">
        <f t="shared" si="121"/>
        <v/>
      </c>
      <c r="J214" s="212" t="str">
        <f t="shared" si="122"/>
        <v/>
      </c>
      <c r="K214" s="212" t="str">
        <f t="shared" si="109"/>
        <v/>
      </c>
      <c r="L214" s="212" t="str">
        <f t="shared" si="113"/>
        <v>W/C</v>
      </c>
      <c r="M214" s="212" t="str">
        <f t="shared" si="114"/>
        <v>NO</v>
      </c>
      <c r="N214" s="212" t="str">
        <f t="shared" si="115"/>
        <v>W/C</v>
      </c>
      <c r="O214" s="212"/>
      <c r="P214" s="110">
        <v>37421.32</v>
      </c>
      <c r="Q214" s="110">
        <v>30683.18</v>
      </c>
      <c r="R214" s="110">
        <v>50110.03</v>
      </c>
      <c r="S214" s="110">
        <v>73314.69</v>
      </c>
      <c r="T214" s="110">
        <v>79767.490000000005</v>
      </c>
      <c r="U214" s="110">
        <v>70178.05</v>
      </c>
      <c r="V214" s="110">
        <v>75972.820000000007</v>
      </c>
      <c r="W214" s="110">
        <v>81323.94</v>
      </c>
      <c r="X214" s="110">
        <v>65792.09</v>
      </c>
      <c r="Y214" s="110">
        <v>69262.97</v>
      </c>
      <c r="Z214" s="110">
        <v>59814.87</v>
      </c>
      <c r="AA214" s="110">
        <v>52449.29</v>
      </c>
      <c r="AB214" s="110">
        <v>47284.85</v>
      </c>
      <c r="AC214" s="110"/>
      <c r="AD214" s="533">
        <f t="shared" si="105"/>
        <v>62585.208749999998</v>
      </c>
      <c r="AE214" s="529"/>
      <c r="AF214" s="118"/>
      <c r="AG214" s="270"/>
      <c r="AH214" s="116"/>
      <c r="AI214" s="116"/>
      <c r="AJ214" s="116"/>
      <c r="AK214" s="117"/>
      <c r="AL214" s="116">
        <f t="shared" si="116"/>
        <v>0</v>
      </c>
      <c r="AM214" s="115">
        <f t="shared" si="110"/>
        <v>62585.208749999998</v>
      </c>
      <c r="AN214" s="116"/>
      <c r="AO214" s="348">
        <f t="shared" si="117"/>
        <v>62585.208749999998</v>
      </c>
      <c r="AP214" s="297"/>
      <c r="AQ214" s="101">
        <f t="shared" si="106"/>
        <v>47284.85</v>
      </c>
      <c r="AR214" s="116"/>
      <c r="AS214" s="116"/>
      <c r="AT214" s="116"/>
      <c r="AU214" s="116"/>
      <c r="AV214" s="343">
        <f t="shared" si="118"/>
        <v>0</v>
      </c>
      <c r="AW214" s="116">
        <f t="shared" si="112"/>
        <v>47284.85</v>
      </c>
      <c r="AX214" s="116"/>
      <c r="AY214" s="343">
        <f t="shared" si="119"/>
        <v>47284.85</v>
      </c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s="21" customFormat="1" ht="12" customHeight="1">
      <c r="A215" s="195">
        <v>16500013</v>
      </c>
      <c r="B215" s="126" t="s">
        <v>1913</v>
      </c>
      <c r="C215" s="109" t="s">
        <v>357</v>
      </c>
      <c r="D215" s="130" t="str">
        <f t="shared" si="111"/>
        <v>W/C</v>
      </c>
      <c r="E215" s="130"/>
      <c r="F215" s="109"/>
      <c r="G215" s="130"/>
      <c r="H215" s="212" t="str">
        <f t="shared" si="120"/>
        <v/>
      </c>
      <c r="I215" s="212" t="str">
        <f t="shared" si="121"/>
        <v/>
      </c>
      <c r="J215" s="212" t="str">
        <f t="shared" si="122"/>
        <v/>
      </c>
      <c r="K215" s="212" t="str">
        <f t="shared" si="109"/>
        <v/>
      </c>
      <c r="L215" s="212" t="str">
        <f t="shared" si="113"/>
        <v>W/C</v>
      </c>
      <c r="M215" s="212" t="str">
        <f t="shared" si="114"/>
        <v>NO</v>
      </c>
      <c r="N215" s="212" t="str">
        <f t="shared" si="115"/>
        <v>W/C</v>
      </c>
      <c r="O215" s="212"/>
      <c r="P215" s="110">
        <v>1888650.67</v>
      </c>
      <c r="Q215" s="110">
        <v>1510920.54</v>
      </c>
      <c r="R215" s="110">
        <v>1133190.4099999999</v>
      </c>
      <c r="S215" s="110">
        <v>755460.28</v>
      </c>
      <c r="T215" s="110">
        <v>377730.15</v>
      </c>
      <c r="U215" s="110">
        <v>0</v>
      </c>
      <c r="V215" s="110">
        <v>4217115.4800000004</v>
      </c>
      <c r="W215" s="110">
        <v>3833741.34</v>
      </c>
      <c r="X215" s="110">
        <v>3450367.2</v>
      </c>
      <c r="Y215" s="110">
        <v>3066993.06</v>
      </c>
      <c r="Z215" s="110">
        <v>2683618.92</v>
      </c>
      <c r="AA215" s="110">
        <v>2300244.7799999998</v>
      </c>
      <c r="AB215" s="110">
        <v>1916870.64</v>
      </c>
      <c r="AC215" s="110"/>
      <c r="AD215" s="533">
        <f t="shared" si="105"/>
        <v>2102678.5679166671</v>
      </c>
      <c r="AE215" s="529"/>
      <c r="AF215" s="118"/>
      <c r="AG215" s="270"/>
      <c r="AH215" s="116"/>
      <c r="AI215" s="116"/>
      <c r="AJ215" s="116"/>
      <c r="AK215" s="117"/>
      <c r="AL215" s="116">
        <f t="shared" si="116"/>
        <v>0</v>
      </c>
      <c r="AM215" s="115">
        <f t="shared" si="110"/>
        <v>2102678.5679166671</v>
      </c>
      <c r="AN215" s="116"/>
      <c r="AO215" s="348">
        <f t="shared" si="117"/>
        <v>2102678.5679166671</v>
      </c>
      <c r="AP215" s="297"/>
      <c r="AQ215" s="101">
        <f t="shared" si="106"/>
        <v>1916870.64</v>
      </c>
      <c r="AR215" s="116"/>
      <c r="AS215" s="116"/>
      <c r="AT215" s="116"/>
      <c r="AU215" s="116"/>
      <c r="AV215" s="343">
        <f t="shared" si="118"/>
        <v>0</v>
      </c>
      <c r="AW215" s="116">
        <f t="shared" si="112"/>
        <v>1916870.64</v>
      </c>
      <c r="AX215" s="116"/>
      <c r="AY215" s="343">
        <f t="shared" si="119"/>
        <v>1916870.64</v>
      </c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s="21" customFormat="1" ht="12" customHeight="1">
      <c r="A216" s="434">
        <v>16500022</v>
      </c>
      <c r="B216" s="449" t="s">
        <v>1914</v>
      </c>
      <c r="C216" s="410" t="s">
        <v>1915</v>
      </c>
      <c r="D216" s="411" t="str">
        <f t="shared" si="111"/>
        <v>W/C</v>
      </c>
      <c r="E216" s="411"/>
      <c r="F216" s="428">
        <v>42964</v>
      </c>
      <c r="G216" s="411"/>
      <c r="H216" s="412" t="str">
        <f t="shared" si="120"/>
        <v/>
      </c>
      <c r="I216" s="412" t="str">
        <f t="shared" si="121"/>
        <v/>
      </c>
      <c r="J216" s="412" t="str">
        <f t="shared" si="122"/>
        <v/>
      </c>
      <c r="K216" s="412" t="str">
        <f t="shared" si="109"/>
        <v/>
      </c>
      <c r="L216" s="412" t="str">
        <f t="shared" si="113"/>
        <v>W/C</v>
      </c>
      <c r="M216" s="412" t="str">
        <f t="shared" si="114"/>
        <v>NO</v>
      </c>
      <c r="N216" s="412" t="str">
        <f t="shared" si="115"/>
        <v>W/C</v>
      </c>
      <c r="O216" s="412"/>
      <c r="P216" s="413">
        <v>0</v>
      </c>
      <c r="Q216" s="413">
        <v>0</v>
      </c>
      <c r="R216" s="413">
        <v>114750</v>
      </c>
      <c r="S216" s="413">
        <v>105187.5</v>
      </c>
      <c r="T216" s="413">
        <v>95625</v>
      </c>
      <c r="U216" s="413">
        <v>86062.5</v>
      </c>
      <c r="V216" s="413">
        <v>76500</v>
      </c>
      <c r="W216" s="413">
        <v>66937.5</v>
      </c>
      <c r="X216" s="413">
        <v>57375</v>
      </c>
      <c r="Y216" s="413">
        <v>47812.5</v>
      </c>
      <c r="Z216" s="413">
        <v>38250</v>
      </c>
      <c r="AA216" s="413">
        <v>28687.5</v>
      </c>
      <c r="AB216" s="413">
        <v>19125</v>
      </c>
      <c r="AC216" s="413"/>
      <c r="AD216" s="534">
        <f t="shared" si="105"/>
        <v>60562.5</v>
      </c>
      <c r="AE216" s="530"/>
      <c r="AF216" s="414"/>
      <c r="AG216" s="415"/>
      <c r="AH216" s="416"/>
      <c r="AI216" s="416"/>
      <c r="AJ216" s="416"/>
      <c r="AK216" s="417"/>
      <c r="AL216" s="416">
        <f t="shared" si="116"/>
        <v>0</v>
      </c>
      <c r="AM216" s="418">
        <f t="shared" si="110"/>
        <v>60562.5</v>
      </c>
      <c r="AN216" s="416"/>
      <c r="AO216" s="419">
        <f t="shared" si="117"/>
        <v>60562.5</v>
      </c>
      <c r="AP216" s="297"/>
      <c r="AQ216" s="420">
        <f t="shared" si="106"/>
        <v>19125</v>
      </c>
      <c r="AR216" s="416"/>
      <c r="AS216" s="416"/>
      <c r="AT216" s="416"/>
      <c r="AU216" s="416"/>
      <c r="AV216" s="421">
        <f t="shared" si="118"/>
        <v>0</v>
      </c>
      <c r="AW216" s="416">
        <f t="shared" si="112"/>
        <v>19125</v>
      </c>
      <c r="AX216" s="416"/>
      <c r="AY216" s="421">
        <f t="shared" si="119"/>
        <v>19125</v>
      </c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s="21" customFormat="1" ht="12" customHeight="1">
      <c r="A217" s="195">
        <v>16500063</v>
      </c>
      <c r="B217" s="126" t="s">
        <v>1916</v>
      </c>
      <c r="C217" s="109" t="s">
        <v>696</v>
      </c>
      <c r="D217" s="130" t="str">
        <f t="shared" si="111"/>
        <v>W/C</v>
      </c>
      <c r="E217" s="130"/>
      <c r="F217" s="109"/>
      <c r="G217" s="130"/>
      <c r="H217" s="212" t="str">
        <f t="shared" si="120"/>
        <v/>
      </c>
      <c r="I217" s="212" t="str">
        <f t="shared" si="121"/>
        <v/>
      </c>
      <c r="J217" s="212" t="str">
        <f t="shared" si="122"/>
        <v/>
      </c>
      <c r="K217" s="212" t="str">
        <f t="shared" si="109"/>
        <v/>
      </c>
      <c r="L217" s="212" t="str">
        <f t="shared" si="113"/>
        <v>W/C</v>
      </c>
      <c r="M217" s="212" t="str">
        <f t="shared" si="114"/>
        <v>NO</v>
      </c>
      <c r="N217" s="212" t="str">
        <f t="shared" si="115"/>
        <v>W/C</v>
      </c>
      <c r="O217" s="212"/>
      <c r="P217" s="110">
        <v>138855.65</v>
      </c>
      <c r="Q217" s="110">
        <v>111084.52</v>
      </c>
      <c r="R217" s="110">
        <v>83313.39</v>
      </c>
      <c r="S217" s="110">
        <v>55542.26</v>
      </c>
      <c r="T217" s="110">
        <v>27771.13</v>
      </c>
      <c r="U217" s="110">
        <v>0</v>
      </c>
      <c r="V217" s="110">
        <v>322810.92</v>
      </c>
      <c r="W217" s="110">
        <v>293464.46999999997</v>
      </c>
      <c r="X217" s="110">
        <v>264118.02</v>
      </c>
      <c r="Y217" s="110">
        <v>234771.57</v>
      </c>
      <c r="Z217" s="110">
        <v>205425.12</v>
      </c>
      <c r="AA217" s="110">
        <v>176078.67</v>
      </c>
      <c r="AB217" s="110">
        <v>146732.22</v>
      </c>
      <c r="AC217" s="110"/>
      <c r="AD217" s="533">
        <f t="shared" si="105"/>
        <v>159764.50041666665</v>
      </c>
      <c r="AE217" s="529"/>
      <c r="AF217" s="118"/>
      <c r="AG217" s="270"/>
      <c r="AH217" s="116"/>
      <c r="AI217" s="116"/>
      <c r="AJ217" s="116"/>
      <c r="AK217" s="117"/>
      <c r="AL217" s="116">
        <f t="shared" si="116"/>
        <v>0</v>
      </c>
      <c r="AM217" s="115">
        <f t="shared" si="110"/>
        <v>159764.50041666665</v>
      </c>
      <c r="AN217" s="116"/>
      <c r="AO217" s="348">
        <f t="shared" si="117"/>
        <v>159764.50041666665</v>
      </c>
      <c r="AP217" s="297"/>
      <c r="AQ217" s="101">
        <f t="shared" si="106"/>
        <v>146732.22</v>
      </c>
      <c r="AR217" s="116"/>
      <c r="AS217" s="116"/>
      <c r="AT217" s="116"/>
      <c r="AU217" s="116"/>
      <c r="AV217" s="343">
        <f t="shared" si="118"/>
        <v>0</v>
      </c>
      <c r="AW217" s="116">
        <f t="shared" si="112"/>
        <v>146732.22</v>
      </c>
      <c r="AX217" s="116"/>
      <c r="AY217" s="343">
        <f t="shared" si="119"/>
        <v>146732.22</v>
      </c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s="21" customFormat="1" ht="12" customHeight="1">
      <c r="A218" s="195">
        <v>16500071</v>
      </c>
      <c r="B218" s="126" t="s">
        <v>1917</v>
      </c>
      <c r="C218" s="109" t="s">
        <v>924</v>
      </c>
      <c r="D218" s="130" t="str">
        <f t="shared" si="111"/>
        <v>W/C</v>
      </c>
      <c r="E218" s="130"/>
      <c r="F218" s="109"/>
      <c r="G218" s="130"/>
      <c r="H218" s="212" t="str">
        <f t="shared" si="120"/>
        <v/>
      </c>
      <c r="I218" s="212" t="str">
        <f t="shared" si="121"/>
        <v/>
      </c>
      <c r="J218" s="212" t="str">
        <f t="shared" si="122"/>
        <v/>
      </c>
      <c r="K218" s="212" t="str">
        <f t="shared" si="109"/>
        <v/>
      </c>
      <c r="L218" s="212" t="str">
        <f t="shared" si="113"/>
        <v>W/C</v>
      </c>
      <c r="M218" s="212" t="str">
        <f t="shared" si="114"/>
        <v>NO</v>
      </c>
      <c r="N218" s="212" t="str">
        <f t="shared" si="115"/>
        <v>W/C</v>
      </c>
      <c r="O218" s="212"/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10">
        <v>0</v>
      </c>
      <c r="V218" s="110">
        <v>0</v>
      </c>
      <c r="W218" s="110">
        <v>0</v>
      </c>
      <c r="X218" s="110">
        <v>0</v>
      </c>
      <c r="Y218" s="110">
        <v>0</v>
      </c>
      <c r="Z218" s="110">
        <v>0</v>
      </c>
      <c r="AA218" s="110">
        <v>0</v>
      </c>
      <c r="AB218" s="110">
        <v>0</v>
      </c>
      <c r="AC218" s="110"/>
      <c r="AD218" s="533">
        <f t="shared" si="105"/>
        <v>0</v>
      </c>
      <c r="AE218" s="529"/>
      <c r="AF218" s="118"/>
      <c r="AG218" s="270"/>
      <c r="AH218" s="116"/>
      <c r="AI218" s="116"/>
      <c r="AJ218" s="116"/>
      <c r="AK218" s="117"/>
      <c r="AL218" s="116">
        <f t="shared" si="116"/>
        <v>0</v>
      </c>
      <c r="AM218" s="115">
        <f t="shared" si="110"/>
        <v>0</v>
      </c>
      <c r="AN218" s="116"/>
      <c r="AO218" s="348">
        <f t="shared" si="117"/>
        <v>0</v>
      </c>
      <c r="AP218" s="297"/>
      <c r="AQ218" s="101">
        <f t="shared" si="106"/>
        <v>0</v>
      </c>
      <c r="AR218" s="116"/>
      <c r="AS218" s="116"/>
      <c r="AT218" s="116"/>
      <c r="AU218" s="116"/>
      <c r="AV218" s="343">
        <f t="shared" si="118"/>
        <v>0</v>
      </c>
      <c r="AW218" s="116">
        <f t="shared" si="112"/>
        <v>0</v>
      </c>
      <c r="AX218" s="116"/>
      <c r="AY218" s="343">
        <f t="shared" si="119"/>
        <v>0</v>
      </c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s="21" customFormat="1" ht="12" customHeight="1">
      <c r="A219" s="423">
        <v>16500081</v>
      </c>
      <c r="B219" s="126" t="s">
        <v>1918</v>
      </c>
      <c r="C219" s="410" t="s">
        <v>1476</v>
      </c>
      <c r="D219" s="411" t="str">
        <f t="shared" si="111"/>
        <v>W/C</v>
      </c>
      <c r="E219" s="411"/>
      <c r="F219" s="428">
        <v>43040</v>
      </c>
      <c r="G219" s="411"/>
      <c r="H219" s="412" t="str">
        <f t="shared" si="120"/>
        <v/>
      </c>
      <c r="I219" s="412" t="str">
        <f t="shared" si="121"/>
        <v/>
      </c>
      <c r="J219" s="412" t="str">
        <f t="shared" si="122"/>
        <v/>
      </c>
      <c r="K219" s="412" t="str">
        <f t="shared" si="109"/>
        <v/>
      </c>
      <c r="L219" s="412" t="str">
        <f t="shared" si="113"/>
        <v>W/C</v>
      </c>
      <c r="M219" s="412" t="str">
        <f t="shared" si="114"/>
        <v>NO</v>
      </c>
      <c r="N219" s="412" t="str">
        <f t="shared" si="115"/>
        <v>W/C</v>
      </c>
      <c r="O219" s="412"/>
      <c r="P219" s="413">
        <v>0</v>
      </c>
      <c r="Q219" s="413">
        <v>0</v>
      </c>
      <c r="R219" s="413">
        <v>0</v>
      </c>
      <c r="S219" s="413">
        <v>0</v>
      </c>
      <c r="T219" s="413">
        <v>0</v>
      </c>
      <c r="U219" s="413">
        <v>345540.93</v>
      </c>
      <c r="V219" s="413">
        <v>307147.49</v>
      </c>
      <c r="W219" s="413">
        <v>268754.05</v>
      </c>
      <c r="X219" s="413">
        <v>230360.61</v>
      </c>
      <c r="Y219" s="413">
        <v>191967.17</v>
      </c>
      <c r="Z219" s="413">
        <v>153573.73000000001</v>
      </c>
      <c r="AA219" s="413">
        <v>115180.29</v>
      </c>
      <c r="AB219" s="413">
        <v>76786.850000000006</v>
      </c>
      <c r="AC219" s="413"/>
      <c r="AD219" s="534">
        <f t="shared" si="105"/>
        <v>137576.47458333333</v>
      </c>
      <c r="AE219" s="530"/>
      <c r="AF219" s="414"/>
      <c r="AG219" s="415"/>
      <c r="AH219" s="416"/>
      <c r="AI219" s="416"/>
      <c r="AJ219" s="416"/>
      <c r="AK219" s="417"/>
      <c r="AL219" s="416">
        <f t="shared" si="116"/>
        <v>0</v>
      </c>
      <c r="AM219" s="418">
        <f t="shared" si="110"/>
        <v>137576.47458333333</v>
      </c>
      <c r="AN219" s="416"/>
      <c r="AO219" s="419">
        <f t="shared" si="117"/>
        <v>137576.47458333333</v>
      </c>
      <c r="AP219" s="297"/>
      <c r="AQ219" s="420">
        <f t="shared" si="106"/>
        <v>76786.850000000006</v>
      </c>
      <c r="AR219" s="416"/>
      <c r="AS219" s="416"/>
      <c r="AT219" s="416"/>
      <c r="AU219" s="416"/>
      <c r="AV219" s="421">
        <f t="shared" si="118"/>
        <v>0</v>
      </c>
      <c r="AW219" s="416">
        <f t="shared" si="112"/>
        <v>76786.850000000006</v>
      </c>
      <c r="AX219" s="416"/>
      <c r="AY219" s="421">
        <f t="shared" si="119"/>
        <v>76786.850000000006</v>
      </c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s="21" customFormat="1" ht="12" customHeight="1">
      <c r="A220" s="195">
        <v>16500083</v>
      </c>
      <c r="B220" s="126" t="s">
        <v>1919</v>
      </c>
      <c r="C220" s="109" t="s">
        <v>154</v>
      </c>
      <c r="D220" s="130" t="str">
        <f t="shared" si="111"/>
        <v>W/C</v>
      </c>
      <c r="E220" s="130"/>
      <c r="F220" s="109"/>
      <c r="G220" s="130"/>
      <c r="H220" s="212" t="str">
        <f t="shared" si="120"/>
        <v/>
      </c>
      <c r="I220" s="212" t="str">
        <f t="shared" si="121"/>
        <v/>
      </c>
      <c r="J220" s="212" t="str">
        <f t="shared" si="122"/>
        <v/>
      </c>
      <c r="K220" s="212" t="str">
        <f t="shared" si="109"/>
        <v/>
      </c>
      <c r="L220" s="212" t="str">
        <f t="shared" si="113"/>
        <v>W/C</v>
      </c>
      <c r="M220" s="212" t="str">
        <f t="shared" si="114"/>
        <v>NO</v>
      </c>
      <c r="N220" s="212" t="str">
        <f t="shared" si="115"/>
        <v>W/C</v>
      </c>
      <c r="O220" s="212"/>
      <c r="P220" s="110">
        <v>2452169.98</v>
      </c>
      <c r="Q220" s="110">
        <v>2179706.64</v>
      </c>
      <c r="R220" s="110">
        <v>1907243.3</v>
      </c>
      <c r="S220" s="110">
        <v>1634779.96</v>
      </c>
      <c r="T220" s="110">
        <v>1362316.62</v>
      </c>
      <c r="U220" s="110">
        <v>1089853.28</v>
      </c>
      <c r="V220" s="110">
        <v>817389.94</v>
      </c>
      <c r="W220" s="110">
        <v>544926.6</v>
      </c>
      <c r="X220" s="110">
        <v>272463.26</v>
      </c>
      <c r="Y220" s="110">
        <v>0</v>
      </c>
      <c r="Z220" s="110">
        <v>2469924.66</v>
      </c>
      <c r="AA220" s="110">
        <v>2245385.88</v>
      </c>
      <c r="AB220" s="110">
        <v>2020847.1</v>
      </c>
      <c r="AC220" s="110"/>
      <c r="AD220" s="533">
        <f t="shared" si="105"/>
        <v>1396708.2233333334</v>
      </c>
      <c r="AE220" s="529"/>
      <c r="AF220" s="118"/>
      <c r="AG220" s="270"/>
      <c r="AH220" s="116"/>
      <c r="AI220" s="116"/>
      <c r="AJ220" s="116"/>
      <c r="AK220" s="117"/>
      <c r="AL220" s="116">
        <f t="shared" si="116"/>
        <v>0</v>
      </c>
      <c r="AM220" s="115">
        <f t="shared" si="110"/>
        <v>1396708.2233333334</v>
      </c>
      <c r="AN220" s="116"/>
      <c r="AO220" s="348">
        <f t="shared" si="117"/>
        <v>1396708.2233333334</v>
      </c>
      <c r="AP220" s="297"/>
      <c r="AQ220" s="101">
        <f t="shared" si="106"/>
        <v>2020847.1</v>
      </c>
      <c r="AR220" s="116"/>
      <c r="AS220" s="116"/>
      <c r="AT220" s="116"/>
      <c r="AU220" s="116"/>
      <c r="AV220" s="343">
        <f t="shared" si="118"/>
        <v>0</v>
      </c>
      <c r="AW220" s="116">
        <f t="shared" si="112"/>
        <v>2020847.1</v>
      </c>
      <c r="AX220" s="116"/>
      <c r="AY220" s="343">
        <f t="shared" si="119"/>
        <v>2020847.1</v>
      </c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s="21" customFormat="1" ht="12" customHeight="1">
      <c r="A221" s="423">
        <v>16500091</v>
      </c>
      <c r="B221" s="126" t="s">
        <v>1920</v>
      </c>
      <c r="C221" s="410" t="s">
        <v>1147</v>
      </c>
      <c r="D221" s="411" t="str">
        <f t="shared" si="111"/>
        <v>W/C</v>
      </c>
      <c r="E221" s="411"/>
      <c r="F221" s="428">
        <v>43040</v>
      </c>
      <c r="G221" s="411"/>
      <c r="H221" s="412" t="str">
        <f t="shared" si="120"/>
        <v/>
      </c>
      <c r="I221" s="412" t="str">
        <f t="shared" si="121"/>
        <v/>
      </c>
      <c r="J221" s="412" t="str">
        <f t="shared" si="122"/>
        <v/>
      </c>
      <c r="K221" s="412" t="str">
        <f t="shared" si="109"/>
        <v/>
      </c>
      <c r="L221" s="412" t="str">
        <f t="shared" si="113"/>
        <v>W/C</v>
      </c>
      <c r="M221" s="412" t="str">
        <f t="shared" si="114"/>
        <v>NO</v>
      </c>
      <c r="N221" s="412" t="str">
        <f t="shared" si="115"/>
        <v>W/C</v>
      </c>
      <c r="O221" s="412"/>
      <c r="P221" s="413">
        <v>0</v>
      </c>
      <c r="Q221" s="413">
        <v>0</v>
      </c>
      <c r="R221" s="413">
        <v>0</v>
      </c>
      <c r="S221" s="413">
        <v>0</v>
      </c>
      <c r="T221" s="413">
        <v>0</v>
      </c>
      <c r="U221" s="413">
        <v>89088.98</v>
      </c>
      <c r="V221" s="413">
        <v>74240.81</v>
      </c>
      <c r="W221" s="413">
        <v>59392.639999999999</v>
      </c>
      <c r="X221" s="413">
        <v>44544.47</v>
      </c>
      <c r="Y221" s="413">
        <v>29696.3</v>
      </c>
      <c r="Z221" s="413">
        <v>14848.13</v>
      </c>
      <c r="AA221" s="413">
        <v>0</v>
      </c>
      <c r="AB221" s="413">
        <v>0</v>
      </c>
      <c r="AC221" s="413"/>
      <c r="AD221" s="534">
        <f t="shared" si="105"/>
        <v>25984.2775</v>
      </c>
      <c r="AE221" s="530"/>
      <c r="AF221" s="414"/>
      <c r="AG221" s="415"/>
      <c r="AH221" s="416"/>
      <c r="AI221" s="416"/>
      <c r="AJ221" s="416"/>
      <c r="AK221" s="417"/>
      <c r="AL221" s="416">
        <f t="shared" si="116"/>
        <v>0</v>
      </c>
      <c r="AM221" s="418">
        <f t="shared" si="110"/>
        <v>25984.2775</v>
      </c>
      <c r="AN221" s="416"/>
      <c r="AO221" s="419">
        <f t="shared" si="117"/>
        <v>25984.2775</v>
      </c>
      <c r="AP221" s="297"/>
      <c r="AQ221" s="420">
        <f t="shared" si="106"/>
        <v>0</v>
      </c>
      <c r="AR221" s="416"/>
      <c r="AS221" s="416"/>
      <c r="AT221" s="416"/>
      <c r="AU221" s="416"/>
      <c r="AV221" s="421">
        <f t="shared" si="118"/>
        <v>0</v>
      </c>
      <c r="AW221" s="416">
        <f t="shared" si="112"/>
        <v>0</v>
      </c>
      <c r="AX221" s="416"/>
      <c r="AY221" s="421">
        <f t="shared" si="119"/>
        <v>0</v>
      </c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s="21" customFormat="1" ht="12" customHeight="1">
      <c r="A222" s="423">
        <v>16500101</v>
      </c>
      <c r="B222" s="126" t="s">
        <v>1921</v>
      </c>
      <c r="C222" s="410" t="s">
        <v>1276</v>
      </c>
      <c r="D222" s="411" t="str">
        <f t="shared" si="111"/>
        <v>W/C</v>
      </c>
      <c r="E222" s="411"/>
      <c r="F222" s="428">
        <v>43040</v>
      </c>
      <c r="G222" s="411"/>
      <c r="H222" s="412" t="str">
        <f t="shared" si="120"/>
        <v/>
      </c>
      <c r="I222" s="412" t="str">
        <f t="shared" si="121"/>
        <v/>
      </c>
      <c r="J222" s="412" t="str">
        <f t="shared" si="122"/>
        <v/>
      </c>
      <c r="K222" s="412" t="str">
        <f t="shared" si="109"/>
        <v/>
      </c>
      <c r="L222" s="412" t="str">
        <f t="shared" si="113"/>
        <v>W/C</v>
      </c>
      <c r="M222" s="412" t="str">
        <f t="shared" si="114"/>
        <v>NO</v>
      </c>
      <c r="N222" s="412" t="str">
        <f t="shared" si="115"/>
        <v>W/C</v>
      </c>
      <c r="O222" s="412"/>
      <c r="P222" s="413">
        <v>0</v>
      </c>
      <c r="Q222" s="413">
        <v>0</v>
      </c>
      <c r="R222" s="413">
        <v>0</v>
      </c>
      <c r="S222" s="413">
        <v>0</v>
      </c>
      <c r="T222" s="413">
        <v>0</v>
      </c>
      <c r="U222" s="413">
        <v>8780.14</v>
      </c>
      <c r="V222" s="413">
        <v>0</v>
      </c>
      <c r="W222" s="413">
        <v>101873.79</v>
      </c>
      <c r="X222" s="413">
        <v>92612.54</v>
      </c>
      <c r="Y222" s="413">
        <v>83351.289999999994</v>
      </c>
      <c r="Z222" s="413">
        <v>74090.039999999994</v>
      </c>
      <c r="AA222" s="413">
        <v>64828.79</v>
      </c>
      <c r="AB222" s="413">
        <v>55567.54</v>
      </c>
      <c r="AC222" s="413"/>
      <c r="AD222" s="534">
        <f t="shared" si="105"/>
        <v>37776.696666666663</v>
      </c>
      <c r="AE222" s="530"/>
      <c r="AF222" s="414"/>
      <c r="AG222" s="415"/>
      <c r="AH222" s="416"/>
      <c r="AI222" s="416"/>
      <c r="AJ222" s="416"/>
      <c r="AK222" s="417"/>
      <c r="AL222" s="416">
        <f t="shared" si="116"/>
        <v>0</v>
      </c>
      <c r="AM222" s="418">
        <f t="shared" si="110"/>
        <v>37776.696666666663</v>
      </c>
      <c r="AN222" s="416"/>
      <c r="AO222" s="419">
        <f t="shared" si="117"/>
        <v>37776.696666666663</v>
      </c>
      <c r="AP222" s="297"/>
      <c r="AQ222" s="420">
        <f t="shared" si="106"/>
        <v>55567.54</v>
      </c>
      <c r="AR222" s="416"/>
      <c r="AS222" s="416"/>
      <c r="AT222" s="416"/>
      <c r="AU222" s="416"/>
      <c r="AV222" s="421">
        <f t="shared" si="118"/>
        <v>0</v>
      </c>
      <c r="AW222" s="416">
        <f t="shared" si="112"/>
        <v>55567.54</v>
      </c>
      <c r="AX222" s="416"/>
      <c r="AY222" s="421">
        <f t="shared" si="119"/>
        <v>55567.54</v>
      </c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s="21" customFormat="1" ht="12" customHeight="1">
      <c r="A223" s="195">
        <v>16500103</v>
      </c>
      <c r="B223" s="126" t="s">
        <v>1922</v>
      </c>
      <c r="C223" s="109" t="s">
        <v>155</v>
      </c>
      <c r="D223" s="130" t="str">
        <f t="shared" si="111"/>
        <v>W/C</v>
      </c>
      <c r="E223" s="130"/>
      <c r="F223" s="109"/>
      <c r="G223" s="130"/>
      <c r="H223" s="212" t="str">
        <f t="shared" si="120"/>
        <v/>
      </c>
      <c r="I223" s="212" t="str">
        <f t="shared" si="121"/>
        <v/>
      </c>
      <c r="J223" s="212" t="str">
        <f t="shared" si="122"/>
        <v/>
      </c>
      <c r="K223" s="212" t="str">
        <f t="shared" si="109"/>
        <v/>
      </c>
      <c r="L223" s="212" t="str">
        <f t="shared" si="113"/>
        <v>W/C</v>
      </c>
      <c r="M223" s="212" t="str">
        <f t="shared" si="114"/>
        <v>NO</v>
      </c>
      <c r="N223" s="212" t="str">
        <f t="shared" si="115"/>
        <v>W/C</v>
      </c>
      <c r="O223" s="212"/>
      <c r="P223" s="110">
        <v>60000</v>
      </c>
      <c r="Q223" s="110">
        <v>40000</v>
      </c>
      <c r="R223" s="110">
        <v>20000</v>
      </c>
      <c r="S223" s="110">
        <v>60000</v>
      </c>
      <c r="T223" s="110">
        <v>40000</v>
      </c>
      <c r="U223" s="110">
        <v>20000</v>
      </c>
      <c r="V223" s="110">
        <v>0</v>
      </c>
      <c r="W223" s="110">
        <v>40833.339999999997</v>
      </c>
      <c r="X223" s="110">
        <v>20416.68</v>
      </c>
      <c r="Y223" s="110">
        <v>61250</v>
      </c>
      <c r="Z223" s="110">
        <v>40833.339999999997</v>
      </c>
      <c r="AA223" s="110">
        <v>20416.68</v>
      </c>
      <c r="AB223" s="110">
        <v>61250</v>
      </c>
      <c r="AC223" s="110"/>
      <c r="AD223" s="533">
        <f t="shared" si="105"/>
        <v>35364.586666666662</v>
      </c>
      <c r="AE223" s="529"/>
      <c r="AF223" s="118"/>
      <c r="AG223" s="270"/>
      <c r="AH223" s="116"/>
      <c r="AI223" s="116"/>
      <c r="AJ223" s="116"/>
      <c r="AK223" s="117"/>
      <c r="AL223" s="116">
        <f t="shared" si="116"/>
        <v>0</v>
      </c>
      <c r="AM223" s="115">
        <f t="shared" si="110"/>
        <v>35364.586666666662</v>
      </c>
      <c r="AN223" s="116"/>
      <c r="AO223" s="348">
        <f t="shared" si="117"/>
        <v>35364.586666666662</v>
      </c>
      <c r="AP223" s="297"/>
      <c r="AQ223" s="101">
        <f t="shared" si="106"/>
        <v>61250</v>
      </c>
      <c r="AR223" s="116"/>
      <c r="AS223" s="116"/>
      <c r="AT223" s="116"/>
      <c r="AU223" s="116"/>
      <c r="AV223" s="343">
        <f t="shared" si="118"/>
        <v>0</v>
      </c>
      <c r="AW223" s="116">
        <f t="shared" si="112"/>
        <v>61250</v>
      </c>
      <c r="AX223" s="116"/>
      <c r="AY223" s="343">
        <f t="shared" si="119"/>
        <v>61250</v>
      </c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s="21" customFormat="1" ht="12" customHeight="1">
      <c r="A224" s="195">
        <v>16500123</v>
      </c>
      <c r="B224" s="126" t="s">
        <v>1923</v>
      </c>
      <c r="C224" s="109" t="s">
        <v>294</v>
      </c>
      <c r="D224" s="130" t="str">
        <f t="shared" si="111"/>
        <v>W/C</v>
      </c>
      <c r="E224" s="130"/>
      <c r="F224" s="109"/>
      <c r="G224" s="130"/>
      <c r="H224" s="212" t="str">
        <f t="shared" si="120"/>
        <v/>
      </c>
      <c r="I224" s="212" t="str">
        <f t="shared" si="121"/>
        <v/>
      </c>
      <c r="J224" s="212" t="str">
        <f t="shared" si="122"/>
        <v/>
      </c>
      <c r="K224" s="212" t="str">
        <f t="shared" si="109"/>
        <v/>
      </c>
      <c r="L224" s="212" t="str">
        <f t="shared" si="113"/>
        <v>W/C</v>
      </c>
      <c r="M224" s="212" t="str">
        <f t="shared" si="114"/>
        <v>NO</v>
      </c>
      <c r="N224" s="212" t="str">
        <f t="shared" si="115"/>
        <v>W/C</v>
      </c>
      <c r="O224" s="212"/>
      <c r="P224" s="110">
        <v>660195.52</v>
      </c>
      <c r="Q224" s="110">
        <v>550162.93999999994</v>
      </c>
      <c r="R224" s="110">
        <v>440130.36</v>
      </c>
      <c r="S224" s="110">
        <v>0</v>
      </c>
      <c r="T224" s="110">
        <v>0</v>
      </c>
      <c r="U224" s="110">
        <v>0</v>
      </c>
      <c r="V224" s="110">
        <v>0</v>
      </c>
      <c r="W224" s="110">
        <v>0</v>
      </c>
      <c r="X224" s="110">
        <v>0</v>
      </c>
      <c r="Y224" s="110">
        <v>0</v>
      </c>
      <c r="Z224" s="110">
        <v>0</v>
      </c>
      <c r="AA224" s="110">
        <v>0</v>
      </c>
      <c r="AB224" s="110">
        <v>0</v>
      </c>
      <c r="AC224" s="110"/>
      <c r="AD224" s="533">
        <f t="shared" si="105"/>
        <v>110032.58833333333</v>
      </c>
      <c r="AE224" s="529"/>
      <c r="AF224" s="118"/>
      <c r="AG224" s="270"/>
      <c r="AH224" s="116"/>
      <c r="AI224" s="116"/>
      <c r="AJ224" s="116"/>
      <c r="AK224" s="117"/>
      <c r="AL224" s="116">
        <f t="shared" si="116"/>
        <v>0</v>
      </c>
      <c r="AM224" s="115">
        <f t="shared" si="110"/>
        <v>110032.58833333333</v>
      </c>
      <c r="AN224" s="116"/>
      <c r="AO224" s="348">
        <f t="shared" si="117"/>
        <v>110032.58833333333</v>
      </c>
      <c r="AP224" s="297"/>
      <c r="AQ224" s="101">
        <f t="shared" si="106"/>
        <v>0</v>
      </c>
      <c r="AR224" s="116"/>
      <c r="AS224" s="116"/>
      <c r="AT224" s="116"/>
      <c r="AU224" s="116"/>
      <c r="AV224" s="343">
        <f t="shared" si="118"/>
        <v>0</v>
      </c>
      <c r="AW224" s="116">
        <f t="shared" si="112"/>
        <v>0</v>
      </c>
      <c r="AX224" s="116"/>
      <c r="AY224" s="343">
        <f t="shared" si="119"/>
        <v>0</v>
      </c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s="21" customFormat="1" ht="12" customHeight="1">
      <c r="A225" s="195">
        <v>16500143</v>
      </c>
      <c r="B225" s="126" t="s">
        <v>1924</v>
      </c>
      <c r="C225" s="109" t="s">
        <v>723</v>
      </c>
      <c r="D225" s="130" t="str">
        <f t="shared" si="111"/>
        <v>W/C</v>
      </c>
      <c r="E225" s="130"/>
      <c r="F225" s="109"/>
      <c r="G225" s="130"/>
      <c r="H225" s="212" t="str">
        <f t="shared" si="120"/>
        <v/>
      </c>
      <c r="I225" s="212" t="str">
        <f t="shared" si="121"/>
        <v/>
      </c>
      <c r="J225" s="212" t="str">
        <f t="shared" si="122"/>
        <v/>
      </c>
      <c r="K225" s="212" t="str">
        <f t="shared" si="109"/>
        <v/>
      </c>
      <c r="L225" s="212" t="str">
        <f t="shared" si="113"/>
        <v>W/C</v>
      </c>
      <c r="M225" s="212" t="str">
        <f t="shared" si="114"/>
        <v>NO</v>
      </c>
      <c r="N225" s="212" t="str">
        <f t="shared" si="115"/>
        <v>W/C</v>
      </c>
      <c r="O225" s="212"/>
      <c r="P225" s="110">
        <v>274254.01</v>
      </c>
      <c r="Q225" s="110">
        <v>361121.29</v>
      </c>
      <c r="R225" s="110">
        <v>320996.7</v>
      </c>
      <c r="S225" s="110">
        <v>280872.11</v>
      </c>
      <c r="T225" s="110">
        <v>240747.51999999999</v>
      </c>
      <c r="U225" s="110">
        <v>200622.93</v>
      </c>
      <c r="V225" s="110">
        <v>160498.34</v>
      </c>
      <c r="W225" s="110">
        <v>120373.75</v>
      </c>
      <c r="X225" s="110">
        <v>80249.16</v>
      </c>
      <c r="Y225" s="110">
        <v>40124.57</v>
      </c>
      <c r="Z225" s="110">
        <v>0</v>
      </c>
      <c r="AA225" s="110">
        <v>649054.25</v>
      </c>
      <c r="AB225" s="110">
        <v>590049.31999999995</v>
      </c>
      <c r="AC225" s="110"/>
      <c r="AD225" s="533">
        <f t="shared" si="105"/>
        <v>240567.69041666668</v>
      </c>
      <c r="AE225" s="529"/>
      <c r="AF225" s="118"/>
      <c r="AG225" s="270"/>
      <c r="AH225" s="116"/>
      <c r="AI225" s="116"/>
      <c r="AJ225" s="116"/>
      <c r="AK225" s="117"/>
      <c r="AL225" s="116">
        <f t="shared" si="116"/>
        <v>0</v>
      </c>
      <c r="AM225" s="115">
        <f t="shared" si="110"/>
        <v>240567.69041666668</v>
      </c>
      <c r="AN225" s="116"/>
      <c r="AO225" s="348">
        <f t="shared" si="117"/>
        <v>240567.69041666668</v>
      </c>
      <c r="AP225" s="297"/>
      <c r="AQ225" s="101">
        <f t="shared" si="106"/>
        <v>590049.31999999995</v>
      </c>
      <c r="AR225" s="116"/>
      <c r="AS225" s="116"/>
      <c r="AT225" s="116"/>
      <c r="AU225" s="116"/>
      <c r="AV225" s="343">
        <f t="shared" si="118"/>
        <v>0</v>
      </c>
      <c r="AW225" s="116">
        <f t="shared" si="112"/>
        <v>590049.31999999995</v>
      </c>
      <c r="AX225" s="116"/>
      <c r="AY225" s="343">
        <f t="shared" si="119"/>
        <v>590049.31999999995</v>
      </c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s="21" customFormat="1" ht="12" customHeight="1">
      <c r="A226" s="195">
        <v>16500153</v>
      </c>
      <c r="B226" s="126" t="s">
        <v>1925</v>
      </c>
      <c r="C226" s="109" t="s">
        <v>872</v>
      </c>
      <c r="D226" s="130" t="str">
        <f t="shared" si="111"/>
        <v>W/C</v>
      </c>
      <c r="E226" s="130"/>
      <c r="F226" s="109"/>
      <c r="G226" s="130"/>
      <c r="H226" s="212" t="str">
        <f t="shared" si="120"/>
        <v/>
      </c>
      <c r="I226" s="212" t="str">
        <f t="shared" si="121"/>
        <v/>
      </c>
      <c r="J226" s="212" t="str">
        <f t="shared" si="122"/>
        <v/>
      </c>
      <c r="K226" s="212" t="str">
        <f t="shared" si="109"/>
        <v/>
      </c>
      <c r="L226" s="212" t="str">
        <f t="shared" si="113"/>
        <v>W/C</v>
      </c>
      <c r="M226" s="212" t="str">
        <f t="shared" si="114"/>
        <v>NO</v>
      </c>
      <c r="N226" s="212" t="str">
        <f t="shared" si="115"/>
        <v>W/C</v>
      </c>
      <c r="O226" s="212"/>
      <c r="P226" s="110">
        <v>137996.12</v>
      </c>
      <c r="Q226" s="110">
        <v>122663.22</v>
      </c>
      <c r="R226" s="110">
        <v>107330.32</v>
      </c>
      <c r="S226" s="110">
        <v>91997.42</v>
      </c>
      <c r="T226" s="110">
        <v>76664.52</v>
      </c>
      <c r="U226" s="110">
        <v>61331.62</v>
      </c>
      <c r="V226" s="110">
        <v>45998.720000000001</v>
      </c>
      <c r="W226" s="110">
        <v>30665.82</v>
      </c>
      <c r="X226" s="110">
        <v>15332.92</v>
      </c>
      <c r="Y226" s="110">
        <v>0</v>
      </c>
      <c r="Z226" s="110">
        <v>602923.16</v>
      </c>
      <c r="AA226" s="110">
        <v>206716.51</v>
      </c>
      <c r="AB226" s="110">
        <v>206716.51</v>
      </c>
      <c r="AC226" s="110"/>
      <c r="AD226" s="533">
        <f t="shared" si="105"/>
        <v>127831.71208333335</v>
      </c>
      <c r="AE226" s="529"/>
      <c r="AF226" s="118"/>
      <c r="AG226" s="270"/>
      <c r="AH226" s="116"/>
      <c r="AI226" s="116"/>
      <c r="AJ226" s="116"/>
      <c r="AK226" s="117"/>
      <c r="AL226" s="116">
        <f t="shared" si="116"/>
        <v>0</v>
      </c>
      <c r="AM226" s="115">
        <f t="shared" si="110"/>
        <v>127831.71208333335</v>
      </c>
      <c r="AN226" s="116"/>
      <c r="AO226" s="348">
        <f t="shared" si="117"/>
        <v>127831.71208333335</v>
      </c>
      <c r="AP226" s="297"/>
      <c r="AQ226" s="101">
        <f t="shared" si="106"/>
        <v>206716.51</v>
      </c>
      <c r="AR226" s="116"/>
      <c r="AS226" s="116"/>
      <c r="AT226" s="116"/>
      <c r="AU226" s="116"/>
      <c r="AV226" s="343">
        <f t="shared" si="118"/>
        <v>0</v>
      </c>
      <c r="AW226" s="116">
        <f t="shared" si="112"/>
        <v>206716.51</v>
      </c>
      <c r="AX226" s="116"/>
      <c r="AY226" s="343">
        <f t="shared" si="119"/>
        <v>206716.51</v>
      </c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s="21" customFormat="1" ht="12" customHeight="1">
      <c r="A227" s="195">
        <v>16500173</v>
      </c>
      <c r="B227" s="126" t="s">
        <v>1926</v>
      </c>
      <c r="C227" s="109" t="s">
        <v>983</v>
      </c>
      <c r="D227" s="130" t="str">
        <f t="shared" si="111"/>
        <v>W/C</v>
      </c>
      <c r="E227" s="130"/>
      <c r="F227" s="109"/>
      <c r="G227" s="130"/>
      <c r="H227" s="212" t="str">
        <f t="shared" si="120"/>
        <v/>
      </c>
      <c r="I227" s="212" t="str">
        <f t="shared" si="121"/>
        <v/>
      </c>
      <c r="J227" s="212" t="str">
        <f t="shared" si="122"/>
        <v/>
      </c>
      <c r="K227" s="212" t="str">
        <f t="shared" si="109"/>
        <v/>
      </c>
      <c r="L227" s="212" t="str">
        <f t="shared" si="113"/>
        <v>W/C</v>
      </c>
      <c r="M227" s="212" t="str">
        <f t="shared" si="114"/>
        <v>NO</v>
      </c>
      <c r="N227" s="212" t="str">
        <f t="shared" si="115"/>
        <v>W/C</v>
      </c>
      <c r="O227" s="212"/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10">
        <v>0</v>
      </c>
      <c r="V227" s="110">
        <v>0</v>
      </c>
      <c r="W227" s="110">
        <v>0</v>
      </c>
      <c r="X227" s="110">
        <v>0</v>
      </c>
      <c r="Y227" s="110">
        <v>0</v>
      </c>
      <c r="Z227" s="110">
        <v>0</v>
      </c>
      <c r="AA227" s="110">
        <v>0</v>
      </c>
      <c r="AB227" s="110">
        <v>0</v>
      </c>
      <c r="AC227" s="110"/>
      <c r="AD227" s="533">
        <f t="shared" si="105"/>
        <v>0</v>
      </c>
      <c r="AE227" s="529"/>
      <c r="AF227" s="118"/>
      <c r="AG227" s="270"/>
      <c r="AH227" s="116"/>
      <c r="AI227" s="116"/>
      <c r="AJ227" s="116"/>
      <c r="AK227" s="117"/>
      <c r="AL227" s="116">
        <f t="shared" si="116"/>
        <v>0</v>
      </c>
      <c r="AM227" s="115">
        <f t="shared" si="110"/>
        <v>0</v>
      </c>
      <c r="AN227" s="116"/>
      <c r="AO227" s="348">
        <f t="shared" si="117"/>
        <v>0</v>
      </c>
      <c r="AP227" s="297"/>
      <c r="AQ227" s="101">
        <f t="shared" si="106"/>
        <v>0</v>
      </c>
      <c r="AR227" s="116"/>
      <c r="AS227" s="116"/>
      <c r="AT227" s="116"/>
      <c r="AU227" s="116"/>
      <c r="AV227" s="343">
        <f t="shared" si="118"/>
        <v>0</v>
      </c>
      <c r="AW227" s="116">
        <f t="shared" si="112"/>
        <v>0</v>
      </c>
      <c r="AX227" s="116"/>
      <c r="AY227" s="343">
        <f t="shared" si="119"/>
        <v>0</v>
      </c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s="21" customFormat="1" ht="12" customHeight="1">
      <c r="A228" s="195">
        <v>16500183</v>
      </c>
      <c r="B228" s="126" t="s">
        <v>1927</v>
      </c>
      <c r="C228" s="109" t="s">
        <v>989</v>
      </c>
      <c r="D228" s="130" t="str">
        <f t="shared" si="111"/>
        <v>W/C</v>
      </c>
      <c r="E228" s="130"/>
      <c r="F228" s="109"/>
      <c r="G228" s="130"/>
      <c r="H228" s="212" t="str">
        <f t="shared" si="120"/>
        <v/>
      </c>
      <c r="I228" s="212" t="str">
        <f t="shared" si="121"/>
        <v/>
      </c>
      <c r="J228" s="212" t="str">
        <f t="shared" si="122"/>
        <v/>
      </c>
      <c r="K228" s="212" t="str">
        <f t="shared" si="109"/>
        <v/>
      </c>
      <c r="L228" s="212" t="str">
        <f t="shared" si="113"/>
        <v>W/C</v>
      </c>
      <c r="M228" s="212" t="str">
        <f t="shared" si="114"/>
        <v>NO</v>
      </c>
      <c r="N228" s="212" t="str">
        <f t="shared" si="115"/>
        <v>W/C</v>
      </c>
      <c r="O228" s="212"/>
      <c r="P228" s="110">
        <v>319268.18</v>
      </c>
      <c r="Q228" s="110">
        <v>288010.89</v>
      </c>
      <c r="R228" s="110">
        <v>290753.59999999998</v>
      </c>
      <c r="S228" s="110">
        <v>259504.25</v>
      </c>
      <c r="T228" s="110">
        <v>228246.96</v>
      </c>
      <c r="U228" s="110">
        <v>196989.67</v>
      </c>
      <c r="V228" s="110">
        <v>165732.38</v>
      </c>
      <c r="W228" s="110">
        <v>186835.09</v>
      </c>
      <c r="X228" s="110">
        <v>223557.8</v>
      </c>
      <c r="Y228" s="110">
        <v>301100.51</v>
      </c>
      <c r="Z228" s="110">
        <v>489291.18</v>
      </c>
      <c r="AA228" s="110">
        <v>453335.6</v>
      </c>
      <c r="AB228" s="110">
        <v>339964.7</v>
      </c>
      <c r="AC228" s="110"/>
      <c r="AD228" s="533">
        <f t="shared" si="105"/>
        <v>284414.53083333338</v>
      </c>
      <c r="AE228" s="529"/>
      <c r="AF228" s="118"/>
      <c r="AG228" s="270"/>
      <c r="AH228" s="116"/>
      <c r="AI228" s="116"/>
      <c r="AJ228" s="116"/>
      <c r="AK228" s="117"/>
      <c r="AL228" s="116">
        <f t="shared" si="116"/>
        <v>0</v>
      </c>
      <c r="AM228" s="115">
        <f t="shared" si="110"/>
        <v>284414.53083333338</v>
      </c>
      <c r="AN228" s="116"/>
      <c r="AO228" s="348">
        <f t="shared" si="117"/>
        <v>284414.53083333338</v>
      </c>
      <c r="AP228" s="297"/>
      <c r="AQ228" s="101">
        <f t="shared" si="106"/>
        <v>339964.7</v>
      </c>
      <c r="AR228" s="116"/>
      <c r="AS228" s="116"/>
      <c r="AT228" s="116"/>
      <c r="AU228" s="116"/>
      <c r="AV228" s="343">
        <f t="shared" si="118"/>
        <v>0</v>
      </c>
      <c r="AW228" s="116">
        <f t="shared" si="112"/>
        <v>339964.7</v>
      </c>
      <c r="AX228" s="116"/>
      <c r="AY228" s="343">
        <f t="shared" si="119"/>
        <v>339964.7</v>
      </c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s="21" customFormat="1" ht="12" customHeight="1">
      <c r="A229" s="434">
        <v>16500213</v>
      </c>
      <c r="B229" s="244" t="s">
        <v>1928</v>
      </c>
      <c r="C229" s="410" t="s">
        <v>1376</v>
      </c>
      <c r="D229" s="411" t="str">
        <f t="shared" si="111"/>
        <v>W/C</v>
      </c>
      <c r="E229" s="411"/>
      <c r="F229" s="561">
        <v>42736</v>
      </c>
      <c r="G229" s="411"/>
      <c r="H229" s="412" t="str">
        <f t="shared" si="120"/>
        <v/>
      </c>
      <c r="I229" s="412" t="str">
        <f t="shared" si="121"/>
        <v/>
      </c>
      <c r="J229" s="412" t="str">
        <f t="shared" si="122"/>
        <v/>
      </c>
      <c r="K229" s="412" t="str">
        <f t="shared" si="109"/>
        <v/>
      </c>
      <c r="L229" s="412" t="str">
        <f t="shared" si="113"/>
        <v>W/C</v>
      </c>
      <c r="M229" s="412" t="str">
        <f t="shared" si="114"/>
        <v>NO</v>
      </c>
      <c r="N229" s="412" t="str">
        <f t="shared" si="115"/>
        <v>W/C</v>
      </c>
      <c r="O229" s="412"/>
      <c r="P229" s="413">
        <v>121658.63</v>
      </c>
      <c r="Q229" s="413">
        <v>101382.19</v>
      </c>
      <c r="R229" s="413">
        <v>81105.75</v>
      </c>
      <c r="S229" s="413">
        <v>60829.31</v>
      </c>
      <c r="T229" s="413">
        <v>40552.870000000003</v>
      </c>
      <c r="U229" s="413">
        <v>20276.43</v>
      </c>
      <c r="V229" s="413">
        <v>0</v>
      </c>
      <c r="W229" s="413">
        <v>227367.82</v>
      </c>
      <c r="X229" s="413">
        <v>206698.02</v>
      </c>
      <c r="Y229" s="413">
        <v>186028.22</v>
      </c>
      <c r="Z229" s="413">
        <v>165358.42000000001</v>
      </c>
      <c r="AA229" s="413">
        <v>144688.62</v>
      </c>
      <c r="AB229" s="413">
        <v>124018.82</v>
      </c>
      <c r="AC229" s="413"/>
      <c r="AD229" s="534">
        <f t="shared" si="105"/>
        <v>113093.86458333333</v>
      </c>
      <c r="AE229" s="530"/>
      <c r="AF229" s="414"/>
      <c r="AG229" s="415"/>
      <c r="AH229" s="416"/>
      <c r="AI229" s="416"/>
      <c r="AJ229" s="416"/>
      <c r="AK229" s="417"/>
      <c r="AL229" s="416">
        <f t="shared" si="116"/>
        <v>0</v>
      </c>
      <c r="AM229" s="418">
        <f t="shared" si="110"/>
        <v>113093.86458333333</v>
      </c>
      <c r="AN229" s="416"/>
      <c r="AO229" s="419">
        <f t="shared" si="117"/>
        <v>113093.86458333333</v>
      </c>
      <c r="AP229" s="297"/>
      <c r="AQ229" s="420">
        <f t="shared" si="106"/>
        <v>124018.82</v>
      </c>
      <c r="AR229" s="416"/>
      <c r="AS229" s="416"/>
      <c r="AT229" s="416"/>
      <c r="AU229" s="416"/>
      <c r="AV229" s="421">
        <f t="shared" si="118"/>
        <v>0</v>
      </c>
      <c r="AW229" s="416">
        <f t="shared" si="112"/>
        <v>124018.82</v>
      </c>
      <c r="AX229" s="416"/>
      <c r="AY229" s="421">
        <f t="shared" si="119"/>
        <v>124018.82</v>
      </c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s="21" customFormat="1" ht="12" customHeight="1">
      <c r="A230" s="434">
        <v>16500223</v>
      </c>
      <c r="B230" s="244" t="s">
        <v>1929</v>
      </c>
      <c r="C230" s="410" t="s">
        <v>1930</v>
      </c>
      <c r="D230" s="411" t="str">
        <f t="shared" si="111"/>
        <v>W/C</v>
      </c>
      <c r="E230" s="411"/>
      <c r="F230" s="561">
        <v>43025</v>
      </c>
      <c r="G230" s="411"/>
      <c r="H230" s="412" t="str">
        <f t="shared" si="120"/>
        <v/>
      </c>
      <c r="I230" s="412" t="str">
        <f t="shared" si="121"/>
        <v/>
      </c>
      <c r="J230" s="412" t="str">
        <f t="shared" si="122"/>
        <v/>
      </c>
      <c r="K230" s="412" t="str">
        <f t="shared" si="109"/>
        <v/>
      </c>
      <c r="L230" s="412" t="str">
        <f t="shared" si="113"/>
        <v>W/C</v>
      </c>
      <c r="M230" s="412" t="str">
        <f t="shared" si="114"/>
        <v>NO</v>
      </c>
      <c r="N230" s="412" t="str">
        <f t="shared" si="115"/>
        <v>W/C</v>
      </c>
      <c r="O230" s="412"/>
      <c r="P230" s="413">
        <v>0</v>
      </c>
      <c r="Q230" s="413">
        <v>0</v>
      </c>
      <c r="R230" s="413">
        <v>0</v>
      </c>
      <c r="S230" s="413">
        <v>0</v>
      </c>
      <c r="T230" s="413">
        <v>74236.210000000006</v>
      </c>
      <c r="U230" s="413">
        <v>74236.210000000006</v>
      </c>
      <c r="V230" s="413">
        <v>74236.210000000006</v>
      </c>
      <c r="W230" s="413">
        <v>74236.210000000006</v>
      </c>
      <c r="X230" s="413">
        <v>74236.210000000006</v>
      </c>
      <c r="Y230" s="413">
        <v>74236.210000000006</v>
      </c>
      <c r="Z230" s="413">
        <v>74236.210000000006</v>
      </c>
      <c r="AA230" s="413">
        <v>74236.210000000006</v>
      </c>
      <c r="AB230" s="413">
        <v>74236.210000000006</v>
      </c>
      <c r="AC230" s="413"/>
      <c r="AD230" s="534">
        <f t="shared" si="105"/>
        <v>52583.982083333336</v>
      </c>
      <c r="AE230" s="530"/>
      <c r="AF230" s="414"/>
      <c r="AG230" s="415"/>
      <c r="AH230" s="416"/>
      <c r="AI230" s="416"/>
      <c r="AJ230" s="416"/>
      <c r="AK230" s="417"/>
      <c r="AL230" s="416">
        <f t="shared" si="116"/>
        <v>0</v>
      </c>
      <c r="AM230" s="418">
        <f t="shared" si="110"/>
        <v>52583.982083333336</v>
      </c>
      <c r="AN230" s="416"/>
      <c r="AO230" s="419">
        <f t="shared" si="117"/>
        <v>52583.982083333336</v>
      </c>
      <c r="AP230" s="297"/>
      <c r="AQ230" s="420">
        <f t="shared" si="106"/>
        <v>74236.210000000006</v>
      </c>
      <c r="AR230" s="416"/>
      <c r="AS230" s="416"/>
      <c r="AT230" s="416"/>
      <c r="AU230" s="416"/>
      <c r="AV230" s="421">
        <f t="shared" si="118"/>
        <v>0</v>
      </c>
      <c r="AW230" s="416">
        <f t="shared" si="112"/>
        <v>74236.210000000006</v>
      </c>
      <c r="AX230" s="416"/>
      <c r="AY230" s="421">
        <f t="shared" si="119"/>
        <v>74236.210000000006</v>
      </c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s="21" customFormat="1" ht="12" customHeight="1">
      <c r="A231" s="195">
        <v>16500251</v>
      </c>
      <c r="B231" s="126" t="s">
        <v>1931</v>
      </c>
      <c r="C231" s="109" t="s">
        <v>968</v>
      </c>
      <c r="D231" s="130" t="str">
        <f t="shared" si="111"/>
        <v>W/C</v>
      </c>
      <c r="E231" s="130"/>
      <c r="F231" s="267"/>
      <c r="G231" s="130"/>
      <c r="H231" s="212" t="str">
        <f t="shared" si="120"/>
        <v/>
      </c>
      <c r="I231" s="212" t="str">
        <f t="shared" si="121"/>
        <v/>
      </c>
      <c r="J231" s="212" t="str">
        <f t="shared" si="122"/>
        <v/>
      </c>
      <c r="K231" s="212" t="str">
        <f t="shared" si="109"/>
        <v/>
      </c>
      <c r="L231" s="212" t="str">
        <f t="shared" si="113"/>
        <v>W/C</v>
      </c>
      <c r="M231" s="212" t="str">
        <f t="shared" si="114"/>
        <v>NO</v>
      </c>
      <c r="N231" s="212" t="str">
        <f t="shared" si="115"/>
        <v>W/C</v>
      </c>
      <c r="O231" s="212"/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10">
        <v>2224.5</v>
      </c>
      <c r="V231" s="110">
        <v>2224.5</v>
      </c>
      <c r="W231" s="110">
        <v>0</v>
      </c>
      <c r="X231" s="110">
        <v>0</v>
      </c>
      <c r="Y231" s="110">
        <v>0</v>
      </c>
      <c r="Z231" s="110">
        <v>0</v>
      </c>
      <c r="AA231" s="110">
        <v>0</v>
      </c>
      <c r="AB231" s="110">
        <v>0</v>
      </c>
      <c r="AC231" s="110"/>
      <c r="AD231" s="533">
        <f t="shared" si="105"/>
        <v>370.75</v>
      </c>
      <c r="AE231" s="529"/>
      <c r="AF231" s="118"/>
      <c r="AG231" s="270"/>
      <c r="AH231" s="116"/>
      <c r="AI231" s="116"/>
      <c r="AJ231" s="116"/>
      <c r="AK231" s="117"/>
      <c r="AL231" s="116">
        <f t="shared" si="116"/>
        <v>0</v>
      </c>
      <c r="AM231" s="115">
        <f t="shared" si="110"/>
        <v>370.75</v>
      </c>
      <c r="AN231" s="116"/>
      <c r="AO231" s="348">
        <f t="shared" si="117"/>
        <v>370.75</v>
      </c>
      <c r="AP231" s="297"/>
      <c r="AQ231" s="101">
        <f t="shared" si="106"/>
        <v>0</v>
      </c>
      <c r="AR231" s="116"/>
      <c r="AS231" s="116"/>
      <c r="AT231" s="116"/>
      <c r="AU231" s="116"/>
      <c r="AV231" s="343">
        <f t="shared" si="118"/>
        <v>0</v>
      </c>
      <c r="AW231" s="116">
        <f t="shared" si="112"/>
        <v>0</v>
      </c>
      <c r="AX231" s="116"/>
      <c r="AY231" s="343">
        <f t="shared" si="119"/>
        <v>0</v>
      </c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s="21" customFormat="1" ht="12" customHeight="1">
      <c r="A232" s="195">
        <v>16500283</v>
      </c>
      <c r="B232" s="126" t="s">
        <v>1932</v>
      </c>
      <c r="C232" s="109" t="s">
        <v>270</v>
      </c>
      <c r="D232" s="130" t="str">
        <f t="shared" si="111"/>
        <v>W/C</v>
      </c>
      <c r="E232" s="130"/>
      <c r="F232" s="267"/>
      <c r="G232" s="130"/>
      <c r="H232" s="212" t="str">
        <f t="shared" si="120"/>
        <v/>
      </c>
      <c r="I232" s="212" t="str">
        <f t="shared" si="121"/>
        <v/>
      </c>
      <c r="J232" s="212" t="str">
        <f t="shared" si="122"/>
        <v/>
      </c>
      <c r="K232" s="212" t="str">
        <f t="shared" si="109"/>
        <v/>
      </c>
      <c r="L232" s="212" t="str">
        <f t="shared" si="113"/>
        <v>W/C</v>
      </c>
      <c r="M232" s="212" t="str">
        <f t="shared" si="114"/>
        <v>NO</v>
      </c>
      <c r="N232" s="212" t="str">
        <f t="shared" si="115"/>
        <v>W/C</v>
      </c>
      <c r="O232" s="212"/>
      <c r="P232" s="110">
        <v>2033801.9</v>
      </c>
      <c r="Q232" s="110">
        <v>1694834.93</v>
      </c>
      <c r="R232" s="110">
        <v>1355867.96</v>
      </c>
      <c r="S232" s="110">
        <v>1016900.99</v>
      </c>
      <c r="T232" s="110">
        <v>677934.02</v>
      </c>
      <c r="U232" s="110">
        <v>338967.05</v>
      </c>
      <c r="V232" s="110">
        <v>0</v>
      </c>
      <c r="W232" s="110">
        <v>3914484.51</v>
      </c>
      <c r="X232" s="110">
        <v>3879721.27</v>
      </c>
      <c r="Y232" s="110">
        <v>3380862.21</v>
      </c>
      <c r="Z232" s="110">
        <v>2992890.08</v>
      </c>
      <c r="AA232" s="110">
        <v>2604917.9500000002</v>
      </c>
      <c r="AB232" s="110">
        <v>2216945.8199999998</v>
      </c>
      <c r="AC232" s="110"/>
      <c r="AD232" s="533">
        <f t="shared" si="105"/>
        <v>1998562.9025000001</v>
      </c>
      <c r="AE232" s="529"/>
      <c r="AF232" s="118"/>
      <c r="AG232" s="270"/>
      <c r="AH232" s="116"/>
      <c r="AI232" s="116"/>
      <c r="AJ232" s="116"/>
      <c r="AK232" s="117"/>
      <c r="AL232" s="116">
        <f t="shared" si="116"/>
        <v>0</v>
      </c>
      <c r="AM232" s="115">
        <f t="shared" si="110"/>
        <v>1998562.9025000001</v>
      </c>
      <c r="AN232" s="116"/>
      <c r="AO232" s="348">
        <f t="shared" si="117"/>
        <v>1998562.9025000001</v>
      </c>
      <c r="AP232" s="297"/>
      <c r="AQ232" s="101">
        <f t="shared" si="106"/>
        <v>2216945.8199999998</v>
      </c>
      <c r="AR232" s="116"/>
      <c r="AS232" s="116"/>
      <c r="AT232" s="116"/>
      <c r="AU232" s="116"/>
      <c r="AV232" s="343">
        <f t="shared" si="118"/>
        <v>0</v>
      </c>
      <c r="AW232" s="116">
        <f t="shared" si="112"/>
        <v>2216945.8199999998</v>
      </c>
      <c r="AX232" s="116"/>
      <c r="AY232" s="343">
        <f t="shared" si="119"/>
        <v>2216945.8199999998</v>
      </c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s="21" customFormat="1" ht="12" customHeight="1">
      <c r="A233" s="434">
        <v>16500303</v>
      </c>
      <c r="B233" s="244" t="s">
        <v>1933</v>
      </c>
      <c r="C233" s="410" t="s">
        <v>1419</v>
      </c>
      <c r="D233" s="411" t="str">
        <f t="shared" si="111"/>
        <v>W/C</v>
      </c>
      <c r="E233" s="411"/>
      <c r="F233" s="561">
        <v>42933</v>
      </c>
      <c r="G233" s="411"/>
      <c r="H233" s="412" t="str">
        <f t="shared" si="120"/>
        <v/>
      </c>
      <c r="I233" s="412" t="str">
        <f t="shared" si="121"/>
        <v/>
      </c>
      <c r="J233" s="412" t="str">
        <f t="shared" si="122"/>
        <v/>
      </c>
      <c r="K233" s="412" t="str">
        <f t="shared" si="109"/>
        <v/>
      </c>
      <c r="L233" s="412" t="str">
        <f t="shared" si="113"/>
        <v>W/C</v>
      </c>
      <c r="M233" s="412" t="str">
        <f t="shared" si="114"/>
        <v>NO</v>
      </c>
      <c r="N233" s="412" t="str">
        <f t="shared" si="115"/>
        <v>W/C</v>
      </c>
      <c r="O233" s="412"/>
      <c r="P233" s="413">
        <v>0</v>
      </c>
      <c r="Q233" s="413">
        <v>378125</v>
      </c>
      <c r="R233" s="413">
        <v>343750</v>
      </c>
      <c r="S233" s="413">
        <v>309375</v>
      </c>
      <c r="T233" s="413">
        <v>275000</v>
      </c>
      <c r="U233" s="413">
        <v>240625</v>
      </c>
      <c r="V233" s="413">
        <v>206250</v>
      </c>
      <c r="W233" s="413">
        <v>171875</v>
      </c>
      <c r="X233" s="413">
        <v>137500</v>
      </c>
      <c r="Y233" s="413">
        <v>103125</v>
      </c>
      <c r="Z233" s="413">
        <v>68750</v>
      </c>
      <c r="AA233" s="413">
        <v>34375</v>
      </c>
      <c r="AB233" s="413">
        <v>0</v>
      </c>
      <c r="AC233" s="413"/>
      <c r="AD233" s="534">
        <f t="shared" si="105"/>
        <v>189062.5</v>
      </c>
      <c r="AE233" s="530"/>
      <c r="AF233" s="414"/>
      <c r="AG233" s="415"/>
      <c r="AH233" s="416"/>
      <c r="AI233" s="416"/>
      <c r="AJ233" s="416"/>
      <c r="AK233" s="417"/>
      <c r="AL233" s="416">
        <f t="shared" si="116"/>
        <v>0</v>
      </c>
      <c r="AM233" s="418">
        <f t="shared" si="110"/>
        <v>189062.5</v>
      </c>
      <c r="AN233" s="416"/>
      <c r="AO233" s="419">
        <f t="shared" si="117"/>
        <v>189062.5</v>
      </c>
      <c r="AP233" s="297"/>
      <c r="AQ233" s="420">
        <f t="shared" si="106"/>
        <v>0</v>
      </c>
      <c r="AR233" s="416"/>
      <c r="AS233" s="416"/>
      <c r="AT233" s="416"/>
      <c r="AU233" s="416"/>
      <c r="AV233" s="421">
        <f t="shared" si="118"/>
        <v>0</v>
      </c>
      <c r="AW233" s="416">
        <f t="shared" si="112"/>
        <v>0</v>
      </c>
      <c r="AX233" s="416"/>
      <c r="AY233" s="421">
        <f t="shared" si="119"/>
        <v>0</v>
      </c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s="21" customFormat="1" ht="12" customHeight="1">
      <c r="A234" s="199">
        <v>16500321</v>
      </c>
      <c r="B234" s="125" t="s">
        <v>1934</v>
      </c>
      <c r="C234" s="125" t="s">
        <v>1268</v>
      </c>
      <c r="D234" s="130" t="str">
        <f t="shared" si="111"/>
        <v>W/C</v>
      </c>
      <c r="E234" s="130"/>
      <c r="F234" s="125"/>
      <c r="G234" s="130"/>
      <c r="H234" s="212" t="str">
        <f t="shared" si="120"/>
        <v/>
      </c>
      <c r="I234" s="212" t="str">
        <f t="shared" si="121"/>
        <v/>
      </c>
      <c r="J234" s="212" t="str">
        <f t="shared" si="122"/>
        <v/>
      </c>
      <c r="K234" s="212" t="str">
        <f t="shared" si="109"/>
        <v/>
      </c>
      <c r="L234" s="212" t="str">
        <f t="shared" si="113"/>
        <v>W/C</v>
      </c>
      <c r="M234" s="212" t="str">
        <f t="shared" si="114"/>
        <v>NO</v>
      </c>
      <c r="N234" s="212" t="str">
        <f t="shared" si="115"/>
        <v>W/C</v>
      </c>
      <c r="O234" s="212"/>
      <c r="P234" s="110">
        <v>527894.48</v>
      </c>
      <c r="Q234" s="110">
        <v>439912.06</v>
      </c>
      <c r="R234" s="110">
        <v>351929.64</v>
      </c>
      <c r="S234" s="110">
        <v>263947.21999999997</v>
      </c>
      <c r="T234" s="110">
        <v>175964.79999999999</v>
      </c>
      <c r="U234" s="110">
        <v>87982.38</v>
      </c>
      <c r="V234" s="110">
        <v>0</v>
      </c>
      <c r="W234" s="110">
        <v>988111.67</v>
      </c>
      <c r="X234" s="110">
        <v>898283.34</v>
      </c>
      <c r="Y234" s="110">
        <v>808455.01</v>
      </c>
      <c r="Z234" s="110">
        <v>718626.68</v>
      </c>
      <c r="AA234" s="110">
        <v>628798.35</v>
      </c>
      <c r="AB234" s="110">
        <v>538970.02</v>
      </c>
      <c r="AC234" s="110"/>
      <c r="AD234" s="533">
        <f t="shared" si="105"/>
        <v>491286.94999999995</v>
      </c>
      <c r="AE234" s="529"/>
      <c r="AF234" s="118"/>
      <c r="AG234" s="270"/>
      <c r="AH234" s="116"/>
      <c r="AI234" s="116"/>
      <c r="AJ234" s="116"/>
      <c r="AK234" s="117"/>
      <c r="AL234" s="116">
        <f t="shared" si="116"/>
        <v>0</v>
      </c>
      <c r="AM234" s="115">
        <f t="shared" si="110"/>
        <v>491286.94999999995</v>
      </c>
      <c r="AN234" s="116"/>
      <c r="AO234" s="348">
        <f t="shared" si="117"/>
        <v>491286.94999999995</v>
      </c>
      <c r="AP234" s="297"/>
      <c r="AQ234" s="101">
        <f t="shared" si="106"/>
        <v>538970.02</v>
      </c>
      <c r="AR234" s="116"/>
      <c r="AS234" s="116"/>
      <c r="AT234" s="116"/>
      <c r="AU234" s="116"/>
      <c r="AV234" s="343">
        <f t="shared" si="118"/>
        <v>0</v>
      </c>
      <c r="AW234" s="116">
        <f t="shared" si="112"/>
        <v>538970.02</v>
      </c>
      <c r="AX234" s="116"/>
      <c r="AY234" s="343">
        <f t="shared" si="119"/>
        <v>538970.02</v>
      </c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s="21" customFormat="1" ht="12" customHeight="1">
      <c r="A235" s="199">
        <v>16500331</v>
      </c>
      <c r="B235" s="125" t="s">
        <v>1935</v>
      </c>
      <c r="C235" s="125" t="s">
        <v>1295</v>
      </c>
      <c r="D235" s="130" t="str">
        <f t="shared" si="111"/>
        <v>W/C</v>
      </c>
      <c r="E235" s="130"/>
      <c r="F235" s="125"/>
      <c r="G235" s="130"/>
      <c r="H235" s="212" t="str">
        <f t="shared" si="120"/>
        <v/>
      </c>
      <c r="I235" s="212" t="str">
        <f t="shared" si="121"/>
        <v/>
      </c>
      <c r="J235" s="212" t="str">
        <f t="shared" si="122"/>
        <v/>
      </c>
      <c r="K235" s="212" t="str">
        <f t="shared" si="109"/>
        <v/>
      </c>
      <c r="L235" s="212" t="str">
        <f t="shared" si="113"/>
        <v>W/C</v>
      </c>
      <c r="M235" s="212" t="str">
        <f t="shared" si="114"/>
        <v>NO</v>
      </c>
      <c r="N235" s="212" t="str">
        <f t="shared" si="115"/>
        <v>W/C</v>
      </c>
      <c r="O235" s="212"/>
      <c r="P235" s="110">
        <v>0</v>
      </c>
      <c r="Q235" s="110">
        <v>0</v>
      </c>
      <c r="R235" s="110">
        <v>0</v>
      </c>
      <c r="S235" s="110">
        <v>330097.78000000003</v>
      </c>
      <c r="T235" s="110">
        <v>220065.2</v>
      </c>
      <c r="U235" s="110">
        <v>110032.62</v>
      </c>
      <c r="V235" s="110">
        <v>1077940</v>
      </c>
      <c r="W235" s="110">
        <v>1227521.17</v>
      </c>
      <c r="X235" s="110">
        <v>1115928.3400000001</v>
      </c>
      <c r="Y235" s="110">
        <v>1004335.51</v>
      </c>
      <c r="Z235" s="110">
        <v>892742.68</v>
      </c>
      <c r="AA235" s="110">
        <v>781149.85</v>
      </c>
      <c r="AB235" s="110">
        <v>669557.02</v>
      </c>
      <c r="AC235" s="110"/>
      <c r="AD235" s="533">
        <f t="shared" si="105"/>
        <v>591215.97166666656</v>
      </c>
      <c r="AE235" s="529"/>
      <c r="AF235" s="118"/>
      <c r="AG235" s="270"/>
      <c r="AH235" s="116"/>
      <c r="AI235" s="116"/>
      <c r="AJ235" s="116"/>
      <c r="AK235" s="117"/>
      <c r="AL235" s="116">
        <f t="shared" si="116"/>
        <v>0</v>
      </c>
      <c r="AM235" s="115">
        <f t="shared" si="110"/>
        <v>591215.97166666656</v>
      </c>
      <c r="AN235" s="116"/>
      <c r="AO235" s="348">
        <f t="shared" si="117"/>
        <v>591215.97166666656</v>
      </c>
      <c r="AP235" s="297"/>
      <c r="AQ235" s="101">
        <f t="shared" si="106"/>
        <v>669557.02</v>
      </c>
      <c r="AR235" s="116"/>
      <c r="AS235" s="116"/>
      <c r="AT235" s="116"/>
      <c r="AU235" s="116"/>
      <c r="AV235" s="343">
        <f t="shared" si="118"/>
        <v>0</v>
      </c>
      <c r="AW235" s="116">
        <f t="shared" si="112"/>
        <v>669557.02</v>
      </c>
      <c r="AX235" s="116"/>
      <c r="AY235" s="343">
        <f t="shared" si="119"/>
        <v>669557.02</v>
      </c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s="21" customFormat="1" ht="12" customHeight="1">
      <c r="A236" s="195">
        <v>16500333</v>
      </c>
      <c r="B236" s="126" t="s">
        <v>1936</v>
      </c>
      <c r="C236" s="109" t="s">
        <v>417</v>
      </c>
      <c r="D236" s="130" t="str">
        <f t="shared" si="111"/>
        <v>W/C</v>
      </c>
      <c r="E236" s="130"/>
      <c r="F236" s="109"/>
      <c r="G236" s="130"/>
      <c r="H236" s="212" t="str">
        <f t="shared" si="120"/>
        <v/>
      </c>
      <c r="I236" s="212" t="str">
        <f t="shared" si="121"/>
        <v/>
      </c>
      <c r="J236" s="212" t="str">
        <f t="shared" si="122"/>
        <v/>
      </c>
      <c r="K236" s="212" t="str">
        <f t="shared" si="109"/>
        <v/>
      </c>
      <c r="L236" s="212" t="str">
        <f t="shared" si="113"/>
        <v>W/C</v>
      </c>
      <c r="M236" s="212" t="str">
        <f t="shared" si="114"/>
        <v>NO</v>
      </c>
      <c r="N236" s="212" t="str">
        <f t="shared" si="115"/>
        <v>W/C</v>
      </c>
      <c r="O236" s="212"/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10">
        <v>0</v>
      </c>
      <c r="V236" s="110">
        <v>1860</v>
      </c>
      <c r="W236" s="110">
        <v>0</v>
      </c>
      <c r="X236" s="110">
        <v>0</v>
      </c>
      <c r="Y236" s="110">
        <v>0</v>
      </c>
      <c r="Z236" s="110">
        <v>0</v>
      </c>
      <c r="AA236" s="110">
        <v>0</v>
      </c>
      <c r="AB236" s="110">
        <v>0</v>
      </c>
      <c r="AC236" s="110"/>
      <c r="AD236" s="533">
        <f t="shared" si="105"/>
        <v>155</v>
      </c>
      <c r="AE236" s="529"/>
      <c r="AF236" s="118"/>
      <c r="AG236" s="270"/>
      <c r="AH236" s="116"/>
      <c r="AI236" s="116"/>
      <c r="AJ236" s="116"/>
      <c r="AK236" s="117"/>
      <c r="AL236" s="116">
        <f t="shared" si="116"/>
        <v>0</v>
      </c>
      <c r="AM236" s="115">
        <f t="shared" si="110"/>
        <v>155</v>
      </c>
      <c r="AN236" s="116"/>
      <c r="AO236" s="348">
        <f t="shared" si="117"/>
        <v>155</v>
      </c>
      <c r="AP236" s="297"/>
      <c r="AQ236" s="101">
        <f t="shared" si="106"/>
        <v>0</v>
      </c>
      <c r="AR236" s="116"/>
      <c r="AS236" s="116"/>
      <c r="AT236" s="116"/>
      <c r="AU236" s="116"/>
      <c r="AV236" s="343">
        <f t="shared" si="118"/>
        <v>0</v>
      </c>
      <c r="AW236" s="116">
        <f t="shared" si="112"/>
        <v>0</v>
      </c>
      <c r="AX236" s="116"/>
      <c r="AY236" s="343">
        <f t="shared" si="119"/>
        <v>0</v>
      </c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s="21" customFormat="1" ht="12" customHeight="1">
      <c r="A237" s="195">
        <v>16500351</v>
      </c>
      <c r="B237" s="126" t="s">
        <v>1937</v>
      </c>
      <c r="C237" s="109" t="s">
        <v>1303</v>
      </c>
      <c r="D237" s="130" t="str">
        <f t="shared" si="111"/>
        <v>W/C</v>
      </c>
      <c r="E237" s="130"/>
      <c r="F237" s="109"/>
      <c r="G237" s="130"/>
      <c r="H237" s="212" t="str">
        <f t="shared" si="120"/>
        <v/>
      </c>
      <c r="I237" s="212" t="str">
        <f t="shared" si="121"/>
        <v/>
      </c>
      <c r="J237" s="212" t="str">
        <f t="shared" si="122"/>
        <v/>
      </c>
      <c r="K237" s="212" t="str">
        <f t="shared" si="109"/>
        <v/>
      </c>
      <c r="L237" s="212" t="str">
        <f t="shared" si="113"/>
        <v>W/C</v>
      </c>
      <c r="M237" s="212" t="str">
        <f t="shared" si="114"/>
        <v>NO</v>
      </c>
      <c r="N237" s="212" t="str">
        <f t="shared" si="115"/>
        <v>W/C</v>
      </c>
      <c r="O237" s="212"/>
      <c r="P237" s="110">
        <v>80883.5</v>
      </c>
      <c r="Q237" s="110">
        <v>67402.92</v>
      </c>
      <c r="R237" s="110">
        <v>53922.34</v>
      </c>
      <c r="S237" s="110">
        <v>40441.760000000002</v>
      </c>
      <c r="T237" s="110">
        <v>26961.18</v>
      </c>
      <c r="U237" s="110">
        <v>13480.6</v>
      </c>
      <c r="V237" s="110">
        <v>0</v>
      </c>
      <c r="W237" s="110">
        <v>154194.22</v>
      </c>
      <c r="X237" s="110">
        <v>140176.56</v>
      </c>
      <c r="Y237" s="110">
        <v>126158.9</v>
      </c>
      <c r="Z237" s="110">
        <v>112141.24</v>
      </c>
      <c r="AA237" s="110">
        <v>98123.58</v>
      </c>
      <c r="AB237" s="110">
        <v>84105.919999999998</v>
      </c>
      <c r="AC237" s="110"/>
      <c r="AD237" s="533">
        <f t="shared" si="105"/>
        <v>76291.500833333324</v>
      </c>
      <c r="AE237" s="529"/>
      <c r="AF237" s="118"/>
      <c r="AG237" s="270"/>
      <c r="AH237" s="116"/>
      <c r="AI237" s="116"/>
      <c r="AJ237" s="116"/>
      <c r="AK237" s="117"/>
      <c r="AL237" s="116">
        <f t="shared" si="116"/>
        <v>0</v>
      </c>
      <c r="AM237" s="115">
        <f t="shared" si="110"/>
        <v>76291.500833333324</v>
      </c>
      <c r="AN237" s="116"/>
      <c r="AO237" s="348">
        <f t="shared" si="117"/>
        <v>76291.500833333324</v>
      </c>
      <c r="AP237" s="297"/>
      <c r="AQ237" s="101">
        <f t="shared" si="106"/>
        <v>84105.919999999998</v>
      </c>
      <c r="AR237" s="116"/>
      <c r="AS237" s="116"/>
      <c r="AT237" s="116"/>
      <c r="AU237" s="116"/>
      <c r="AV237" s="343">
        <f t="shared" si="118"/>
        <v>0</v>
      </c>
      <c r="AW237" s="116">
        <f t="shared" si="112"/>
        <v>84105.919999999998</v>
      </c>
      <c r="AX237" s="116"/>
      <c r="AY237" s="343">
        <f t="shared" si="119"/>
        <v>84105.919999999998</v>
      </c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s="21" customFormat="1" ht="12" customHeight="1">
      <c r="A238" s="195">
        <v>16500373</v>
      </c>
      <c r="B238" s="126" t="s">
        <v>1938</v>
      </c>
      <c r="C238" s="109" t="s">
        <v>174</v>
      </c>
      <c r="D238" s="130" t="str">
        <f t="shared" si="111"/>
        <v>W/C</v>
      </c>
      <c r="E238" s="130"/>
      <c r="F238" s="109"/>
      <c r="G238" s="130"/>
      <c r="H238" s="212" t="str">
        <f t="shared" si="120"/>
        <v/>
      </c>
      <c r="I238" s="212" t="str">
        <f t="shared" si="121"/>
        <v/>
      </c>
      <c r="J238" s="212" t="str">
        <f t="shared" si="122"/>
        <v/>
      </c>
      <c r="K238" s="212" t="str">
        <f t="shared" si="109"/>
        <v/>
      </c>
      <c r="L238" s="212" t="str">
        <f t="shared" si="113"/>
        <v>W/C</v>
      </c>
      <c r="M238" s="212" t="str">
        <f t="shared" si="114"/>
        <v>NO</v>
      </c>
      <c r="N238" s="212" t="str">
        <f t="shared" si="115"/>
        <v>W/C</v>
      </c>
      <c r="O238" s="212"/>
      <c r="P238" s="110">
        <v>972.22</v>
      </c>
      <c r="Q238" s="110">
        <v>8256.9500000000007</v>
      </c>
      <c r="R238" s="110">
        <v>9045.02</v>
      </c>
      <c r="S238" s="110">
        <v>177236.94</v>
      </c>
      <c r="T238" s="110">
        <v>56035.81</v>
      </c>
      <c r="U238" s="110">
        <v>294159.14</v>
      </c>
      <c r="V238" s="110">
        <v>171991.63</v>
      </c>
      <c r="W238" s="110">
        <v>162337.20000000001</v>
      </c>
      <c r="X238" s="110">
        <v>123094.77</v>
      </c>
      <c r="Y238" s="110">
        <v>276823.53999999998</v>
      </c>
      <c r="Z238" s="110">
        <v>486508.33</v>
      </c>
      <c r="AA238" s="110">
        <v>256050</v>
      </c>
      <c r="AB238" s="110">
        <v>18602.77</v>
      </c>
      <c r="AC238" s="110"/>
      <c r="AD238" s="533">
        <f t="shared" si="105"/>
        <v>169277.23541666669</v>
      </c>
      <c r="AE238" s="529"/>
      <c r="AF238" s="118"/>
      <c r="AG238" s="270"/>
      <c r="AH238" s="116"/>
      <c r="AI238" s="116"/>
      <c r="AJ238" s="116"/>
      <c r="AK238" s="117"/>
      <c r="AL238" s="116">
        <f t="shared" si="116"/>
        <v>0</v>
      </c>
      <c r="AM238" s="115">
        <f t="shared" si="110"/>
        <v>169277.23541666669</v>
      </c>
      <c r="AN238" s="116"/>
      <c r="AO238" s="348">
        <f t="shared" si="117"/>
        <v>169277.23541666669</v>
      </c>
      <c r="AP238" s="297"/>
      <c r="AQ238" s="101">
        <f t="shared" si="106"/>
        <v>18602.77</v>
      </c>
      <c r="AR238" s="116"/>
      <c r="AS238" s="116"/>
      <c r="AT238" s="116"/>
      <c r="AU238" s="116"/>
      <c r="AV238" s="343">
        <f t="shared" si="118"/>
        <v>0</v>
      </c>
      <c r="AW238" s="116">
        <f t="shared" si="112"/>
        <v>18602.77</v>
      </c>
      <c r="AX238" s="116"/>
      <c r="AY238" s="343">
        <f t="shared" si="119"/>
        <v>18602.77</v>
      </c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s="21" customFormat="1" ht="12" customHeight="1">
      <c r="A239" s="195">
        <v>16500383</v>
      </c>
      <c r="B239" s="126" t="s">
        <v>1939</v>
      </c>
      <c r="C239" s="109" t="s">
        <v>316</v>
      </c>
      <c r="D239" s="130" t="str">
        <f t="shared" si="111"/>
        <v>W/C</v>
      </c>
      <c r="E239" s="130"/>
      <c r="F239" s="109"/>
      <c r="G239" s="130"/>
      <c r="H239" s="212" t="str">
        <f t="shared" si="120"/>
        <v/>
      </c>
      <c r="I239" s="212" t="str">
        <f t="shared" si="121"/>
        <v/>
      </c>
      <c r="J239" s="212" t="str">
        <f t="shared" si="122"/>
        <v/>
      </c>
      <c r="K239" s="212" t="str">
        <f t="shared" ref="K239:K270" si="123">IF(VALUE(AK239),K$7,IF(ISBLANK(AK239),"",K$7))</f>
        <v/>
      </c>
      <c r="L239" s="212" t="str">
        <f t="shared" si="113"/>
        <v>W/C</v>
      </c>
      <c r="M239" s="212" t="str">
        <f t="shared" si="114"/>
        <v>NO</v>
      </c>
      <c r="N239" s="212" t="str">
        <f t="shared" si="115"/>
        <v>W/C</v>
      </c>
      <c r="O239" s="212"/>
      <c r="P239" s="110">
        <v>277133.46999999997</v>
      </c>
      <c r="Q239" s="110">
        <v>138566.75</v>
      </c>
      <c r="R239" s="110">
        <v>86930</v>
      </c>
      <c r="S239" s="110">
        <v>78237</v>
      </c>
      <c r="T239" s="110">
        <v>1461538.48</v>
      </c>
      <c r="U239" s="110">
        <v>1313646.03</v>
      </c>
      <c r="V239" s="110">
        <v>1165753.58</v>
      </c>
      <c r="W239" s="110">
        <v>1017861.13</v>
      </c>
      <c r="X239" s="110">
        <v>869968.68</v>
      </c>
      <c r="Y239" s="110">
        <v>722076.23</v>
      </c>
      <c r="Z239" s="110">
        <v>574183.78</v>
      </c>
      <c r="AA239" s="110">
        <v>426291.33</v>
      </c>
      <c r="AB239" s="110">
        <v>278398.88</v>
      </c>
      <c r="AC239" s="110"/>
      <c r="AD239" s="533">
        <f t="shared" si="105"/>
        <v>677734.93041666655</v>
      </c>
      <c r="AE239" s="529"/>
      <c r="AF239" s="118"/>
      <c r="AG239" s="270"/>
      <c r="AH239" s="116"/>
      <c r="AI239" s="116"/>
      <c r="AJ239" s="116"/>
      <c r="AK239" s="117"/>
      <c r="AL239" s="116">
        <f t="shared" si="116"/>
        <v>0</v>
      </c>
      <c r="AM239" s="115">
        <f t="shared" ref="AM239:AM270" si="124">AD239</f>
        <v>677734.93041666655</v>
      </c>
      <c r="AN239" s="116"/>
      <c r="AO239" s="348">
        <f t="shared" si="117"/>
        <v>677734.93041666655</v>
      </c>
      <c r="AP239" s="297"/>
      <c r="AQ239" s="101">
        <f t="shared" si="106"/>
        <v>278398.88</v>
      </c>
      <c r="AR239" s="116"/>
      <c r="AS239" s="116"/>
      <c r="AT239" s="116"/>
      <c r="AU239" s="116"/>
      <c r="AV239" s="343">
        <f t="shared" si="118"/>
        <v>0</v>
      </c>
      <c r="AW239" s="116">
        <f t="shared" si="112"/>
        <v>278398.88</v>
      </c>
      <c r="AX239" s="116"/>
      <c r="AY239" s="343">
        <f t="shared" si="119"/>
        <v>278398.88</v>
      </c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s="21" customFormat="1" ht="12" customHeight="1">
      <c r="A240" s="195">
        <v>16500401</v>
      </c>
      <c r="B240" s="126" t="s">
        <v>1940</v>
      </c>
      <c r="C240" s="109" t="s">
        <v>541</v>
      </c>
      <c r="D240" s="130" t="str">
        <f t="shared" si="111"/>
        <v>W/C</v>
      </c>
      <c r="E240" s="130"/>
      <c r="F240" s="109"/>
      <c r="G240" s="130"/>
      <c r="H240" s="212" t="str">
        <f t="shared" si="120"/>
        <v/>
      </c>
      <c r="I240" s="212" t="str">
        <f t="shared" si="121"/>
        <v/>
      </c>
      <c r="J240" s="212" t="str">
        <f t="shared" si="122"/>
        <v/>
      </c>
      <c r="K240" s="212" t="str">
        <f t="shared" si="123"/>
        <v/>
      </c>
      <c r="L240" s="212" t="str">
        <f t="shared" si="113"/>
        <v>W/C</v>
      </c>
      <c r="M240" s="212" t="str">
        <f t="shared" si="114"/>
        <v>NO</v>
      </c>
      <c r="N240" s="212" t="str">
        <f t="shared" si="115"/>
        <v>W/C</v>
      </c>
      <c r="O240" s="212"/>
      <c r="P240" s="110">
        <v>0</v>
      </c>
      <c r="Q240" s="110">
        <v>74745.850000000006</v>
      </c>
      <c r="R240" s="110">
        <v>37372.92</v>
      </c>
      <c r="S240" s="110">
        <v>0</v>
      </c>
      <c r="T240" s="110">
        <v>0</v>
      </c>
      <c r="U240" s="110">
        <v>0</v>
      </c>
      <c r="V240" s="110">
        <v>0</v>
      </c>
      <c r="W240" s="110">
        <v>0</v>
      </c>
      <c r="X240" s="110">
        <v>0</v>
      </c>
      <c r="Y240" s="110">
        <v>0</v>
      </c>
      <c r="Z240" s="110">
        <v>0</v>
      </c>
      <c r="AA240" s="110">
        <v>151825.98000000001</v>
      </c>
      <c r="AB240" s="110">
        <v>113869.48</v>
      </c>
      <c r="AC240" s="110"/>
      <c r="AD240" s="533">
        <f t="shared" si="105"/>
        <v>26739.9575</v>
      </c>
      <c r="AE240" s="529"/>
      <c r="AF240" s="118"/>
      <c r="AG240" s="270"/>
      <c r="AH240" s="116"/>
      <c r="AI240" s="116"/>
      <c r="AJ240" s="116"/>
      <c r="AK240" s="117"/>
      <c r="AL240" s="116">
        <f t="shared" si="116"/>
        <v>0</v>
      </c>
      <c r="AM240" s="115">
        <f t="shared" si="124"/>
        <v>26739.9575</v>
      </c>
      <c r="AN240" s="116"/>
      <c r="AO240" s="348">
        <f t="shared" si="117"/>
        <v>26739.9575</v>
      </c>
      <c r="AP240" s="297"/>
      <c r="AQ240" s="101">
        <f t="shared" si="106"/>
        <v>113869.48</v>
      </c>
      <c r="AR240" s="116"/>
      <c r="AS240" s="116"/>
      <c r="AT240" s="116"/>
      <c r="AU240" s="116"/>
      <c r="AV240" s="343">
        <f t="shared" si="118"/>
        <v>0</v>
      </c>
      <c r="AW240" s="116">
        <f t="shared" si="112"/>
        <v>113869.48</v>
      </c>
      <c r="AX240" s="116"/>
      <c r="AY240" s="343">
        <f t="shared" si="119"/>
        <v>113869.48</v>
      </c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s="21" customFormat="1" ht="12" customHeight="1">
      <c r="A241" s="195">
        <v>16500411</v>
      </c>
      <c r="B241" s="126" t="s">
        <v>1941</v>
      </c>
      <c r="C241" s="109" t="s">
        <v>542</v>
      </c>
      <c r="D241" s="130" t="str">
        <f t="shared" si="111"/>
        <v>W/C</v>
      </c>
      <c r="E241" s="130"/>
      <c r="F241" s="109"/>
      <c r="G241" s="130"/>
      <c r="H241" s="212" t="str">
        <f t="shared" si="120"/>
        <v/>
      </c>
      <c r="I241" s="212" t="str">
        <f t="shared" si="121"/>
        <v/>
      </c>
      <c r="J241" s="212" t="str">
        <f t="shared" si="122"/>
        <v/>
      </c>
      <c r="K241" s="212" t="str">
        <f t="shared" si="123"/>
        <v/>
      </c>
      <c r="L241" s="212" t="str">
        <f t="shared" si="113"/>
        <v>W/C</v>
      </c>
      <c r="M241" s="212" t="str">
        <f t="shared" si="114"/>
        <v>NO</v>
      </c>
      <c r="N241" s="212" t="str">
        <f t="shared" si="115"/>
        <v>W/C</v>
      </c>
      <c r="O241" s="212"/>
      <c r="P241" s="110">
        <v>0</v>
      </c>
      <c r="Q241" s="110">
        <v>74745.850000000006</v>
      </c>
      <c r="R241" s="110">
        <v>37372.93</v>
      </c>
      <c r="S241" s="110">
        <v>0</v>
      </c>
      <c r="T241" s="110">
        <v>0</v>
      </c>
      <c r="U241" s="110">
        <v>0</v>
      </c>
      <c r="V241" s="110">
        <v>0</v>
      </c>
      <c r="W241" s="110">
        <v>0</v>
      </c>
      <c r="X241" s="110">
        <v>0</v>
      </c>
      <c r="Y241" s="110">
        <v>0</v>
      </c>
      <c r="Z241" s="110">
        <v>0</v>
      </c>
      <c r="AA241" s="110">
        <v>151825.98000000001</v>
      </c>
      <c r="AB241" s="110">
        <v>113869.48</v>
      </c>
      <c r="AC241" s="110"/>
      <c r="AD241" s="533">
        <f t="shared" si="105"/>
        <v>26739.958333333332</v>
      </c>
      <c r="AE241" s="529"/>
      <c r="AF241" s="118"/>
      <c r="AG241" s="270"/>
      <c r="AH241" s="116"/>
      <c r="AI241" s="116"/>
      <c r="AJ241" s="116"/>
      <c r="AK241" s="117"/>
      <c r="AL241" s="116">
        <f t="shared" si="116"/>
        <v>0</v>
      </c>
      <c r="AM241" s="115">
        <f t="shared" si="124"/>
        <v>26739.958333333332</v>
      </c>
      <c r="AN241" s="116"/>
      <c r="AO241" s="348">
        <f t="shared" si="117"/>
        <v>26739.958333333332</v>
      </c>
      <c r="AP241" s="297"/>
      <c r="AQ241" s="101">
        <f t="shared" si="106"/>
        <v>113869.48</v>
      </c>
      <c r="AR241" s="116"/>
      <c r="AS241" s="116"/>
      <c r="AT241" s="116"/>
      <c r="AU241" s="116"/>
      <c r="AV241" s="343">
        <f t="shared" si="118"/>
        <v>0</v>
      </c>
      <c r="AW241" s="116">
        <f t="shared" si="112"/>
        <v>113869.48</v>
      </c>
      <c r="AX241" s="116"/>
      <c r="AY241" s="343">
        <f t="shared" si="119"/>
        <v>113869.48</v>
      </c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s="21" customFormat="1" ht="12" customHeight="1">
      <c r="A242" s="195">
        <v>16500413</v>
      </c>
      <c r="B242" s="126" t="s">
        <v>1942</v>
      </c>
      <c r="C242" s="127" t="s">
        <v>720</v>
      </c>
      <c r="D242" s="130" t="str">
        <f t="shared" si="111"/>
        <v>W/C</v>
      </c>
      <c r="E242" s="130"/>
      <c r="F242" s="124"/>
      <c r="G242" s="130"/>
      <c r="H242" s="212" t="str">
        <f t="shared" si="120"/>
        <v/>
      </c>
      <c r="I242" s="212" t="str">
        <f t="shared" si="121"/>
        <v/>
      </c>
      <c r="J242" s="212" t="str">
        <f t="shared" si="122"/>
        <v/>
      </c>
      <c r="K242" s="212" t="str">
        <f t="shared" si="123"/>
        <v/>
      </c>
      <c r="L242" s="212" t="str">
        <f t="shared" si="113"/>
        <v>W/C</v>
      </c>
      <c r="M242" s="212" t="str">
        <f t="shared" si="114"/>
        <v>NO</v>
      </c>
      <c r="N242" s="212" t="str">
        <f t="shared" si="115"/>
        <v>W/C</v>
      </c>
      <c r="O242" s="212"/>
      <c r="P242" s="110">
        <v>256509.21</v>
      </c>
      <c r="Q242" s="110">
        <v>213757.67</v>
      </c>
      <c r="R242" s="110">
        <v>171006.13</v>
      </c>
      <c r="S242" s="110">
        <v>128254.59</v>
      </c>
      <c r="T242" s="110">
        <v>85503.05</v>
      </c>
      <c r="U242" s="110">
        <v>42751.51</v>
      </c>
      <c r="V242" s="110">
        <v>0</v>
      </c>
      <c r="W242" s="110">
        <v>470678.46</v>
      </c>
      <c r="X242" s="110">
        <v>427889.51</v>
      </c>
      <c r="Y242" s="110">
        <v>385100.56</v>
      </c>
      <c r="Z242" s="110">
        <v>342311.61</v>
      </c>
      <c r="AA242" s="110">
        <v>299522.65999999997</v>
      </c>
      <c r="AB242" s="110">
        <v>256733.71</v>
      </c>
      <c r="AC242" s="110"/>
      <c r="AD242" s="533">
        <f t="shared" si="105"/>
        <v>235283.10083333336</v>
      </c>
      <c r="AE242" s="529"/>
      <c r="AF242" s="118"/>
      <c r="AG242" s="270"/>
      <c r="AH242" s="116"/>
      <c r="AI242" s="116"/>
      <c r="AJ242" s="116"/>
      <c r="AK242" s="117"/>
      <c r="AL242" s="116">
        <f t="shared" si="116"/>
        <v>0</v>
      </c>
      <c r="AM242" s="115">
        <f t="shared" si="124"/>
        <v>235283.10083333336</v>
      </c>
      <c r="AN242" s="116"/>
      <c r="AO242" s="348">
        <f t="shared" si="117"/>
        <v>235283.10083333336</v>
      </c>
      <c r="AP242" s="297"/>
      <c r="AQ242" s="101">
        <f t="shared" si="106"/>
        <v>256733.71</v>
      </c>
      <c r="AR242" s="116"/>
      <c r="AS242" s="116"/>
      <c r="AT242" s="116"/>
      <c r="AU242" s="116"/>
      <c r="AV242" s="343">
        <f t="shared" si="118"/>
        <v>0</v>
      </c>
      <c r="AW242" s="116">
        <f t="shared" si="112"/>
        <v>256733.71</v>
      </c>
      <c r="AX242" s="116"/>
      <c r="AY242" s="343">
        <f t="shared" si="119"/>
        <v>256733.71</v>
      </c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s="21" customFormat="1" ht="12" customHeight="1">
      <c r="A243" s="431">
        <v>16500421</v>
      </c>
      <c r="B243" s="235" t="s">
        <v>1943</v>
      </c>
      <c r="C243" s="446" t="s">
        <v>1555</v>
      </c>
      <c r="D243" s="411" t="str">
        <f t="shared" si="111"/>
        <v>W/C</v>
      </c>
      <c r="E243" s="411"/>
      <c r="F243" s="444">
        <v>43101</v>
      </c>
      <c r="G243" s="411"/>
      <c r="H243" s="412" t="str">
        <f t="shared" si="120"/>
        <v/>
      </c>
      <c r="I243" s="412" t="str">
        <f t="shared" si="121"/>
        <v/>
      </c>
      <c r="J243" s="412" t="str">
        <f t="shared" si="122"/>
        <v/>
      </c>
      <c r="K243" s="412" t="str">
        <f t="shared" si="123"/>
        <v/>
      </c>
      <c r="L243" s="412" t="str">
        <f t="shared" si="113"/>
        <v>W/C</v>
      </c>
      <c r="M243" s="412" t="str">
        <f t="shared" si="114"/>
        <v>NO</v>
      </c>
      <c r="N243" s="412" t="str">
        <f t="shared" si="115"/>
        <v>W/C</v>
      </c>
      <c r="O243" s="412"/>
      <c r="P243" s="413">
        <v>0</v>
      </c>
      <c r="Q243" s="413">
        <v>0</v>
      </c>
      <c r="R243" s="413">
        <v>0</v>
      </c>
      <c r="S243" s="413">
        <v>0</v>
      </c>
      <c r="T243" s="413">
        <v>0</v>
      </c>
      <c r="U243" s="413">
        <v>0</v>
      </c>
      <c r="V243" s="413">
        <v>0</v>
      </c>
      <c r="W243" s="413">
        <v>103128.04</v>
      </c>
      <c r="X243" s="413">
        <v>93752.76</v>
      </c>
      <c r="Y243" s="413">
        <v>84377.48</v>
      </c>
      <c r="Z243" s="413">
        <v>75002.2</v>
      </c>
      <c r="AA243" s="413">
        <v>65626.92</v>
      </c>
      <c r="AB243" s="413">
        <v>56251.64</v>
      </c>
      <c r="AC243" s="413"/>
      <c r="AD243" s="534">
        <f t="shared" si="105"/>
        <v>37501.101666666662</v>
      </c>
      <c r="AE243" s="530"/>
      <c r="AF243" s="414"/>
      <c r="AG243" s="415"/>
      <c r="AH243" s="416"/>
      <c r="AI243" s="416"/>
      <c r="AJ243" s="416"/>
      <c r="AK243" s="417"/>
      <c r="AL243" s="416"/>
      <c r="AM243" s="418">
        <f t="shared" si="124"/>
        <v>37501.101666666662</v>
      </c>
      <c r="AN243" s="416"/>
      <c r="AO243" s="419">
        <f t="shared" si="117"/>
        <v>37501.101666666662</v>
      </c>
      <c r="AP243" s="297"/>
      <c r="AQ243" s="420">
        <f t="shared" si="106"/>
        <v>56251.64</v>
      </c>
      <c r="AR243" s="416"/>
      <c r="AS243" s="416"/>
      <c r="AT243" s="416"/>
      <c r="AU243" s="416"/>
      <c r="AV243" s="421"/>
      <c r="AW243" s="416">
        <f t="shared" si="112"/>
        <v>56251.64</v>
      </c>
      <c r="AX243" s="416"/>
      <c r="AY243" s="421">
        <f t="shared" si="119"/>
        <v>56251.64</v>
      </c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s="21" customFormat="1" ht="12" customHeight="1">
      <c r="A244" s="198">
        <v>16500433</v>
      </c>
      <c r="B244" s="243" t="s">
        <v>1944</v>
      </c>
      <c r="C244" s="124" t="s">
        <v>778</v>
      </c>
      <c r="D244" s="130" t="str">
        <f t="shared" si="111"/>
        <v>W/C</v>
      </c>
      <c r="E244" s="130"/>
      <c r="F244" s="124"/>
      <c r="G244" s="130"/>
      <c r="H244" s="212" t="str">
        <f t="shared" si="120"/>
        <v/>
      </c>
      <c r="I244" s="212" t="str">
        <f t="shared" si="121"/>
        <v/>
      </c>
      <c r="J244" s="212" t="str">
        <f t="shared" si="122"/>
        <v/>
      </c>
      <c r="K244" s="212" t="str">
        <f t="shared" si="123"/>
        <v/>
      </c>
      <c r="L244" s="212" t="str">
        <f t="shared" si="113"/>
        <v>W/C</v>
      </c>
      <c r="M244" s="212" t="str">
        <f t="shared" si="114"/>
        <v>NO</v>
      </c>
      <c r="N244" s="212" t="str">
        <f t="shared" si="115"/>
        <v>W/C</v>
      </c>
      <c r="O244" s="212"/>
      <c r="P244" s="110">
        <v>178242</v>
      </c>
      <c r="Q244" s="110">
        <v>148535</v>
      </c>
      <c r="R244" s="110">
        <v>118828</v>
      </c>
      <c r="S244" s="110">
        <v>89121</v>
      </c>
      <c r="T244" s="110">
        <v>59414</v>
      </c>
      <c r="U244" s="110">
        <v>29707</v>
      </c>
      <c r="V244" s="110">
        <v>0</v>
      </c>
      <c r="W244" s="110">
        <v>0</v>
      </c>
      <c r="X244" s="110">
        <v>0</v>
      </c>
      <c r="Y244" s="110">
        <v>271760.21999999997</v>
      </c>
      <c r="Z244" s="110">
        <v>241564.64</v>
      </c>
      <c r="AA244" s="110">
        <v>211369.06</v>
      </c>
      <c r="AB244" s="110">
        <v>181173.48</v>
      </c>
      <c r="AC244" s="110"/>
      <c r="AD244" s="533">
        <f t="shared" si="105"/>
        <v>112500.55499999999</v>
      </c>
      <c r="AE244" s="529"/>
      <c r="AF244" s="118"/>
      <c r="AG244" s="270"/>
      <c r="AH244" s="116"/>
      <c r="AI244" s="116"/>
      <c r="AJ244" s="116"/>
      <c r="AK244" s="117"/>
      <c r="AL244" s="116">
        <f t="shared" si="116"/>
        <v>0</v>
      </c>
      <c r="AM244" s="115">
        <f t="shared" si="124"/>
        <v>112500.55499999999</v>
      </c>
      <c r="AN244" s="116"/>
      <c r="AO244" s="348">
        <f t="shared" si="117"/>
        <v>112500.55499999999</v>
      </c>
      <c r="AP244" s="297"/>
      <c r="AQ244" s="101">
        <f t="shared" si="106"/>
        <v>181173.48</v>
      </c>
      <c r="AR244" s="116"/>
      <c r="AS244" s="116"/>
      <c r="AT244" s="116"/>
      <c r="AU244" s="116"/>
      <c r="AV244" s="343">
        <f t="shared" si="118"/>
        <v>0</v>
      </c>
      <c r="AW244" s="116">
        <f t="shared" si="112"/>
        <v>181173.48</v>
      </c>
      <c r="AX244" s="116"/>
      <c r="AY244" s="343">
        <f t="shared" si="119"/>
        <v>181173.48</v>
      </c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s="21" customFormat="1" ht="12" customHeight="1">
      <c r="A245" s="198">
        <v>16500443</v>
      </c>
      <c r="B245" s="243" t="s">
        <v>1945</v>
      </c>
      <c r="C245" s="124" t="s">
        <v>779</v>
      </c>
      <c r="D245" s="130" t="str">
        <f t="shared" si="111"/>
        <v>W/C</v>
      </c>
      <c r="E245" s="130"/>
      <c r="F245" s="124"/>
      <c r="G245" s="130"/>
      <c r="H245" s="212" t="str">
        <f t="shared" ref="H245:H276" si="125">IF(VALUE(AH245),H$7,IF(ISBLANK(AH245),"",H$7))</f>
        <v/>
      </c>
      <c r="I245" s="212" t="str">
        <f t="shared" ref="I245:I276" si="126">IF(VALUE(AI245),I$7,IF(ISBLANK(AI245),"",I$7))</f>
        <v/>
      </c>
      <c r="J245" s="212" t="str">
        <f t="shared" ref="J245:J276" si="127">IF(VALUE(AJ245),J$7,IF(ISBLANK(AJ245),"",J$7))</f>
        <v/>
      </c>
      <c r="K245" s="212" t="str">
        <f t="shared" si="123"/>
        <v/>
      </c>
      <c r="L245" s="212" t="str">
        <f t="shared" si="113"/>
        <v>W/C</v>
      </c>
      <c r="M245" s="212" t="str">
        <f t="shared" si="114"/>
        <v>NO</v>
      </c>
      <c r="N245" s="212" t="str">
        <f t="shared" si="115"/>
        <v>W/C</v>
      </c>
      <c r="O245" s="212"/>
      <c r="P245" s="110">
        <v>167090.96</v>
      </c>
      <c r="Q245" s="110">
        <v>139242.41</v>
      </c>
      <c r="R245" s="110">
        <v>111393.86</v>
      </c>
      <c r="S245" s="110">
        <v>83545.31</v>
      </c>
      <c r="T245" s="110">
        <v>55696.76</v>
      </c>
      <c r="U245" s="110">
        <v>27848.21</v>
      </c>
      <c r="V245" s="110">
        <v>0</v>
      </c>
      <c r="W245" s="110">
        <v>0</v>
      </c>
      <c r="X245" s="110">
        <v>284572.03999999998</v>
      </c>
      <c r="Y245" s="110">
        <v>256114.82</v>
      </c>
      <c r="Z245" s="110">
        <v>227657.60000000001</v>
      </c>
      <c r="AA245" s="110">
        <v>199200.38</v>
      </c>
      <c r="AB245" s="110">
        <v>170743.16</v>
      </c>
      <c r="AC245" s="110"/>
      <c r="AD245" s="533">
        <f t="shared" si="105"/>
        <v>129515.70416666668</v>
      </c>
      <c r="AE245" s="529"/>
      <c r="AF245" s="118"/>
      <c r="AG245" s="270"/>
      <c r="AH245" s="116"/>
      <c r="AI245" s="116"/>
      <c r="AJ245" s="116"/>
      <c r="AK245" s="117"/>
      <c r="AL245" s="116">
        <f t="shared" si="116"/>
        <v>0</v>
      </c>
      <c r="AM245" s="115">
        <f t="shared" si="124"/>
        <v>129515.70416666668</v>
      </c>
      <c r="AN245" s="116"/>
      <c r="AO245" s="348">
        <f t="shared" si="117"/>
        <v>129515.70416666668</v>
      </c>
      <c r="AP245" s="297"/>
      <c r="AQ245" s="101">
        <f t="shared" si="106"/>
        <v>170743.16</v>
      </c>
      <c r="AR245" s="116"/>
      <c r="AS245" s="116"/>
      <c r="AT245" s="116"/>
      <c r="AU245" s="116"/>
      <c r="AV245" s="343">
        <f t="shared" si="118"/>
        <v>0</v>
      </c>
      <c r="AW245" s="116">
        <f t="shared" si="112"/>
        <v>170743.16</v>
      </c>
      <c r="AX245" s="116"/>
      <c r="AY245" s="343">
        <f t="shared" si="119"/>
        <v>170743.16</v>
      </c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s="21" customFormat="1" ht="12" customHeight="1">
      <c r="A246" s="434">
        <v>16500493</v>
      </c>
      <c r="B246" s="449" t="s">
        <v>1369</v>
      </c>
      <c r="C246" s="410" t="s">
        <v>1352</v>
      </c>
      <c r="D246" s="411" t="str">
        <f t="shared" si="111"/>
        <v>W/C</v>
      </c>
      <c r="E246" s="411"/>
      <c r="F246" s="410"/>
      <c r="G246" s="411"/>
      <c r="H246" s="412" t="str">
        <f t="shared" si="125"/>
        <v/>
      </c>
      <c r="I246" s="412" t="str">
        <f t="shared" si="126"/>
        <v/>
      </c>
      <c r="J246" s="412" t="str">
        <f t="shared" si="127"/>
        <v/>
      </c>
      <c r="K246" s="412" t="str">
        <f t="shared" si="123"/>
        <v/>
      </c>
      <c r="L246" s="412" t="str">
        <f t="shared" si="113"/>
        <v>W/C</v>
      </c>
      <c r="M246" s="412" t="str">
        <f t="shared" si="114"/>
        <v>NO</v>
      </c>
      <c r="N246" s="412" t="str">
        <f t="shared" si="115"/>
        <v>W/C</v>
      </c>
      <c r="O246" s="412"/>
      <c r="P246" s="413">
        <v>0</v>
      </c>
      <c r="Q246" s="413">
        <v>0</v>
      </c>
      <c r="R246" s="413">
        <v>0</v>
      </c>
      <c r="S246" s="413">
        <v>0</v>
      </c>
      <c r="T246" s="413">
        <v>0</v>
      </c>
      <c r="U246" s="413">
        <v>0</v>
      </c>
      <c r="V246" s="413">
        <v>0</v>
      </c>
      <c r="W246" s="413">
        <v>0</v>
      </c>
      <c r="X246" s="413">
        <v>0</v>
      </c>
      <c r="Y246" s="413">
        <v>0</v>
      </c>
      <c r="Z246" s="413">
        <v>0</v>
      </c>
      <c r="AA246" s="413">
        <v>0</v>
      </c>
      <c r="AB246" s="413">
        <v>0</v>
      </c>
      <c r="AC246" s="413"/>
      <c r="AD246" s="534">
        <f t="shared" si="105"/>
        <v>0</v>
      </c>
      <c r="AE246" s="530"/>
      <c r="AF246" s="414"/>
      <c r="AG246" s="415"/>
      <c r="AH246" s="416"/>
      <c r="AI246" s="416"/>
      <c r="AJ246" s="416"/>
      <c r="AK246" s="417"/>
      <c r="AL246" s="416">
        <f t="shared" si="116"/>
        <v>0</v>
      </c>
      <c r="AM246" s="418">
        <f t="shared" si="124"/>
        <v>0</v>
      </c>
      <c r="AN246" s="416"/>
      <c r="AO246" s="419">
        <f t="shared" si="117"/>
        <v>0</v>
      </c>
      <c r="AP246" s="297"/>
      <c r="AQ246" s="420">
        <f t="shared" si="106"/>
        <v>0</v>
      </c>
      <c r="AR246" s="416"/>
      <c r="AS246" s="416"/>
      <c r="AT246" s="416"/>
      <c r="AU246" s="416"/>
      <c r="AV246" s="421">
        <f t="shared" si="118"/>
        <v>0</v>
      </c>
      <c r="AW246" s="416">
        <f t="shared" si="112"/>
        <v>0</v>
      </c>
      <c r="AX246" s="416"/>
      <c r="AY246" s="421">
        <f t="shared" si="119"/>
        <v>0</v>
      </c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s="21" customFormat="1" ht="12" customHeight="1">
      <c r="A247" s="434">
        <v>16500503</v>
      </c>
      <c r="B247" s="449" t="s">
        <v>1946</v>
      </c>
      <c r="C247" s="410" t="s">
        <v>1477</v>
      </c>
      <c r="D247" s="411" t="str">
        <f t="shared" si="111"/>
        <v>W/C</v>
      </c>
      <c r="E247" s="411"/>
      <c r="F247" s="428">
        <v>43040</v>
      </c>
      <c r="G247" s="411"/>
      <c r="H247" s="412" t="str">
        <f t="shared" si="125"/>
        <v/>
      </c>
      <c r="I247" s="412" t="str">
        <f t="shared" si="126"/>
        <v/>
      </c>
      <c r="J247" s="412" t="str">
        <f t="shared" si="127"/>
        <v/>
      </c>
      <c r="K247" s="412" t="str">
        <f t="shared" si="123"/>
        <v/>
      </c>
      <c r="L247" s="412" t="str">
        <f t="shared" si="113"/>
        <v>W/C</v>
      </c>
      <c r="M247" s="412" t="str">
        <f t="shared" si="114"/>
        <v>NO</v>
      </c>
      <c r="N247" s="412" t="str">
        <f t="shared" si="115"/>
        <v>W/C</v>
      </c>
      <c r="O247" s="412"/>
      <c r="P247" s="413">
        <v>0</v>
      </c>
      <c r="Q247" s="413">
        <v>0</v>
      </c>
      <c r="R247" s="413">
        <v>0</v>
      </c>
      <c r="S247" s="413">
        <v>0</v>
      </c>
      <c r="T247" s="413">
        <v>0</v>
      </c>
      <c r="U247" s="413">
        <v>325160</v>
      </c>
      <c r="V247" s="413">
        <v>102682.11</v>
      </c>
      <c r="W247" s="413">
        <v>102682.11</v>
      </c>
      <c r="X247" s="413">
        <v>0</v>
      </c>
      <c r="Y247" s="413">
        <v>0</v>
      </c>
      <c r="Z247" s="413">
        <v>0</v>
      </c>
      <c r="AA247" s="413">
        <v>0</v>
      </c>
      <c r="AB247" s="413">
        <v>0</v>
      </c>
      <c r="AC247" s="413"/>
      <c r="AD247" s="534">
        <f t="shared" si="105"/>
        <v>44210.351666666662</v>
      </c>
      <c r="AE247" s="530"/>
      <c r="AF247" s="414"/>
      <c r="AG247" s="415"/>
      <c r="AH247" s="416"/>
      <c r="AI247" s="416"/>
      <c r="AJ247" s="416"/>
      <c r="AK247" s="417"/>
      <c r="AL247" s="416">
        <f t="shared" si="116"/>
        <v>0</v>
      </c>
      <c r="AM247" s="418">
        <f t="shared" si="124"/>
        <v>44210.351666666662</v>
      </c>
      <c r="AN247" s="416"/>
      <c r="AO247" s="419">
        <f t="shared" si="117"/>
        <v>44210.351666666662</v>
      </c>
      <c r="AP247" s="297"/>
      <c r="AQ247" s="420">
        <f t="shared" si="106"/>
        <v>0</v>
      </c>
      <c r="AR247" s="416"/>
      <c r="AS247" s="416"/>
      <c r="AT247" s="416"/>
      <c r="AU247" s="416"/>
      <c r="AV247" s="421">
        <f t="shared" si="118"/>
        <v>0</v>
      </c>
      <c r="AW247" s="416">
        <f t="shared" si="112"/>
        <v>0</v>
      </c>
      <c r="AX247" s="416"/>
      <c r="AY247" s="421">
        <f t="shared" si="119"/>
        <v>0</v>
      </c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s="21" customFormat="1" ht="12" customHeight="1">
      <c r="A248" s="195">
        <v>16500532</v>
      </c>
      <c r="B248" s="126" t="s">
        <v>1947</v>
      </c>
      <c r="C248" s="109" t="s">
        <v>1027</v>
      </c>
      <c r="D248" s="130" t="str">
        <f t="shared" si="111"/>
        <v>W/C</v>
      </c>
      <c r="E248" s="130"/>
      <c r="F248" s="109"/>
      <c r="G248" s="130"/>
      <c r="H248" s="212" t="str">
        <f t="shared" si="125"/>
        <v/>
      </c>
      <c r="I248" s="212" t="str">
        <f t="shared" si="126"/>
        <v/>
      </c>
      <c r="J248" s="212" t="str">
        <f t="shared" si="127"/>
        <v/>
      </c>
      <c r="K248" s="212" t="str">
        <f t="shared" si="123"/>
        <v/>
      </c>
      <c r="L248" s="212" t="str">
        <f t="shared" si="113"/>
        <v>W/C</v>
      </c>
      <c r="M248" s="212" t="str">
        <f t="shared" si="114"/>
        <v>NO</v>
      </c>
      <c r="N248" s="212" t="str">
        <f t="shared" si="115"/>
        <v>W/C</v>
      </c>
      <c r="O248" s="212"/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10">
        <v>0</v>
      </c>
      <c r="V248" s="110">
        <v>0</v>
      </c>
      <c r="W248" s="110">
        <v>0</v>
      </c>
      <c r="X248" s="110">
        <v>0</v>
      </c>
      <c r="Y248" s="110">
        <v>0</v>
      </c>
      <c r="Z248" s="110">
        <v>0</v>
      </c>
      <c r="AA248" s="110">
        <v>0</v>
      </c>
      <c r="AB248" s="110">
        <v>0</v>
      </c>
      <c r="AC248" s="110"/>
      <c r="AD248" s="533">
        <f t="shared" si="105"/>
        <v>0</v>
      </c>
      <c r="AE248" s="529"/>
      <c r="AF248" s="118"/>
      <c r="AG248" s="270"/>
      <c r="AH248" s="116"/>
      <c r="AI248" s="116"/>
      <c r="AJ248" s="116"/>
      <c r="AK248" s="117"/>
      <c r="AL248" s="116">
        <f t="shared" si="116"/>
        <v>0</v>
      </c>
      <c r="AM248" s="115">
        <f t="shared" si="124"/>
        <v>0</v>
      </c>
      <c r="AN248" s="116"/>
      <c r="AO248" s="348">
        <f t="shared" si="117"/>
        <v>0</v>
      </c>
      <c r="AP248" s="297"/>
      <c r="AQ248" s="101">
        <f t="shared" si="106"/>
        <v>0</v>
      </c>
      <c r="AR248" s="116"/>
      <c r="AS248" s="116"/>
      <c r="AT248" s="116"/>
      <c r="AU248" s="116"/>
      <c r="AV248" s="343">
        <f t="shared" si="118"/>
        <v>0</v>
      </c>
      <c r="AW248" s="116">
        <f t="shared" si="112"/>
        <v>0</v>
      </c>
      <c r="AX248" s="116"/>
      <c r="AY248" s="343">
        <f t="shared" si="119"/>
        <v>0</v>
      </c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s="21" customFormat="1" ht="12" customHeight="1">
      <c r="A249" s="195">
        <v>16500553</v>
      </c>
      <c r="B249" s="126" t="s">
        <v>1948</v>
      </c>
      <c r="C249" s="109" t="s">
        <v>570</v>
      </c>
      <c r="D249" s="130" t="str">
        <f t="shared" si="111"/>
        <v>W/C</v>
      </c>
      <c r="E249" s="130"/>
      <c r="F249" s="109"/>
      <c r="G249" s="130"/>
      <c r="H249" s="212" t="str">
        <f t="shared" si="125"/>
        <v/>
      </c>
      <c r="I249" s="212" t="str">
        <f t="shared" si="126"/>
        <v/>
      </c>
      <c r="J249" s="212" t="str">
        <f t="shared" si="127"/>
        <v/>
      </c>
      <c r="K249" s="212" t="str">
        <f t="shared" si="123"/>
        <v/>
      </c>
      <c r="L249" s="212" t="str">
        <f t="shared" si="113"/>
        <v>W/C</v>
      </c>
      <c r="M249" s="212" t="str">
        <f t="shared" si="114"/>
        <v>NO</v>
      </c>
      <c r="N249" s="212" t="str">
        <f t="shared" si="115"/>
        <v>W/C</v>
      </c>
      <c r="O249" s="212"/>
      <c r="P249" s="110">
        <v>3572722.56</v>
      </c>
      <c r="Q249" s="110">
        <v>2928143.4</v>
      </c>
      <c r="R249" s="110">
        <v>105205.85</v>
      </c>
      <c r="S249" s="110">
        <v>35434.199999999997</v>
      </c>
      <c r="T249" s="110">
        <v>35434.199999999997</v>
      </c>
      <c r="U249" s="110">
        <v>0</v>
      </c>
      <c r="V249" s="110">
        <v>0</v>
      </c>
      <c r="W249" s="110">
        <v>0</v>
      </c>
      <c r="X249" s="110">
        <v>0</v>
      </c>
      <c r="Y249" s="110">
        <v>0</v>
      </c>
      <c r="Z249" s="110">
        <v>0</v>
      </c>
      <c r="AA249" s="110">
        <v>0</v>
      </c>
      <c r="AB249" s="110">
        <v>0</v>
      </c>
      <c r="AC249" s="110"/>
      <c r="AD249" s="533">
        <f t="shared" si="105"/>
        <v>407548.2441666667</v>
      </c>
      <c r="AE249" s="529"/>
      <c r="AF249" s="118"/>
      <c r="AG249" s="270"/>
      <c r="AH249" s="116"/>
      <c r="AI249" s="116"/>
      <c r="AJ249" s="116"/>
      <c r="AK249" s="117"/>
      <c r="AL249" s="116">
        <f t="shared" si="116"/>
        <v>0</v>
      </c>
      <c r="AM249" s="115">
        <f t="shared" si="124"/>
        <v>407548.2441666667</v>
      </c>
      <c r="AN249" s="116"/>
      <c r="AO249" s="348">
        <f t="shared" si="117"/>
        <v>407548.2441666667</v>
      </c>
      <c r="AP249" s="297"/>
      <c r="AQ249" s="101">
        <f t="shared" si="106"/>
        <v>0</v>
      </c>
      <c r="AR249" s="116"/>
      <c r="AS249" s="116"/>
      <c r="AT249" s="116"/>
      <c r="AU249" s="116"/>
      <c r="AV249" s="343">
        <f t="shared" si="118"/>
        <v>0</v>
      </c>
      <c r="AW249" s="116">
        <f t="shared" si="112"/>
        <v>0</v>
      </c>
      <c r="AX249" s="116"/>
      <c r="AY249" s="343">
        <f t="shared" si="119"/>
        <v>0</v>
      </c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s="21" customFormat="1" ht="12" customHeight="1">
      <c r="A250" s="195">
        <v>16500563</v>
      </c>
      <c r="B250" s="126" t="s">
        <v>1949</v>
      </c>
      <c r="C250" s="109" t="s">
        <v>278</v>
      </c>
      <c r="D250" s="130" t="str">
        <f t="shared" si="111"/>
        <v>W/C</v>
      </c>
      <c r="E250" s="130"/>
      <c r="F250" s="109"/>
      <c r="G250" s="130"/>
      <c r="H250" s="212" t="str">
        <f t="shared" si="125"/>
        <v/>
      </c>
      <c r="I250" s="212" t="str">
        <f t="shared" si="126"/>
        <v/>
      </c>
      <c r="J250" s="212" t="str">
        <f t="shared" si="127"/>
        <v/>
      </c>
      <c r="K250" s="212" t="str">
        <f t="shared" si="123"/>
        <v/>
      </c>
      <c r="L250" s="212" t="str">
        <f t="shared" si="113"/>
        <v>W/C</v>
      </c>
      <c r="M250" s="212" t="str">
        <f t="shared" si="114"/>
        <v>NO</v>
      </c>
      <c r="N250" s="212" t="str">
        <f t="shared" si="115"/>
        <v>W/C</v>
      </c>
      <c r="O250" s="212"/>
      <c r="P250" s="110">
        <v>91400.41</v>
      </c>
      <c r="Q250" s="110">
        <v>76167.009999999995</v>
      </c>
      <c r="R250" s="110">
        <v>60933.61</v>
      </c>
      <c r="S250" s="110">
        <v>45700.21</v>
      </c>
      <c r="T250" s="110">
        <v>30466.81</v>
      </c>
      <c r="U250" s="110">
        <v>15233.41</v>
      </c>
      <c r="V250" s="110">
        <v>0</v>
      </c>
      <c r="W250" s="110">
        <v>0</v>
      </c>
      <c r="X250" s="110">
        <v>0</v>
      </c>
      <c r="Y250" s="110">
        <v>0</v>
      </c>
      <c r="Z250" s="110">
        <v>0</v>
      </c>
      <c r="AA250" s="110">
        <v>0</v>
      </c>
      <c r="AB250" s="110">
        <v>0</v>
      </c>
      <c r="AC250" s="110"/>
      <c r="AD250" s="533">
        <f t="shared" si="105"/>
        <v>22850.104583333334</v>
      </c>
      <c r="AE250" s="529"/>
      <c r="AF250" s="118"/>
      <c r="AG250" s="270"/>
      <c r="AH250" s="116"/>
      <c r="AI250" s="116"/>
      <c r="AJ250" s="116"/>
      <c r="AK250" s="117"/>
      <c r="AL250" s="116">
        <f t="shared" si="116"/>
        <v>0</v>
      </c>
      <c r="AM250" s="115">
        <f t="shared" si="124"/>
        <v>22850.104583333334</v>
      </c>
      <c r="AN250" s="116"/>
      <c r="AO250" s="348">
        <f t="shared" si="117"/>
        <v>22850.104583333334</v>
      </c>
      <c r="AP250" s="297"/>
      <c r="AQ250" s="101">
        <f t="shared" si="106"/>
        <v>0</v>
      </c>
      <c r="AR250" s="116"/>
      <c r="AS250" s="116"/>
      <c r="AT250" s="116"/>
      <c r="AU250" s="116"/>
      <c r="AV250" s="343">
        <f t="shared" si="118"/>
        <v>0</v>
      </c>
      <c r="AW250" s="116">
        <f t="shared" si="112"/>
        <v>0</v>
      </c>
      <c r="AX250" s="116"/>
      <c r="AY250" s="343">
        <f t="shared" si="119"/>
        <v>0</v>
      </c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s="21" customFormat="1" ht="12" customHeight="1">
      <c r="A251" s="195">
        <v>16500583</v>
      </c>
      <c r="B251" s="126" t="s">
        <v>1950</v>
      </c>
      <c r="C251" s="109" t="s">
        <v>399</v>
      </c>
      <c r="D251" s="130" t="str">
        <f t="shared" si="111"/>
        <v>W/C</v>
      </c>
      <c r="E251" s="130"/>
      <c r="F251" s="109"/>
      <c r="G251" s="130"/>
      <c r="H251" s="212" t="str">
        <f t="shared" si="125"/>
        <v/>
      </c>
      <c r="I251" s="212" t="str">
        <f t="shared" si="126"/>
        <v/>
      </c>
      <c r="J251" s="212" t="str">
        <f t="shared" si="127"/>
        <v/>
      </c>
      <c r="K251" s="212" t="str">
        <f t="shared" si="123"/>
        <v/>
      </c>
      <c r="L251" s="212" t="str">
        <f t="shared" si="113"/>
        <v>W/C</v>
      </c>
      <c r="M251" s="212" t="str">
        <f t="shared" si="114"/>
        <v>NO</v>
      </c>
      <c r="N251" s="212" t="str">
        <f t="shared" si="115"/>
        <v>W/C</v>
      </c>
      <c r="O251" s="212"/>
      <c r="P251" s="110">
        <v>252599.86</v>
      </c>
      <c r="Q251" s="110">
        <v>210499.88</v>
      </c>
      <c r="R251" s="110">
        <v>168399.9</v>
      </c>
      <c r="S251" s="110">
        <v>126299.92</v>
      </c>
      <c r="T251" s="110">
        <v>84199.94</v>
      </c>
      <c r="U251" s="110">
        <v>42099.96</v>
      </c>
      <c r="V251" s="110">
        <v>605351.81000000006</v>
      </c>
      <c r="W251" s="110">
        <v>610396.41</v>
      </c>
      <c r="X251" s="110">
        <v>554905.82999999996</v>
      </c>
      <c r="Y251" s="110">
        <v>499415.25</v>
      </c>
      <c r="Z251" s="110">
        <v>443924.67</v>
      </c>
      <c r="AA251" s="110">
        <v>388434.09</v>
      </c>
      <c r="AB251" s="110">
        <v>332943.51</v>
      </c>
      <c r="AC251" s="110"/>
      <c r="AD251" s="533">
        <f t="shared" si="105"/>
        <v>335558.27875</v>
      </c>
      <c r="AE251" s="529"/>
      <c r="AF251" s="118"/>
      <c r="AG251" s="270"/>
      <c r="AH251" s="116"/>
      <c r="AI251" s="116"/>
      <c r="AJ251" s="116"/>
      <c r="AK251" s="117"/>
      <c r="AL251" s="116">
        <f t="shared" si="116"/>
        <v>0</v>
      </c>
      <c r="AM251" s="115">
        <f t="shared" si="124"/>
        <v>335558.27875</v>
      </c>
      <c r="AN251" s="116"/>
      <c r="AO251" s="348">
        <f t="shared" si="117"/>
        <v>335558.27875</v>
      </c>
      <c r="AP251" s="297"/>
      <c r="AQ251" s="101">
        <f t="shared" si="106"/>
        <v>332943.51</v>
      </c>
      <c r="AR251" s="116"/>
      <c r="AS251" s="116"/>
      <c r="AT251" s="116"/>
      <c r="AU251" s="116"/>
      <c r="AV251" s="343">
        <f t="shared" si="118"/>
        <v>0</v>
      </c>
      <c r="AW251" s="116">
        <f t="shared" si="112"/>
        <v>332943.51</v>
      </c>
      <c r="AX251" s="116"/>
      <c r="AY251" s="343">
        <f t="shared" si="119"/>
        <v>332943.51</v>
      </c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s="21" customFormat="1" ht="12" customHeight="1">
      <c r="A252" s="202">
        <v>16500591</v>
      </c>
      <c r="B252" s="130" t="s">
        <v>1951</v>
      </c>
      <c r="C252" s="109" t="s">
        <v>358</v>
      </c>
      <c r="D252" s="130" t="str">
        <f t="shared" si="111"/>
        <v>W/C</v>
      </c>
      <c r="E252" s="130"/>
      <c r="F252" s="109"/>
      <c r="G252" s="130"/>
      <c r="H252" s="212" t="str">
        <f t="shared" si="125"/>
        <v/>
      </c>
      <c r="I252" s="212" t="str">
        <f t="shared" si="126"/>
        <v/>
      </c>
      <c r="J252" s="212" t="str">
        <f t="shared" si="127"/>
        <v/>
      </c>
      <c r="K252" s="212" t="str">
        <f t="shared" si="123"/>
        <v/>
      </c>
      <c r="L252" s="212" t="str">
        <f t="shared" si="113"/>
        <v>W/C</v>
      </c>
      <c r="M252" s="212" t="str">
        <f t="shared" si="114"/>
        <v>NO</v>
      </c>
      <c r="N252" s="212" t="str">
        <f t="shared" si="115"/>
        <v>W/C</v>
      </c>
      <c r="O252" s="212"/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10">
        <v>0</v>
      </c>
      <c r="V252" s="110">
        <v>0</v>
      </c>
      <c r="W252" s="110">
        <v>0</v>
      </c>
      <c r="X252" s="110">
        <v>0</v>
      </c>
      <c r="Y252" s="110">
        <v>0</v>
      </c>
      <c r="Z252" s="110">
        <v>0</v>
      </c>
      <c r="AA252" s="110">
        <v>0</v>
      </c>
      <c r="AB252" s="110">
        <v>0</v>
      </c>
      <c r="AC252" s="110"/>
      <c r="AD252" s="533">
        <f t="shared" si="105"/>
        <v>0</v>
      </c>
      <c r="AE252" s="529"/>
      <c r="AF252" s="118"/>
      <c r="AG252" s="270"/>
      <c r="AH252" s="116"/>
      <c r="AI252" s="116"/>
      <c r="AJ252" s="116"/>
      <c r="AK252" s="117"/>
      <c r="AL252" s="116">
        <f t="shared" si="116"/>
        <v>0</v>
      </c>
      <c r="AM252" s="115">
        <f t="shared" si="124"/>
        <v>0</v>
      </c>
      <c r="AN252" s="116"/>
      <c r="AO252" s="348">
        <f t="shared" si="117"/>
        <v>0</v>
      </c>
      <c r="AP252" s="297"/>
      <c r="AQ252" s="101">
        <f t="shared" si="106"/>
        <v>0</v>
      </c>
      <c r="AR252" s="116"/>
      <c r="AS252" s="116"/>
      <c r="AT252" s="116"/>
      <c r="AU252" s="116"/>
      <c r="AV252" s="343">
        <f t="shared" si="118"/>
        <v>0</v>
      </c>
      <c r="AW252" s="116">
        <f t="shared" si="112"/>
        <v>0</v>
      </c>
      <c r="AX252" s="116"/>
      <c r="AY252" s="343">
        <f t="shared" si="119"/>
        <v>0</v>
      </c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s="21" customFormat="1" ht="12" customHeight="1">
      <c r="A253" s="195">
        <v>16500601</v>
      </c>
      <c r="B253" s="126" t="s">
        <v>1952</v>
      </c>
      <c r="C253" s="109" t="s">
        <v>346</v>
      </c>
      <c r="D253" s="130" t="str">
        <f t="shared" si="111"/>
        <v>W/C</v>
      </c>
      <c r="E253" s="130"/>
      <c r="F253" s="109"/>
      <c r="G253" s="130"/>
      <c r="H253" s="212" t="str">
        <f t="shared" si="125"/>
        <v/>
      </c>
      <c r="I253" s="212" t="str">
        <f t="shared" si="126"/>
        <v/>
      </c>
      <c r="J253" s="212" t="str">
        <f t="shared" si="127"/>
        <v/>
      </c>
      <c r="K253" s="212" t="str">
        <f t="shared" si="123"/>
        <v/>
      </c>
      <c r="L253" s="212" t="str">
        <f t="shared" si="113"/>
        <v>W/C</v>
      </c>
      <c r="M253" s="212" t="str">
        <f t="shared" si="114"/>
        <v>NO</v>
      </c>
      <c r="N253" s="212" t="str">
        <f t="shared" si="115"/>
        <v>W/C</v>
      </c>
      <c r="O253" s="212"/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10">
        <v>0</v>
      </c>
      <c r="V253" s="110">
        <v>0</v>
      </c>
      <c r="W253" s="110">
        <v>0</v>
      </c>
      <c r="X253" s="110">
        <v>0</v>
      </c>
      <c r="Y253" s="110">
        <v>0</v>
      </c>
      <c r="Z253" s="110">
        <v>0</v>
      </c>
      <c r="AA253" s="110">
        <v>0</v>
      </c>
      <c r="AB253" s="110">
        <v>0</v>
      </c>
      <c r="AC253" s="110"/>
      <c r="AD253" s="533">
        <f t="shared" si="105"/>
        <v>0</v>
      </c>
      <c r="AE253" s="529"/>
      <c r="AF253" s="118"/>
      <c r="AG253" s="270"/>
      <c r="AH253" s="116"/>
      <c r="AI253" s="116"/>
      <c r="AJ253" s="116"/>
      <c r="AK253" s="117"/>
      <c r="AL253" s="116">
        <f t="shared" si="116"/>
        <v>0</v>
      </c>
      <c r="AM253" s="115">
        <f t="shared" si="124"/>
        <v>0</v>
      </c>
      <c r="AN253" s="116"/>
      <c r="AO253" s="348">
        <f t="shared" si="117"/>
        <v>0</v>
      </c>
      <c r="AP253" s="297"/>
      <c r="AQ253" s="101">
        <f t="shared" si="106"/>
        <v>0</v>
      </c>
      <c r="AR253" s="116"/>
      <c r="AS253" s="116"/>
      <c r="AT253" s="116"/>
      <c r="AU253" s="116"/>
      <c r="AV253" s="343">
        <f t="shared" si="118"/>
        <v>0</v>
      </c>
      <c r="AW253" s="116">
        <f t="shared" si="112"/>
        <v>0</v>
      </c>
      <c r="AX253" s="116"/>
      <c r="AY253" s="343">
        <f t="shared" si="119"/>
        <v>0</v>
      </c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s="21" customFormat="1" ht="12" customHeight="1">
      <c r="A254" s="195">
        <v>16500611</v>
      </c>
      <c r="B254" s="126" t="s">
        <v>1953</v>
      </c>
      <c r="C254" s="109" t="s">
        <v>279</v>
      </c>
      <c r="D254" s="130" t="str">
        <f t="shared" si="111"/>
        <v>W/C</v>
      </c>
      <c r="E254" s="130"/>
      <c r="F254" s="109"/>
      <c r="G254" s="130"/>
      <c r="H254" s="212" t="str">
        <f t="shared" si="125"/>
        <v/>
      </c>
      <c r="I254" s="212" t="str">
        <f t="shared" si="126"/>
        <v/>
      </c>
      <c r="J254" s="212" t="str">
        <f t="shared" si="127"/>
        <v/>
      </c>
      <c r="K254" s="212" t="str">
        <f t="shared" si="123"/>
        <v/>
      </c>
      <c r="L254" s="212" t="str">
        <f t="shared" si="113"/>
        <v>W/C</v>
      </c>
      <c r="M254" s="212" t="str">
        <f t="shared" si="114"/>
        <v>NO</v>
      </c>
      <c r="N254" s="212" t="str">
        <f t="shared" si="115"/>
        <v>W/C</v>
      </c>
      <c r="O254" s="212"/>
      <c r="P254" s="110">
        <v>367790.94</v>
      </c>
      <c r="Q254" s="110">
        <v>306492.43</v>
      </c>
      <c r="R254" s="110">
        <v>245193.92</v>
      </c>
      <c r="S254" s="110">
        <v>183895.41</v>
      </c>
      <c r="T254" s="110">
        <v>122596.9</v>
      </c>
      <c r="U254" s="110">
        <v>61298.39</v>
      </c>
      <c r="V254" s="110">
        <v>0</v>
      </c>
      <c r="W254" s="110">
        <v>688388.25</v>
      </c>
      <c r="X254" s="110">
        <v>625807.5</v>
      </c>
      <c r="Y254" s="110">
        <v>563226.75</v>
      </c>
      <c r="Z254" s="110">
        <v>500646</v>
      </c>
      <c r="AA254" s="110">
        <v>438065.25</v>
      </c>
      <c r="AB254" s="110">
        <v>375484.5</v>
      </c>
      <c r="AC254" s="110"/>
      <c r="AD254" s="533">
        <f t="shared" si="105"/>
        <v>342270.70999999996</v>
      </c>
      <c r="AE254" s="529"/>
      <c r="AF254" s="118"/>
      <c r="AG254" s="270"/>
      <c r="AH254" s="116"/>
      <c r="AI254" s="116"/>
      <c r="AJ254" s="116"/>
      <c r="AK254" s="117"/>
      <c r="AL254" s="116">
        <f t="shared" si="116"/>
        <v>0</v>
      </c>
      <c r="AM254" s="115">
        <f t="shared" si="124"/>
        <v>342270.70999999996</v>
      </c>
      <c r="AN254" s="116"/>
      <c r="AO254" s="348">
        <f t="shared" si="117"/>
        <v>342270.70999999996</v>
      </c>
      <c r="AP254" s="297"/>
      <c r="AQ254" s="101">
        <f t="shared" si="106"/>
        <v>375484.5</v>
      </c>
      <c r="AR254" s="116"/>
      <c r="AS254" s="116"/>
      <c r="AT254" s="116"/>
      <c r="AU254" s="116"/>
      <c r="AV254" s="343">
        <f t="shared" si="118"/>
        <v>0</v>
      </c>
      <c r="AW254" s="116">
        <f t="shared" si="112"/>
        <v>375484.5</v>
      </c>
      <c r="AX254" s="116"/>
      <c r="AY254" s="343">
        <f t="shared" si="119"/>
        <v>375484.5</v>
      </c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s="21" customFormat="1" ht="12" customHeight="1">
      <c r="A255" s="195">
        <v>16500612</v>
      </c>
      <c r="B255" s="126" t="s">
        <v>1954</v>
      </c>
      <c r="C255" s="109" t="s">
        <v>402</v>
      </c>
      <c r="D255" s="130" t="str">
        <f t="shared" si="111"/>
        <v>W/C</v>
      </c>
      <c r="E255" s="130"/>
      <c r="F255" s="109"/>
      <c r="G255" s="130"/>
      <c r="H255" s="212" t="str">
        <f t="shared" si="125"/>
        <v/>
      </c>
      <c r="I255" s="212" t="str">
        <f t="shared" si="126"/>
        <v/>
      </c>
      <c r="J255" s="212" t="str">
        <f t="shared" si="127"/>
        <v/>
      </c>
      <c r="K255" s="212" t="str">
        <f t="shared" si="123"/>
        <v/>
      </c>
      <c r="L255" s="212" t="str">
        <f t="shared" si="113"/>
        <v>W/C</v>
      </c>
      <c r="M255" s="212" t="str">
        <f t="shared" si="114"/>
        <v>NO</v>
      </c>
      <c r="N255" s="212" t="str">
        <f t="shared" si="115"/>
        <v>W/C</v>
      </c>
      <c r="O255" s="212"/>
      <c r="P255" s="110">
        <v>224929.96</v>
      </c>
      <c r="Q255" s="110">
        <v>187441.62</v>
      </c>
      <c r="R255" s="110">
        <v>149953.28</v>
      </c>
      <c r="S255" s="110">
        <v>112464.94</v>
      </c>
      <c r="T255" s="110">
        <v>74976.600000000006</v>
      </c>
      <c r="U255" s="110">
        <v>503165.26</v>
      </c>
      <c r="V255" s="110">
        <v>465677</v>
      </c>
      <c r="W255" s="110">
        <v>426870.58</v>
      </c>
      <c r="X255" s="110">
        <v>388064.16</v>
      </c>
      <c r="Y255" s="110">
        <v>349257.74</v>
      </c>
      <c r="Z255" s="110">
        <v>310451.32</v>
      </c>
      <c r="AA255" s="110">
        <v>271644.90000000002</v>
      </c>
      <c r="AB255" s="110">
        <v>232838.48</v>
      </c>
      <c r="AC255" s="110"/>
      <c r="AD255" s="533">
        <f t="shared" si="105"/>
        <v>289070.96833333338</v>
      </c>
      <c r="AE255" s="529"/>
      <c r="AF255" s="118"/>
      <c r="AG255" s="270"/>
      <c r="AH255" s="116"/>
      <c r="AI255" s="116"/>
      <c r="AJ255" s="116"/>
      <c r="AK255" s="117"/>
      <c r="AL255" s="116">
        <f t="shared" si="116"/>
        <v>0</v>
      </c>
      <c r="AM255" s="115">
        <f t="shared" si="124"/>
        <v>289070.96833333338</v>
      </c>
      <c r="AN255" s="116"/>
      <c r="AO255" s="348">
        <f t="shared" si="117"/>
        <v>289070.96833333338</v>
      </c>
      <c r="AP255" s="297"/>
      <c r="AQ255" s="101">
        <f t="shared" si="106"/>
        <v>232838.48</v>
      </c>
      <c r="AR255" s="116"/>
      <c r="AS255" s="116"/>
      <c r="AT255" s="116"/>
      <c r="AU255" s="116"/>
      <c r="AV255" s="343">
        <f t="shared" si="118"/>
        <v>0</v>
      </c>
      <c r="AW255" s="116">
        <f t="shared" si="112"/>
        <v>232838.48</v>
      </c>
      <c r="AX255" s="116"/>
      <c r="AY255" s="343">
        <f t="shared" si="119"/>
        <v>232838.48</v>
      </c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s="21" customFormat="1" ht="12" customHeight="1">
      <c r="A256" s="195">
        <v>16500622</v>
      </c>
      <c r="B256" s="126" t="s">
        <v>1955</v>
      </c>
      <c r="C256" s="109" t="s">
        <v>670</v>
      </c>
      <c r="D256" s="130" t="str">
        <f t="shared" si="111"/>
        <v>W/C</v>
      </c>
      <c r="E256" s="130"/>
      <c r="F256" s="109"/>
      <c r="G256" s="130"/>
      <c r="H256" s="212" t="str">
        <f t="shared" si="125"/>
        <v/>
      </c>
      <c r="I256" s="212" t="str">
        <f t="shared" si="126"/>
        <v/>
      </c>
      <c r="J256" s="212" t="str">
        <f t="shared" si="127"/>
        <v/>
      </c>
      <c r="K256" s="212" t="str">
        <f t="shared" si="123"/>
        <v/>
      </c>
      <c r="L256" s="212" t="str">
        <f t="shared" si="113"/>
        <v>W/C</v>
      </c>
      <c r="M256" s="212" t="str">
        <f t="shared" si="114"/>
        <v>NO</v>
      </c>
      <c r="N256" s="212" t="str">
        <f t="shared" si="115"/>
        <v>W/C</v>
      </c>
      <c r="O256" s="212"/>
      <c r="P256" s="110">
        <v>43388.480000000003</v>
      </c>
      <c r="Q256" s="110">
        <v>36157.06</v>
      </c>
      <c r="R256" s="110">
        <v>28925.64</v>
      </c>
      <c r="S256" s="110">
        <v>21694.22</v>
      </c>
      <c r="T256" s="110">
        <v>14462.8</v>
      </c>
      <c r="U256" s="110">
        <v>7231.38</v>
      </c>
      <c r="V256" s="110">
        <v>0</v>
      </c>
      <c r="W256" s="110">
        <v>0</v>
      </c>
      <c r="X256" s="110">
        <v>0</v>
      </c>
      <c r="Y256" s="110">
        <v>67070.25</v>
      </c>
      <c r="Z256" s="110">
        <v>59618</v>
      </c>
      <c r="AA256" s="110">
        <v>52165.75</v>
      </c>
      <c r="AB256" s="110">
        <v>44713.5</v>
      </c>
      <c r="AC256" s="110"/>
      <c r="AD256" s="533">
        <f t="shared" si="105"/>
        <v>27614.674166666664</v>
      </c>
      <c r="AE256" s="529"/>
      <c r="AF256" s="118"/>
      <c r="AG256" s="270"/>
      <c r="AH256" s="116"/>
      <c r="AI256" s="116"/>
      <c r="AJ256" s="116"/>
      <c r="AK256" s="117"/>
      <c r="AL256" s="116">
        <f t="shared" si="116"/>
        <v>0</v>
      </c>
      <c r="AM256" s="115">
        <f t="shared" si="124"/>
        <v>27614.674166666664</v>
      </c>
      <c r="AN256" s="116"/>
      <c r="AO256" s="348">
        <f t="shared" si="117"/>
        <v>27614.674166666664</v>
      </c>
      <c r="AP256" s="297"/>
      <c r="AQ256" s="101">
        <f t="shared" si="106"/>
        <v>44713.5</v>
      </c>
      <c r="AR256" s="116"/>
      <c r="AS256" s="116"/>
      <c r="AT256" s="116"/>
      <c r="AU256" s="116"/>
      <c r="AV256" s="343">
        <f t="shared" si="118"/>
        <v>0</v>
      </c>
      <c r="AW256" s="116">
        <f t="shared" si="112"/>
        <v>44713.5</v>
      </c>
      <c r="AX256" s="116"/>
      <c r="AY256" s="343">
        <f t="shared" si="119"/>
        <v>44713.5</v>
      </c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s="21" customFormat="1" ht="12" customHeight="1">
      <c r="A257" s="195">
        <v>16500623</v>
      </c>
      <c r="B257" s="126" t="s">
        <v>1956</v>
      </c>
      <c r="C257" s="109" t="s">
        <v>101</v>
      </c>
      <c r="D257" s="130" t="str">
        <f t="shared" si="111"/>
        <v>W/C</v>
      </c>
      <c r="E257" s="130"/>
      <c r="F257" s="109"/>
      <c r="G257" s="130"/>
      <c r="H257" s="212" t="str">
        <f t="shared" si="125"/>
        <v/>
      </c>
      <c r="I257" s="212" t="str">
        <f t="shared" si="126"/>
        <v/>
      </c>
      <c r="J257" s="212" t="str">
        <f t="shared" si="127"/>
        <v/>
      </c>
      <c r="K257" s="212" t="str">
        <f t="shared" si="123"/>
        <v/>
      </c>
      <c r="L257" s="212" t="str">
        <f t="shared" si="113"/>
        <v>W/C</v>
      </c>
      <c r="M257" s="212" t="str">
        <f t="shared" si="114"/>
        <v>NO</v>
      </c>
      <c r="N257" s="212" t="str">
        <f t="shared" si="115"/>
        <v>W/C</v>
      </c>
      <c r="O257" s="212"/>
      <c r="P257" s="110">
        <v>59455.57</v>
      </c>
      <c r="Q257" s="110">
        <v>52023.62</v>
      </c>
      <c r="R257" s="110">
        <v>44591.67</v>
      </c>
      <c r="S257" s="110">
        <v>37159.72</v>
      </c>
      <c r="T257" s="110">
        <v>29727.77</v>
      </c>
      <c r="U257" s="110">
        <v>22295.82</v>
      </c>
      <c r="V257" s="110">
        <v>14863.87</v>
      </c>
      <c r="W257" s="110">
        <v>7431.92</v>
      </c>
      <c r="X257" s="110">
        <v>0</v>
      </c>
      <c r="Y257" s="110">
        <v>70432.08</v>
      </c>
      <c r="Z257" s="110">
        <v>64029.16</v>
      </c>
      <c r="AA257" s="110">
        <v>57626.239999999998</v>
      </c>
      <c r="AB257" s="110">
        <v>51223.32</v>
      </c>
      <c r="AC257" s="110"/>
      <c r="AD257" s="533">
        <f t="shared" si="105"/>
        <v>37960.109583333331</v>
      </c>
      <c r="AE257" s="529"/>
      <c r="AF257" s="118"/>
      <c r="AG257" s="270"/>
      <c r="AH257" s="116"/>
      <c r="AI257" s="116"/>
      <c r="AJ257" s="116"/>
      <c r="AK257" s="117"/>
      <c r="AL257" s="116">
        <f t="shared" si="116"/>
        <v>0</v>
      </c>
      <c r="AM257" s="115">
        <f t="shared" si="124"/>
        <v>37960.109583333331</v>
      </c>
      <c r="AN257" s="116"/>
      <c r="AO257" s="348">
        <f t="shared" si="117"/>
        <v>37960.109583333331</v>
      </c>
      <c r="AP257" s="297"/>
      <c r="AQ257" s="101">
        <f t="shared" si="106"/>
        <v>51223.32</v>
      </c>
      <c r="AR257" s="116"/>
      <c r="AS257" s="116"/>
      <c r="AT257" s="116"/>
      <c r="AU257" s="116"/>
      <c r="AV257" s="343">
        <f t="shared" si="118"/>
        <v>0</v>
      </c>
      <c r="AW257" s="116">
        <f t="shared" si="112"/>
        <v>51223.32</v>
      </c>
      <c r="AX257" s="116"/>
      <c r="AY257" s="343">
        <f t="shared" si="119"/>
        <v>51223.32</v>
      </c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s="21" customFormat="1" ht="12" customHeight="1">
      <c r="A258" s="195">
        <v>16500633</v>
      </c>
      <c r="B258" s="126" t="s">
        <v>1957</v>
      </c>
      <c r="C258" s="109" t="s">
        <v>1453</v>
      </c>
      <c r="D258" s="130" t="str">
        <f t="shared" si="111"/>
        <v>W/C</v>
      </c>
      <c r="E258" s="130"/>
      <c r="F258" s="109"/>
      <c r="G258" s="130"/>
      <c r="H258" s="212" t="str">
        <f t="shared" si="125"/>
        <v/>
      </c>
      <c r="I258" s="212" t="str">
        <f t="shared" si="126"/>
        <v/>
      </c>
      <c r="J258" s="212" t="str">
        <f t="shared" si="127"/>
        <v/>
      </c>
      <c r="K258" s="212" t="str">
        <f t="shared" si="123"/>
        <v/>
      </c>
      <c r="L258" s="212" t="str">
        <f t="shared" si="113"/>
        <v>W/C</v>
      </c>
      <c r="M258" s="212" t="str">
        <f t="shared" si="114"/>
        <v>NO</v>
      </c>
      <c r="N258" s="212" t="str">
        <f t="shared" si="115"/>
        <v>W/C</v>
      </c>
      <c r="O258" s="212"/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10">
        <v>0</v>
      </c>
      <c r="V258" s="110">
        <v>0</v>
      </c>
      <c r="W258" s="110">
        <v>0</v>
      </c>
      <c r="X258" s="110">
        <v>0</v>
      </c>
      <c r="Y258" s="110">
        <v>0</v>
      </c>
      <c r="Z258" s="110">
        <v>0</v>
      </c>
      <c r="AA258" s="110">
        <v>0</v>
      </c>
      <c r="AB258" s="110">
        <v>0</v>
      </c>
      <c r="AC258" s="110"/>
      <c r="AD258" s="533">
        <f t="shared" si="105"/>
        <v>0</v>
      </c>
      <c r="AE258" s="529"/>
      <c r="AF258" s="118"/>
      <c r="AG258" s="270"/>
      <c r="AH258" s="116"/>
      <c r="AI258" s="116"/>
      <c r="AJ258" s="116"/>
      <c r="AK258" s="117"/>
      <c r="AL258" s="116">
        <f t="shared" si="116"/>
        <v>0</v>
      </c>
      <c r="AM258" s="115">
        <f t="shared" si="124"/>
        <v>0</v>
      </c>
      <c r="AN258" s="116"/>
      <c r="AO258" s="348">
        <f t="shared" si="117"/>
        <v>0</v>
      </c>
      <c r="AP258" s="297"/>
      <c r="AQ258" s="101">
        <f t="shared" si="106"/>
        <v>0</v>
      </c>
      <c r="AR258" s="116"/>
      <c r="AS258" s="116"/>
      <c r="AT258" s="116"/>
      <c r="AU258" s="116"/>
      <c r="AV258" s="343">
        <f t="shared" si="118"/>
        <v>0</v>
      </c>
      <c r="AW258" s="116">
        <f t="shared" si="112"/>
        <v>0</v>
      </c>
      <c r="AX258" s="116"/>
      <c r="AY258" s="343">
        <f t="shared" si="119"/>
        <v>0</v>
      </c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s="21" customFormat="1" ht="12" customHeight="1">
      <c r="A259" s="195">
        <v>16500643</v>
      </c>
      <c r="B259" s="126" t="s">
        <v>1958</v>
      </c>
      <c r="C259" s="128" t="s">
        <v>83</v>
      </c>
      <c r="D259" s="130" t="str">
        <f t="shared" si="111"/>
        <v>W/C</v>
      </c>
      <c r="E259" s="130"/>
      <c r="F259" s="128"/>
      <c r="G259" s="130"/>
      <c r="H259" s="212" t="str">
        <f t="shared" si="125"/>
        <v/>
      </c>
      <c r="I259" s="212" t="str">
        <f t="shared" si="126"/>
        <v/>
      </c>
      <c r="J259" s="212" t="str">
        <f t="shared" si="127"/>
        <v/>
      </c>
      <c r="K259" s="212" t="str">
        <f t="shared" si="123"/>
        <v/>
      </c>
      <c r="L259" s="212" t="str">
        <f t="shared" si="113"/>
        <v>W/C</v>
      </c>
      <c r="M259" s="212" t="str">
        <f t="shared" si="114"/>
        <v>NO</v>
      </c>
      <c r="N259" s="212" t="str">
        <f t="shared" si="115"/>
        <v>W/C</v>
      </c>
      <c r="O259" s="212"/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10">
        <v>0</v>
      </c>
      <c r="V259" s="110">
        <v>0</v>
      </c>
      <c r="W259" s="110">
        <v>0</v>
      </c>
      <c r="X259" s="110">
        <v>0</v>
      </c>
      <c r="Y259" s="110">
        <v>0</v>
      </c>
      <c r="Z259" s="110">
        <v>0</v>
      </c>
      <c r="AA259" s="110">
        <v>0</v>
      </c>
      <c r="AB259" s="110">
        <v>0</v>
      </c>
      <c r="AC259" s="110"/>
      <c r="AD259" s="533">
        <f t="shared" si="105"/>
        <v>0</v>
      </c>
      <c r="AE259" s="529"/>
      <c r="AF259" s="118"/>
      <c r="AG259" s="270"/>
      <c r="AH259" s="116"/>
      <c r="AI259" s="116"/>
      <c r="AJ259" s="116"/>
      <c r="AK259" s="117"/>
      <c r="AL259" s="116">
        <f t="shared" si="116"/>
        <v>0</v>
      </c>
      <c r="AM259" s="115">
        <f t="shared" si="124"/>
        <v>0</v>
      </c>
      <c r="AN259" s="116"/>
      <c r="AO259" s="348">
        <f t="shared" si="117"/>
        <v>0</v>
      </c>
      <c r="AP259" s="297"/>
      <c r="AQ259" s="101">
        <f t="shared" si="106"/>
        <v>0</v>
      </c>
      <c r="AR259" s="116"/>
      <c r="AS259" s="116"/>
      <c r="AT259" s="116"/>
      <c r="AU259" s="116"/>
      <c r="AV259" s="343">
        <f t="shared" si="118"/>
        <v>0</v>
      </c>
      <c r="AW259" s="116">
        <f t="shared" si="112"/>
        <v>0</v>
      </c>
      <c r="AX259" s="116"/>
      <c r="AY259" s="343">
        <f t="shared" si="119"/>
        <v>0</v>
      </c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s="21" customFormat="1" ht="12" customHeight="1">
      <c r="A260" s="199">
        <v>16500651</v>
      </c>
      <c r="B260" s="125" t="s">
        <v>1959</v>
      </c>
      <c r="C260" s="125" t="s">
        <v>171</v>
      </c>
      <c r="D260" s="130" t="str">
        <f t="shared" si="111"/>
        <v>W/C</v>
      </c>
      <c r="E260" s="130"/>
      <c r="F260" s="125"/>
      <c r="G260" s="130"/>
      <c r="H260" s="212" t="str">
        <f t="shared" si="125"/>
        <v/>
      </c>
      <c r="I260" s="212" t="str">
        <f t="shared" si="126"/>
        <v/>
      </c>
      <c r="J260" s="212" t="str">
        <f t="shared" si="127"/>
        <v/>
      </c>
      <c r="K260" s="212" t="str">
        <f t="shared" si="123"/>
        <v/>
      </c>
      <c r="L260" s="212" t="str">
        <f t="shared" si="113"/>
        <v>W/C</v>
      </c>
      <c r="M260" s="212" t="str">
        <f t="shared" si="114"/>
        <v>NO</v>
      </c>
      <c r="N260" s="212" t="str">
        <f t="shared" si="115"/>
        <v>W/C</v>
      </c>
      <c r="O260" s="212"/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10">
        <v>0</v>
      </c>
      <c r="V260" s="110">
        <v>0</v>
      </c>
      <c r="W260" s="110">
        <v>0</v>
      </c>
      <c r="X260" s="110">
        <v>0</v>
      </c>
      <c r="Y260" s="110">
        <v>0</v>
      </c>
      <c r="Z260" s="110">
        <v>0</v>
      </c>
      <c r="AA260" s="110">
        <v>0</v>
      </c>
      <c r="AB260" s="110">
        <v>0</v>
      </c>
      <c r="AC260" s="110"/>
      <c r="AD260" s="533">
        <f t="shared" si="105"/>
        <v>0</v>
      </c>
      <c r="AE260" s="529"/>
      <c r="AF260" s="118"/>
      <c r="AG260" s="270"/>
      <c r="AH260" s="116"/>
      <c r="AI260" s="116"/>
      <c r="AJ260" s="116"/>
      <c r="AK260" s="117"/>
      <c r="AL260" s="116">
        <f t="shared" si="116"/>
        <v>0</v>
      </c>
      <c r="AM260" s="115">
        <f t="shared" si="124"/>
        <v>0</v>
      </c>
      <c r="AN260" s="116"/>
      <c r="AO260" s="348">
        <f t="shared" si="117"/>
        <v>0</v>
      </c>
      <c r="AP260" s="297"/>
      <c r="AQ260" s="101">
        <f t="shared" si="106"/>
        <v>0</v>
      </c>
      <c r="AR260" s="116"/>
      <c r="AS260" s="116"/>
      <c r="AT260" s="116"/>
      <c r="AU260" s="116"/>
      <c r="AV260" s="343">
        <f t="shared" si="118"/>
        <v>0</v>
      </c>
      <c r="AW260" s="116">
        <f t="shared" si="112"/>
        <v>0</v>
      </c>
      <c r="AX260" s="116"/>
      <c r="AY260" s="343">
        <f t="shared" si="119"/>
        <v>0</v>
      </c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s="21" customFormat="1" ht="12" customHeight="1">
      <c r="A261" s="199">
        <v>16500661</v>
      </c>
      <c r="B261" s="125" t="s">
        <v>1960</v>
      </c>
      <c r="C261" s="125" t="s">
        <v>172</v>
      </c>
      <c r="D261" s="130" t="str">
        <f t="shared" si="111"/>
        <v>W/C</v>
      </c>
      <c r="E261" s="130"/>
      <c r="F261" s="125"/>
      <c r="G261" s="130"/>
      <c r="H261" s="212" t="str">
        <f t="shared" si="125"/>
        <v/>
      </c>
      <c r="I261" s="212" t="str">
        <f t="shared" si="126"/>
        <v/>
      </c>
      <c r="J261" s="212" t="str">
        <f t="shared" si="127"/>
        <v/>
      </c>
      <c r="K261" s="212" t="str">
        <f t="shared" si="123"/>
        <v/>
      </c>
      <c r="L261" s="212" t="str">
        <f t="shared" si="113"/>
        <v>W/C</v>
      </c>
      <c r="M261" s="212" t="str">
        <f t="shared" si="114"/>
        <v>NO</v>
      </c>
      <c r="N261" s="212" t="str">
        <f t="shared" si="115"/>
        <v>W/C</v>
      </c>
      <c r="O261" s="212"/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10">
        <v>0</v>
      </c>
      <c r="V261" s="110">
        <v>0</v>
      </c>
      <c r="W261" s="110">
        <v>0</v>
      </c>
      <c r="X261" s="110">
        <v>0</v>
      </c>
      <c r="Y261" s="110">
        <v>0</v>
      </c>
      <c r="Z261" s="110">
        <v>0</v>
      </c>
      <c r="AA261" s="110">
        <v>0</v>
      </c>
      <c r="AB261" s="110">
        <v>0</v>
      </c>
      <c r="AC261" s="110"/>
      <c r="AD261" s="533">
        <f t="shared" si="105"/>
        <v>0</v>
      </c>
      <c r="AE261" s="529"/>
      <c r="AF261" s="118"/>
      <c r="AG261" s="270"/>
      <c r="AH261" s="116"/>
      <c r="AI261" s="116"/>
      <c r="AJ261" s="116"/>
      <c r="AK261" s="117"/>
      <c r="AL261" s="116">
        <f t="shared" si="116"/>
        <v>0</v>
      </c>
      <c r="AM261" s="115">
        <f t="shared" si="124"/>
        <v>0</v>
      </c>
      <c r="AN261" s="116"/>
      <c r="AO261" s="348">
        <f t="shared" si="117"/>
        <v>0</v>
      </c>
      <c r="AP261" s="297"/>
      <c r="AQ261" s="101">
        <f t="shared" si="106"/>
        <v>0</v>
      </c>
      <c r="AR261" s="116"/>
      <c r="AS261" s="116"/>
      <c r="AT261" s="116"/>
      <c r="AU261" s="116"/>
      <c r="AV261" s="343">
        <f t="shared" si="118"/>
        <v>0</v>
      </c>
      <c r="AW261" s="116">
        <f t="shared" si="112"/>
        <v>0</v>
      </c>
      <c r="AX261" s="116"/>
      <c r="AY261" s="343">
        <f t="shared" si="119"/>
        <v>0</v>
      </c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s="21" customFormat="1" ht="12" customHeight="1">
      <c r="A262" s="199">
        <v>16500671</v>
      </c>
      <c r="B262" s="125" t="s">
        <v>1961</v>
      </c>
      <c r="C262" s="125" t="s">
        <v>173</v>
      </c>
      <c r="D262" s="130" t="str">
        <f t="shared" si="111"/>
        <v>W/C</v>
      </c>
      <c r="E262" s="130"/>
      <c r="F262" s="125"/>
      <c r="G262" s="130"/>
      <c r="H262" s="212" t="str">
        <f t="shared" si="125"/>
        <v/>
      </c>
      <c r="I262" s="212" t="str">
        <f t="shared" si="126"/>
        <v/>
      </c>
      <c r="J262" s="212" t="str">
        <f t="shared" si="127"/>
        <v/>
      </c>
      <c r="K262" s="212" t="str">
        <f t="shared" si="123"/>
        <v/>
      </c>
      <c r="L262" s="212" t="str">
        <f t="shared" si="113"/>
        <v>W/C</v>
      </c>
      <c r="M262" s="212" t="str">
        <f t="shared" si="114"/>
        <v>NO</v>
      </c>
      <c r="N262" s="212" t="str">
        <f t="shared" si="115"/>
        <v>W/C</v>
      </c>
      <c r="O262" s="212"/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10">
        <v>0</v>
      </c>
      <c r="V262" s="110">
        <v>0</v>
      </c>
      <c r="W262" s="110">
        <v>0</v>
      </c>
      <c r="X262" s="110">
        <v>0</v>
      </c>
      <c r="Y262" s="110">
        <v>0</v>
      </c>
      <c r="Z262" s="110">
        <v>0</v>
      </c>
      <c r="AA262" s="110">
        <v>0</v>
      </c>
      <c r="AB262" s="110">
        <v>0</v>
      </c>
      <c r="AC262" s="110"/>
      <c r="AD262" s="533">
        <f t="shared" si="105"/>
        <v>0</v>
      </c>
      <c r="AE262" s="529"/>
      <c r="AF262" s="118"/>
      <c r="AG262" s="270"/>
      <c r="AH262" s="116"/>
      <c r="AI262" s="116"/>
      <c r="AJ262" s="116"/>
      <c r="AK262" s="117"/>
      <c r="AL262" s="116">
        <f t="shared" si="116"/>
        <v>0</v>
      </c>
      <c r="AM262" s="115">
        <f t="shared" si="124"/>
        <v>0</v>
      </c>
      <c r="AN262" s="116"/>
      <c r="AO262" s="348">
        <f t="shared" si="117"/>
        <v>0</v>
      </c>
      <c r="AP262" s="297"/>
      <c r="AQ262" s="101">
        <f t="shared" si="106"/>
        <v>0</v>
      </c>
      <c r="AR262" s="116"/>
      <c r="AS262" s="116"/>
      <c r="AT262" s="116"/>
      <c r="AU262" s="116"/>
      <c r="AV262" s="343">
        <f t="shared" si="118"/>
        <v>0</v>
      </c>
      <c r="AW262" s="116">
        <f t="shared" si="112"/>
        <v>0</v>
      </c>
      <c r="AX262" s="116"/>
      <c r="AY262" s="343">
        <f t="shared" si="119"/>
        <v>0</v>
      </c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s="21" customFormat="1" ht="12" customHeight="1">
      <c r="A263" s="199">
        <v>16500673</v>
      </c>
      <c r="B263" s="125" t="s">
        <v>1962</v>
      </c>
      <c r="C263" s="125" t="s">
        <v>736</v>
      </c>
      <c r="D263" s="130" t="str">
        <f t="shared" si="111"/>
        <v>W/C</v>
      </c>
      <c r="E263" s="130"/>
      <c r="F263" s="125"/>
      <c r="G263" s="130"/>
      <c r="H263" s="212" t="str">
        <f t="shared" si="125"/>
        <v/>
      </c>
      <c r="I263" s="212" t="str">
        <f t="shared" si="126"/>
        <v/>
      </c>
      <c r="J263" s="212" t="str">
        <f t="shared" si="127"/>
        <v/>
      </c>
      <c r="K263" s="212" t="str">
        <f t="shared" si="123"/>
        <v/>
      </c>
      <c r="L263" s="212" t="str">
        <f t="shared" si="113"/>
        <v>W/C</v>
      </c>
      <c r="M263" s="212" t="str">
        <f t="shared" si="114"/>
        <v>NO</v>
      </c>
      <c r="N263" s="212" t="str">
        <f t="shared" si="115"/>
        <v>W/C</v>
      </c>
      <c r="O263" s="212"/>
      <c r="P263" s="110">
        <v>115275.29</v>
      </c>
      <c r="Q263" s="110">
        <v>96062.74</v>
      </c>
      <c r="R263" s="110">
        <v>76850.19</v>
      </c>
      <c r="S263" s="110">
        <v>57637.64</v>
      </c>
      <c r="T263" s="110">
        <v>38425.089999999997</v>
      </c>
      <c r="U263" s="110">
        <v>19212.54</v>
      </c>
      <c r="V263" s="110">
        <v>0</v>
      </c>
      <c r="W263" s="110">
        <v>215564.81</v>
      </c>
      <c r="X263" s="110">
        <v>195968.01</v>
      </c>
      <c r="Y263" s="110">
        <v>176371.21</v>
      </c>
      <c r="Z263" s="110">
        <v>156774.41</v>
      </c>
      <c r="AA263" s="110">
        <v>137177.60999999999</v>
      </c>
      <c r="AB263" s="110">
        <v>117580.81</v>
      </c>
      <c r="AC263" s="110"/>
      <c r="AD263" s="533">
        <f t="shared" si="105"/>
        <v>107206.02500000001</v>
      </c>
      <c r="AE263" s="529"/>
      <c r="AF263" s="118"/>
      <c r="AG263" s="270" t="s">
        <v>124</v>
      </c>
      <c r="AH263" s="116"/>
      <c r="AI263" s="116"/>
      <c r="AJ263" s="116"/>
      <c r="AK263" s="117"/>
      <c r="AL263" s="116">
        <f t="shared" si="116"/>
        <v>0</v>
      </c>
      <c r="AM263" s="115">
        <f t="shared" si="124"/>
        <v>107206.02500000001</v>
      </c>
      <c r="AN263" s="116"/>
      <c r="AO263" s="348">
        <f t="shared" si="117"/>
        <v>107206.02500000001</v>
      </c>
      <c r="AP263" s="297"/>
      <c r="AQ263" s="101">
        <f t="shared" si="106"/>
        <v>117580.81</v>
      </c>
      <c r="AR263" s="116"/>
      <c r="AS263" s="116"/>
      <c r="AT263" s="116"/>
      <c r="AU263" s="116"/>
      <c r="AV263" s="343">
        <f t="shared" si="118"/>
        <v>0</v>
      </c>
      <c r="AW263" s="116">
        <f t="shared" si="112"/>
        <v>117580.81</v>
      </c>
      <c r="AX263" s="116"/>
      <c r="AY263" s="343">
        <f t="shared" si="119"/>
        <v>117580.81</v>
      </c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s="21" customFormat="1" ht="12" customHeight="1">
      <c r="A264" s="195">
        <v>16500681</v>
      </c>
      <c r="B264" s="126" t="s">
        <v>1963</v>
      </c>
      <c r="C264" s="109" t="s">
        <v>529</v>
      </c>
      <c r="D264" s="130" t="str">
        <f t="shared" si="111"/>
        <v>W/C</v>
      </c>
      <c r="E264" s="130"/>
      <c r="F264" s="109"/>
      <c r="G264" s="130"/>
      <c r="H264" s="212" t="str">
        <f t="shared" si="125"/>
        <v/>
      </c>
      <c r="I264" s="212" t="str">
        <f t="shared" si="126"/>
        <v/>
      </c>
      <c r="J264" s="212" t="str">
        <f t="shared" si="127"/>
        <v/>
      </c>
      <c r="K264" s="212" t="str">
        <f t="shared" si="123"/>
        <v/>
      </c>
      <c r="L264" s="212" t="str">
        <f t="shared" si="113"/>
        <v>W/C</v>
      </c>
      <c r="M264" s="212" t="str">
        <f t="shared" si="114"/>
        <v>NO</v>
      </c>
      <c r="N264" s="212" t="str">
        <f t="shared" si="115"/>
        <v>W/C</v>
      </c>
      <c r="O264" s="212"/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10">
        <v>0</v>
      </c>
      <c r="V264" s="110">
        <v>0</v>
      </c>
      <c r="W264" s="110">
        <v>0</v>
      </c>
      <c r="X264" s="110">
        <v>0</v>
      </c>
      <c r="Y264" s="110">
        <v>0</v>
      </c>
      <c r="Z264" s="110">
        <v>0</v>
      </c>
      <c r="AA264" s="110">
        <v>0</v>
      </c>
      <c r="AB264" s="110">
        <v>0</v>
      </c>
      <c r="AC264" s="110"/>
      <c r="AD264" s="533">
        <f t="shared" si="105"/>
        <v>0</v>
      </c>
      <c r="AE264" s="529"/>
      <c r="AF264" s="118"/>
      <c r="AG264" s="270"/>
      <c r="AH264" s="116"/>
      <c r="AI264" s="116"/>
      <c r="AJ264" s="116"/>
      <c r="AK264" s="117"/>
      <c r="AL264" s="116">
        <f t="shared" si="116"/>
        <v>0</v>
      </c>
      <c r="AM264" s="115">
        <f t="shared" si="124"/>
        <v>0</v>
      </c>
      <c r="AN264" s="116"/>
      <c r="AO264" s="348">
        <f t="shared" si="117"/>
        <v>0</v>
      </c>
      <c r="AP264" s="297"/>
      <c r="AQ264" s="101">
        <f t="shared" si="106"/>
        <v>0</v>
      </c>
      <c r="AR264" s="116"/>
      <c r="AS264" s="116"/>
      <c r="AT264" s="116"/>
      <c r="AU264" s="116"/>
      <c r="AV264" s="343">
        <f t="shared" si="118"/>
        <v>0</v>
      </c>
      <c r="AW264" s="116">
        <f t="shared" si="112"/>
        <v>0</v>
      </c>
      <c r="AX264" s="116"/>
      <c r="AY264" s="343">
        <f t="shared" si="119"/>
        <v>0</v>
      </c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s="21" customFormat="1" ht="12" customHeight="1">
      <c r="A265" s="195">
        <v>16500683</v>
      </c>
      <c r="B265" s="126" t="s">
        <v>1964</v>
      </c>
      <c r="C265" s="109" t="s">
        <v>1060</v>
      </c>
      <c r="D265" s="130" t="str">
        <f t="shared" si="111"/>
        <v>W/C</v>
      </c>
      <c r="E265" s="130"/>
      <c r="F265" s="109"/>
      <c r="G265" s="130"/>
      <c r="H265" s="212" t="str">
        <f t="shared" si="125"/>
        <v/>
      </c>
      <c r="I265" s="212" t="str">
        <f t="shared" si="126"/>
        <v/>
      </c>
      <c r="J265" s="212" t="str">
        <f t="shared" si="127"/>
        <v/>
      </c>
      <c r="K265" s="212" t="str">
        <f t="shared" si="123"/>
        <v/>
      </c>
      <c r="L265" s="212" t="str">
        <f t="shared" si="113"/>
        <v>W/C</v>
      </c>
      <c r="M265" s="212" t="str">
        <f t="shared" si="114"/>
        <v>NO</v>
      </c>
      <c r="N265" s="212" t="str">
        <f t="shared" si="115"/>
        <v>W/C</v>
      </c>
      <c r="O265" s="212"/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10">
        <v>0</v>
      </c>
      <c r="V265" s="110">
        <v>0</v>
      </c>
      <c r="W265" s="110">
        <v>0</v>
      </c>
      <c r="X265" s="110">
        <v>0</v>
      </c>
      <c r="Y265" s="110">
        <v>0</v>
      </c>
      <c r="Z265" s="110">
        <v>0</v>
      </c>
      <c r="AA265" s="110">
        <v>0</v>
      </c>
      <c r="AB265" s="110">
        <v>0</v>
      </c>
      <c r="AC265" s="110"/>
      <c r="AD265" s="533">
        <f t="shared" ref="AD265:AD328" si="128">(P265+AB265+SUM(Q265:AA265)*2)/24</f>
        <v>0</v>
      </c>
      <c r="AE265" s="529"/>
      <c r="AF265" s="118"/>
      <c r="AG265" s="270"/>
      <c r="AH265" s="116"/>
      <c r="AI265" s="116"/>
      <c r="AJ265" s="116"/>
      <c r="AK265" s="117"/>
      <c r="AL265" s="116">
        <f t="shared" si="116"/>
        <v>0</v>
      </c>
      <c r="AM265" s="115">
        <f t="shared" si="124"/>
        <v>0</v>
      </c>
      <c r="AN265" s="116"/>
      <c r="AO265" s="348">
        <f t="shared" si="117"/>
        <v>0</v>
      </c>
      <c r="AP265" s="297"/>
      <c r="AQ265" s="101">
        <f t="shared" ref="AQ265:AQ328" si="129">AB265</f>
        <v>0</v>
      </c>
      <c r="AR265" s="116"/>
      <c r="AS265" s="116"/>
      <c r="AT265" s="116"/>
      <c r="AU265" s="116"/>
      <c r="AV265" s="343">
        <f t="shared" si="118"/>
        <v>0</v>
      </c>
      <c r="AW265" s="116">
        <f t="shared" si="112"/>
        <v>0</v>
      </c>
      <c r="AX265" s="116"/>
      <c r="AY265" s="343">
        <f t="shared" si="119"/>
        <v>0</v>
      </c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s="21" customFormat="1" ht="12" customHeight="1">
      <c r="A266" s="195">
        <v>16500693</v>
      </c>
      <c r="B266" s="126" t="s">
        <v>1965</v>
      </c>
      <c r="C266" s="109" t="s">
        <v>786</v>
      </c>
      <c r="D266" s="130" t="str">
        <f t="shared" si="111"/>
        <v>W/C</v>
      </c>
      <c r="E266" s="130"/>
      <c r="F266" s="109"/>
      <c r="G266" s="130"/>
      <c r="H266" s="212" t="str">
        <f t="shared" si="125"/>
        <v/>
      </c>
      <c r="I266" s="212" t="str">
        <f t="shared" si="126"/>
        <v/>
      </c>
      <c r="J266" s="212" t="str">
        <f t="shared" si="127"/>
        <v/>
      </c>
      <c r="K266" s="212" t="str">
        <f t="shared" si="123"/>
        <v/>
      </c>
      <c r="L266" s="212" t="str">
        <f t="shared" si="113"/>
        <v>W/C</v>
      </c>
      <c r="M266" s="212" t="str">
        <f t="shared" si="114"/>
        <v>NO</v>
      </c>
      <c r="N266" s="212" t="str">
        <f t="shared" si="115"/>
        <v>W/C</v>
      </c>
      <c r="O266" s="212"/>
      <c r="P266" s="110">
        <v>207249.61</v>
      </c>
      <c r="Q266" s="110">
        <v>175034.87</v>
      </c>
      <c r="R266" s="110">
        <v>142820.13</v>
      </c>
      <c r="S266" s="110">
        <v>110605.39</v>
      </c>
      <c r="T266" s="110">
        <v>73736.91</v>
      </c>
      <c r="U266" s="110">
        <v>36868.43</v>
      </c>
      <c r="V266" s="110">
        <v>0</v>
      </c>
      <c r="W266" s="110">
        <v>0</v>
      </c>
      <c r="X266" s="110">
        <v>0</v>
      </c>
      <c r="Y266" s="110">
        <v>0</v>
      </c>
      <c r="Z266" s="110">
        <v>0</v>
      </c>
      <c r="AA266" s="110">
        <v>0</v>
      </c>
      <c r="AB266" s="110">
        <v>0</v>
      </c>
      <c r="AC266" s="110"/>
      <c r="AD266" s="533">
        <f t="shared" si="128"/>
        <v>53557.544583333343</v>
      </c>
      <c r="AE266" s="529"/>
      <c r="AF266" s="118"/>
      <c r="AG266" s="270"/>
      <c r="AH266" s="116"/>
      <c r="AI266" s="116"/>
      <c r="AJ266" s="116"/>
      <c r="AK266" s="117"/>
      <c r="AL266" s="116">
        <f t="shared" si="116"/>
        <v>0</v>
      </c>
      <c r="AM266" s="115">
        <f t="shared" si="124"/>
        <v>53557.544583333343</v>
      </c>
      <c r="AN266" s="116"/>
      <c r="AO266" s="348">
        <f t="shared" si="117"/>
        <v>53557.544583333343</v>
      </c>
      <c r="AP266" s="297"/>
      <c r="AQ266" s="101">
        <f t="shared" si="129"/>
        <v>0</v>
      </c>
      <c r="AR266" s="116"/>
      <c r="AS266" s="116"/>
      <c r="AT266" s="116"/>
      <c r="AU266" s="116"/>
      <c r="AV266" s="343">
        <f t="shared" si="118"/>
        <v>0</v>
      </c>
      <c r="AW266" s="116">
        <f t="shared" si="112"/>
        <v>0</v>
      </c>
      <c r="AX266" s="116"/>
      <c r="AY266" s="343">
        <f t="shared" si="119"/>
        <v>0</v>
      </c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s="21" customFormat="1" ht="12" customHeight="1">
      <c r="A267" s="199">
        <v>16500703</v>
      </c>
      <c r="B267" s="125" t="s">
        <v>1966</v>
      </c>
      <c r="C267" s="125" t="s">
        <v>797</v>
      </c>
      <c r="D267" s="130" t="str">
        <f t="shared" si="111"/>
        <v>W/C</v>
      </c>
      <c r="E267" s="130"/>
      <c r="F267" s="125"/>
      <c r="G267" s="130"/>
      <c r="H267" s="212" t="str">
        <f t="shared" si="125"/>
        <v/>
      </c>
      <c r="I267" s="212" t="str">
        <f t="shared" si="126"/>
        <v/>
      </c>
      <c r="J267" s="212" t="str">
        <f t="shared" si="127"/>
        <v/>
      </c>
      <c r="K267" s="212" t="str">
        <f t="shared" si="123"/>
        <v/>
      </c>
      <c r="L267" s="212" t="str">
        <f t="shared" si="113"/>
        <v>W/C</v>
      </c>
      <c r="M267" s="212" t="str">
        <f t="shared" si="114"/>
        <v>NO</v>
      </c>
      <c r="N267" s="212" t="str">
        <f t="shared" si="115"/>
        <v>W/C</v>
      </c>
      <c r="O267" s="212"/>
      <c r="P267" s="110">
        <v>148028.28</v>
      </c>
      <c r="Q267" s="110">
        <v>148028.28</v>
      </c>
      <c r="R267" s="110">
        <v>53828.44</v>
      </c>
      <c r="S267" s="110">
        <v>40371.32</v>
      </c>
      <c r="T267" s="110">
        <v>26914.2</v>
      </c>
      <c r="U267" s="110">
        <v>13457.08</v>
      </c>
      <c r="V267" s="110">
        <v>0</v>
      </c>
      <c r="W267" s="110">
        <v>0</v>
      </c>
      <c r="X267" s="110">
        <v>0</v>
      </c>
      <c r="Y267" s="110">
        <v>0</v>
      </c>
      <c r="Z267" s="110">
        <v>0</v>
      </c>
      <c r="AA267" s="110">
        <v>0</v>
      </c>
      <c r="AB267" s="110">
        <v>0</v>
      </c>
      <c r="AC267" s="110"/>
      <c r="AD267" s="533">
        <f t="shared" si="128"/>
        <v>29717.788333333334</v>
      </c>
      <c r="AE267" s="529"/>
      <c r="AF267" s="118"/>
      <c r="AG267" s="270"/>
      <c r="AH267" s="116"/>
      <c r="AI267" s="116"/>
      <c r="AJ267" s="116"/>
      <c r="AK267" s="117"/>
      <c r="AL267" s="116">
        <f t="shared" si="116"/>
        <v>0</v>
      </c>
      <c r="AM267" s="115">
        <f t="shared" si="124"/>
        <v>29717.788333333334</v>
      </c>
      <c r="AN267" s="116"/>
      <c r="AO267" s="348">
        <f t="shared" si="117"/>
        <v>29717.788333333334</v>
      </c>
      <c r="AP267" s="297"/>
      <c r="AQ267" s="101">
        <f t="shared" si="129"/>
        <v>0</v>
      </c>
      <c r="AR267" s="116"/>
      <c r="AS267" s="116"/>
      <c r="AT267" s="116"/>
      <c r="AU267" s="116"/>
      <c r="AV267" s="343">
        <f t="shared" si="118"/>
        <v>0</v>
      </c>
      <c r="AW267" s="116">
        <f t="shared" si="112"/>
        <v>0</v>
      </c>
      <c r="AX267" s="116"/>
      <c r="AY267" s="343">
        <f t="shared" si="119"/>
        <v>0</v>
      </c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s="21" customFormat="1" ht="12" customHeight="1">
      <c r="A268" s="197">
        <v>16500731</v>
      </c>
      <c r="B268" s="242" t="s">
        <v>1967</v>
      </c>
      <c r="C268" s="109" t="s">
        <v>510</v>
      </c>
      <c r="D268" s="130" t="str">
        <f t="shared" si="111"/>
        <v>W/C</v>
      </c>
      <c r="E268" s="130"/>
      <c r="F268" s="109"/>
      <c r="G268" s="130"/>
      <c r="H268" s="212" t="str">
        <f t="shared" si="125"/>
        <v/>
      </c>
      <c r="I268" s="212" t="str">
        <f t="shared" si="126"/>
        <v/>
      </c>
      <c r="J268" s="212" t="str">
        <f t="shared" si="127"/>
        <v/>
      </c>
      <c r="K268" s="212" t="str">
        <f t="shared" si="123"/>
        <v/>
      </c>
      <c r="L268" s="212" t="str">
        <f t="shared" si="113"/>
        <v>W/C</v>
      </c>
      <c r="M268" s="212" t="str">
        <f t="shared" si="114"/>
        <v>NO</v>
      </c>
      <c r="N268" s="212" t="str">
        <f t="shared" si="115"/>
        <v>W/C</v>
      </c>
      <c r="O268" s="212"/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10">
        <v>0</v>
      </c>
      <c r="V268" s="110">
        <v>0</v>
      </c>
      <c r="W268" s="110">
        <v>0</v>
      </c>
      <c r="X268" s="110">
        <v>0</v>
      </c>
      <c r="Y268" s="110">
        <v>0</v>
      </c>
      <c r="Z268" s="110">
        <v>0</v>
      </c>
      <c r="AA268" s="110">
        <v>0</v>
      </c>
      <c r="AB268" s="110">
        <v>0</v>
      </c>
      <c r="AC268" s="110"/>
      <c r="AD268" s="533">
        <f t="shared" si="128"/>
        <v>0</v>
      </c>
      <c r="AE268" s="529"/>
      <c r="AF268" s="118"/>
      <c r="AG268" s="270"/>
      <c r="AH268" s="116"/>
      <c r="AI268" s="116"/>
      <c r="AJ268" s="116"/>
      <c r="AK268" s="117"/>
      <c r="AL268" s="116">
        <f t="shared" si="116"/>
        <v>0</v>
      </c>
      <c r="AM268" s="115">
        <f t="shared" si="124"/>
        <v>0</v>
      </c>
      <c r="AN268" s="116"/>
      <c r="AO268" s="348">
        <f t="shared" si="117"/>
        <v>0</v>
      </c>
      <c r="AP268" s="297"/>
      <c r="AQ268" s="101">
        <f t="shared" si="129"/>
        <v>0</v>
      </c>
      <c r="AR268" s="116"/>
      <c r="AS268" s="116"/>
      <c r="AT268" s="116"/>
      <c r="AU268" s="116"/>
      <c r="AV268" s="343">
        <f t="shared" si="118"/>
        <v>0</v>
      </c>
      <c r="AW268" s="116">
        <f t="shared" si="112"/>
        <v>0</v>
      </c>
      <c r="AX268" s="116"/>
      <c r="AY268" s="343">
        <f t="shared" si="119"/>
        <v>0</v>
      </c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s="21" customFormat="1" ht="12" customHeight="1">
      <c r="A269" s="197">
        <v>16500741</v>
      </c>
      <c r="B269" s="242" t="s">
        <v>1968</v>
      </c>
      <c r="C269" s="109" t="s">
        <v>511</v>
      </c>
      <c r="D269" s="130" t="str">
        <f t="shared" si="111"/>
        <v>W/C</v>
      </c>
      <c r="E269" s="130"/>
      <c r="F269" s="109"/>
      <c r="G269" s="130"/>
      <c r="H269" s="212" t="str">
        <f t="shared" si="125"/>
        <v/>
      </c>
      <c r="I269" s="212" t="str">
        <f t="shared" si="126"/>
        <v/>
      </c>
      <c r="J269" s="212" t="str">
        <f t="shared" si="127"/>
        <v/>
      </c>
      <c r="K269" s="212" t="str">
        <f t="shared" si="123"/>
        <v/>
      </c>
      <c r="L269" s="212" t="str">
        <f t="shared" si="113"/>
        <v>W/C</v>
      </c>
      <c r="M269" s="212" t="str">
        <f t="shared" si="114"/>
        <v>NO</v>
      </c>
      <c r="N269" s="212" t="str">
        <f t="shared" si="115"/>
        <v>W/C</v>
      </c>
      <c r="O269" s="212"/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10">
        <v>0</v>
      </c>
      <c r="V269" s="110">
        <v>0</v>
      </c>
      <c r="W269" s="110">
        <v>0</v>
      </c>
      <c r="X269" s="110">
        <v>0</v>
      </c>
      <c r="Y269" s="110">
        <v>0</v>
      </c>
      <c r="Z269" s="110">
        <v>0</v>
      </c>
      <c r="AA269" s="110">
        <v>0</v>
      </c>
      <c r="AB269" s="110">
        <v>0</v>
      </c>
      <c r="AC269" s="110"/>
      <c r="AD269" s="533">
        <f t="shared" si="128"/>
        <v>0</v>
      </c>
      <c r="AE269" s="529"/>
      <c r="AF269" s="118"/>
      <c r="AG269" s="270"/>
      <c r="AH269" s="116"/>
      <c r="AI269" s="116"/>
      <c r="AJ269" s="116"/>
      <c r="AK269" s="117"/>
      <c r="AL269" s="116">
        <f t="shared" si="116"/>
        <v>0</v>
      </c>
      <c r="AM269" s="115">
        <f t="shared" si="124"/>
        <v>0</v>
      </c>
      <c r="AN269" s="116"/>
      <c r="AO269" s="348">
        <f t="shared" si="117"/>
        <v>0</v>
      </c>
      <c r="AP269" s="297"/>
      <c r="AQ269" s="101">
        <f t="shared" si="129"/>
        <v>0</v>
      </c>
      <c r="AR269" s="116"/>
      <c r="AS269" s="116"/>
      <c r="AT269" s="116"/>
      <c r="AU269" s="116"/>
      <c r="AV269" s="343">
        <f t="shared" si="118"/>
        <v>0</v>
      </c>
      <c r="AW269" s="116">
        <f t="shared" si="112"/>
        <v>0</v>
      </c>
      <c r="AX269" s="116"/>
      <c r="AY269" s="343">
        <f t="shared" si="119"/>
        <v>0</v>
      </c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s="21" customFormat="1" ht="12" customHeight="1">
      <c r="A270" s="197">
        <v>16500743</v>
      </c>
      <c r="B270" s="242" t="s">
        <v>1969</v>
      </c>
      <c r="C270" s="109" t="s">
        <v>810</v>
      </c>
      <c r="D270" s="130" t="str">
        <f t="shared" si="111"/>
        <v>W/C</v>
      </c>
      <c r="E270" s="130"/>
      <c r="F270" s="109"/>
      <c r="G270" s="130"/>
      <c r="H270" s="212" t="str">
        <f t="shared" si="125"/>
        <v/>
      </c>
      <c r="I270" s="212" t="str">
        <f t="shared" si="126"/>
        <v/>
      </c>
      <c r="J270" s="212" t="str">
        <f t="shared" si="127"/>
        <v/>
      </c>
      <c r="K270" s="212" t="str">
        <f t="shared" si="123"/>
        <v/>
      </c>
      <c r="L270" s="212" t="str">
        <f t="shared" si="113"/>
        <v>W/C</v>
      </c>
      <c r="M270" s="212" t="str">
        <f t="shared" si="114"/>
        <v>NO</v>
      </c>
      <c r="N270" s="212" t="str">
        <f t="shared" si="115"/>
        <v>W/C</v>
      </c>
      <c r="O270" s="212"/>
      <c r="P270" s="110">
        <v>167898.49</v>
      </c>
      <c r="Q270" s="110">
        <v>151108.64000000001</v>
      </c>
      <c r="R270" s="110">
        <v>134318.79</v>
      </c>
      <c r="S270" s="110">
        <v>117528.94</v>
      </c>
      <c r="T270" s="110">
        <v>100739.09</v>
      </c>
      <c r="U270" s="110">
        <v>83949.24</v>
      </c>
      <c r="V270" s="110">
        <v>67159.39</v>
      </c>
      <c r="W270" s="110">
        <v>50369.54</v>
      </c>
      <c r="X270" s="110">
        <v>33579.69</v>
      </c>
      <c r="Y270" s="110">
        <v>16789.84</v>
      </c>
      <c r="Z270" s="110">
        <v>0</v>
      </c>
      <c r="AA270" s="110">
        <v>0</v>
      </c>
      <c r="AB270" s="110">
        <v>0</v>
      </c>
      <c r="AC270" s="110"/>
      <c r="AD270" s="533">
        <f t="shared" si="128"/>
        <v>69957.700416666674</v>
      </c>
      <c r="AE270" s="529"/>
      <c r="AF270" s="118"/>
      <c r="AG270" s="270"/>
      <c r="AH270" s="116"/>
      <c r="AI270" s="116"/>
      <c r="AJ270" s="116"/>
      <c r="AK270" s="117"/>
      <c r="AL270" s="116">
        <f t="shared" si="116"/>
        <v>0</v>
      </c>
      <c r="AM270" s="115">
        <f t="shared" si="124"/>
        <v>69957.700416666674</v>
      </c>
      <c r="AN270" s="116"/>
      <c r="AO270" s="348">
        <f t="shared" si="117"/>
        <v>69957.700416666674</v>
      </c>
      <c r="AP270" s="297"/>
      <c r="AQ270" s="101">
        <f t="shared" si="129"/>
        <v>0</v>
      </c>
      <c r="AR270" s="116"/>
      <c r="AS270" s="116"/>
      <c r="AT270" s="116"/>
      <c r="AU270" s="116"/>
      <c r="AV270" s="343">
        <f t="shared" si="118"/>
        <v>0</v>
      </c>
      <c r="AW270" s="116">
        <f t="shared" si="112"/>
        <v>0</v>
      </c>
      <c r="AX270" s="116"/>
      <c r="AY270" s="343">
        <f t="shared" si="119"/>
        <v>0</v>
      </c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s="21" customFormat="1" ht="12" customHeight="1">
      <c r="A271" s="197">
        <v>16500751</v>
      </c>
      <c r="B271" s="242" t="s">
        <v>1970</v>
      </c>
      <c r="C271" s="129" t="s">
        <v>512</v>
      </c>
      <c r="D271" s="130" t="str">
        <f t="shared" si="111"/>
        <v>W/C</v>
      </c>
      <c r="E271" s="130"/>
      <c r="F271" s="109"/>
      <c r="G271" s="130"/>
      <c r="H271" s="212" t="str">
        <f t="shared" si="125"/>
        <v/>
      </c>
      <c r="I271" s="212" t="str">
        <f t="shared" si="126"/>
        <v/>
      </c>
      <c r="J271" s="212" t="str">
        <f t="shared" si="127"/>
        <v/>
      </c>
      <c r="K271" s="212" t="str">
        <f t="shared" ref="K271:K302" si="130">IF(VALUE(AK271),K$7,IF(ISBLANK(AK271),"",K$7))</f>
        <v/>
      </c>
      <c r="L271" s="212" t="str">
        <f t="shared" si="113"/>
        <v>W/C</v>
      </c>
      <c r="M271" s="212" t="str">
        <f t="shared" si="114"/>
        <v>NO</v>
      </c>
      <c r="N271" s="212" t="str">
        <f t="shared" si="115"/>
        <v>W/C</v>
      </c>
      <c r="O271" s="212"/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10">
        <v>0</v>
      </c>
      <c r="V271" s="110">
        <v>0</v>
      </c>
      <c r="W271" s="110">
        <v>0</v>
      </c>
      <c r="X271" s="110">
        <v>0</v>
      </c>
      <c r="Y271" s="110">
        <v>0</v>
      </c>
      <c r="Z271" s="110">
        <v>0</v>
      </c>
      <c r="AA271" s="110">
        <v>0</v>
      </c>
      <c r="AB271" s="110">
        <v>0</v>
      </c>
      <c r="AC271" s="110"/>
      <c r="AD271" s="533">
        <f t="shared" si="128"/>
        <v>0</v>
      </c>
      <c r="AE271" s="529"/>
      <c r="AF271" s="118"/>
      <c r="AG271" s="270"/>
      <c r="AH271" s="116"/>
      <c r="AI271" s="116"/>
      <c r="AJ271" s="116"/>
      <c r="AK271" s="117"/>
      <c r="AL271" s="116">
        <f t="shared" si="116"/>
        <v>0</v>
      </c>
      <c r="AM271" s="115">
        <f t="shared" ref="AM271:AM280" si="131">AD271</f>
        <v>0</v>
      </c>
      <c r="AN271" s="116"/>
      <c r="AO271" s="348">
        <f t="shared" si="117"/>
        <v>0</v>
      </c>
      <c r="AP271" s="297"/>
      <c r="AQ271" s="101">
        <f t="shared" si="129"/>
        <v>0</v>
      </c>
      <c r="AR271" s="116"/>
      <c r="AS271" s="116"/>
      <c r="AT271" s="116"/>
      <c r="AU271" s="116"/>
      <c r="AV271" s="343">
        <f t="shared" si="118"/>
        <v>0</v>
      </c>
      <c r="AW271" s="116">
        <f t="shared" si="112"/>
        <v>0</v>
      </c>
      <c r="AX271" s="116"/>
      <c r="AY271" s="343">
        <f t="shared" si="119"/>
        <v>0</v>
      </c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</row>
    <row r="272" spans="1:76" s="21" customFormat="1" ht="12" customHeight="1">
      <c r="A272" s="197">
        <v>16500753</v>
      </c>
      <c r="B272" s="242" t="s">
        <v>1971</v>
      </c>
      <c r="C272" s="109" t="s">
        <v>798</v>
      </c>
      <c r="D272" s="130" t="str">
        <f t="shared" ref="D272:D337" si="132">IF(CONCATENATE(H272,I272,J272,K272,N272)= "ERBGRB","CRB",CONCATENATE(H272,I272,J272,K272,N272))</f>
        <v>W/C</v>
      </c>
      <c r="E272" s="130"/>
      <c r="F272" s="109"/>
      <c r="G272" s="130"/>
      <c r="H272" s="212" t="str">
        <f t="shared" si="125"/>
        <v/>
      </c>
      <c r="I272" s="212" t="str">
        <f t="shared" si="126"/>
        <v/>
      </c>
      <c r="J272" s="212" t="str">
        <f t="shared" si="127"/>
        <v/>
      </c>
      <c r="K272" s="212" t="str">
        <f t="shared" si="130"/>
        <v/>
      </c>
      <c r="L272" s="212" t="str">
        <f t="shared" si="113"/>
        <v>W/C</v>
      </c>
      <c r="M272" s="212" t="str">
        <f t="shared" si="114"/>
        <v>NO</v>
      </c>
      <c r="N272" s="212" t="str">
        <f t="shared" si="115"/>
        <v>W/C</v>
      </c>
      <c r="O272" s="212"/>
      <c r="P272" s="110">
        <v>874445.9</v>
      </c>
      <c r="Q272" s="110">
        <v>794950.82</v>
      </c>
      <c r="R272" s="110">
        <v>715455.74</v>
      </c>
      <c r="S272" s="110">
        <v>635960.66</v>
      </c>
      <c r="T272" s="110">
        <v>556465.57999999996</v>
      </c>
      <c r="U272" s="110">
        <v>476970.5</v>
      </c>
      <c r="V272" s="110">
        <v>397475.42</v>
      </c>
      <c r="W272" s="110">
        <v>996286.06</v>
      </c>
      <c r="X272" s="110">
        <v>238485.26</v>
      </c>
      <c r="Y272" s="110">
        <v>158990.18</v>
      </c>
      <c r="Z272" s="110">
        <v>79495.100000000006</v>
      </c>
      <c r="AA272" s="110">
        <v>0</v>
      </c>
      <c r="AB272" s="110">
        <v>924033.14</v>
      </c>
      <c r="AC272" s="110"/>
      <c r="AD272" s="533">
        <f t="shared" si="128"/>
        <v>495814.57</v>
      </c>
      <c r="AE272" s="529"/>
      <c r="AF272" s="118"/>
      <c r="AG272" s="270"/>
      <c r="AH272" s="116"/>
      <c r="AI272" s="116"/>
      <c r="AJ272" s="116"/>
      <c r="AK272" s="117"/>
      <c r="AL272" s="116">
        <f t="shared" si="116"/>
        <v>0</v>
      </c>
      <c r="AM272" s="115">
        <f t="shared" si="131"/>
        <v>495814.57</v>
      </c>
      <c r="AN272" s="116"/>
      <c r="AO272" s="348">
        <f t="shared" si="117"/>
        <v>495814.57</v>
      </c>
      <c r="AP272" s="297"/>
      <c r="AQ272" s="101">
        <f t="shared" si="129"/>
        <v>924033.14</v>
      </c>
      <c r="AR272" s="116"/>
      <c r="AS272" s="116"/>
      <c r="AT272" s="116"/>
      <c r="AU272" s="116"/>
      <c r="AV272" s="343">
        <f t="shared" si="118"/>
        <v>0</v>
      </c>
      <c r="AW272" s="116">
        <f t="shared" si="112"/>
        <v>924033.14</v>
      </c>
      <c r="AX272" s="116"/>
      <c r="AY272" s="343">
        <f t="shared" si="119"/>
        <v>924033.14</v>
      </c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</row>
    <row r="273" spans="1:76" s="21" customFormat="1" ht="12" customHeight="1">
      <c r="A273" s="197">
        <v>16500763</v>
      </c>
      <c r="B273" s="242" t="s">
        <v>1972</v>
      </c>
      <c r="C273" s="109" t="s">
        <v>840</v>
      </c>
      <c r="D273" s="130" t="str">
        <f t="shared" si="132"/>
        <v>W/C</v>
      </c>
      <c r="E273" s="130"/>
      <c r="F273" s="109"/>
      <c r="G273" s="130"/>
      <c r="H273" s="212" t="str">
        <f t="shared" si="125"/>
        <v/>
      </c>
      <c r="I273" s="212" t="str">
        <f t="shared" si="126"/>
        <v/>
      </c>
      <c r="J273" s="212" t="str">
        <f t="shared" si="127"/>
        <v/>
      </c>
      <c r="K273" s="212" t="str">
        <f t="shared" si="130"/>
        <v/>
      </c>
      <c r="L273" s="212" t="str">
        <f t="shared" si="113"/>
        <v>W/C</v>
      </c>
      <c r="M273" s="212" t="str">
        <f t="shared" si="114"/>
        <v>NO</v>
      </c>
      <c r="N273" s="212" t="str">
        <f t="shared" si="115"/>
        <v>W/C</v>
      </c>
      <c r="O273" s="212"/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10">
        <v>0</v>
      </c>
      <c r="V273" s="110">
        <v>0</v>
      </c>
      <c r="W273" s="110">
        <v>0</v>
      </c>
      <c r="X273" s="110">
        <v>0</v>
      </c>
      <c r="Y273" s="110">
        <v>0</v>
      </c>
      <c r="Z273" s="110">
        <v>0</v>
      </c>
      <c r="AA273" s="110">
        <v>0</v>
      </c>
      <c r="AB273" s="110">
        <v>0</v>
      </c>
      <c r="AC273" s="110"/>
      <c r="AD273" s="533">
        <f t="shared" si="128"/>
        <v>0</v>
      </c>
      <c r="AE273" s="529"/>
      <c r="AF273" s="118"/>
      <c r="AG273" s="270"/>
      <c r="AH273" s="116"/>
      <c r="AI273" s="116"/>
      <c r="AJ273" s="116"/>
      <c r="AK273" s="117"/>
      <c r="AL273" s="116">
        <f t="shared" si="116"/>
        <v>0</v>
      </c>
      <c r="AM273" s="115">
        <f t="shared" si="131"/>
        <v>0</v>
      </c>
      <c r="AN273" s="116"/>
      <c r="AO273" s="348">
        <f t="shared" si="117"/>
        <v>0</v>
      </c>
      <c r="AP273" s="297"/>
      <c r="AQ273" s="101">
        <f t="shared" si="129"/>
        <v>0</v>
      </c>
      <c r="AR273" s="116"/>
      <c r="AS273" s="116"/>
      <c r="AT273" s="116"/>
      <c r="AU273" s="116"/>
      <c r="AV273" s="343">
        <f t="shared" si="118"/>
        <v>0</v>
      </c>
      <c r="AW273" s="116">
        <f t="shared" si="112"/>
        <v>0</v>
      </c>
      <c r="AX273" s="116"/>
      <c r="AY273" s="343">
        <f t="shared" si="119"/>
        <v>0</v>
      </c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</row>
    <row r="274" spans="1:76" s="21" customFormat="1" ht="12" customHeight="1">
      <c r="A274" s="197">
        <v>16500783</v>
      </c>
      <c r="B274" s="242" t="s">
        <v>1973</v>
      </c>
      <c r="C274" s="109" t="s">
        <v>931</v>
      </c>
      <c r="D274" s="130" t="str">
        <f t="shared" si="132"/>
        <v>W/C</v>
      </c>
      <c r="E274" s="130"/>
      <c r="F274" s="109"/>
      <c r="G274" s="130"/>
      <c r="H274" s="212" t="str">
        <f t="shared" si="125"/>
        <v/>
      </c>
      <c r="I274" s="212" t="str">
        <f t="shared" si="126"/>
        <v/>
      </c>
      <c r="J274" s="212" t="str">
        <f t="shared" si="127"/>
        <v/>
      </c>
      <c r="K274" s="212" t="str">
        <f t="shared" si="130"/>
        <v/>
      </c>
      <c r="L274" s="212" t="str">
        <f t="shared" ref="L274:L340" si="133">IF(VALUE(AM274),"W/C",IF(ISBLANK(AM274),"NO","W/C"))</f>
        <v>W/C</v>
      </c>
      <c r="M274" s="212" t="str">
        <f t="shared" ref="M274:M340" si="134">IF(VALUE(AN274),"W/C",IF(ISBLANK(AN274),"NO","W/C"))</f>
        <v>NO</v>
      </c>
      <c r="N274" s="212" t="str">
        <f t="shared" ref="N274:N340" si="135">IF(OR(CONCATENATE(L274,M274)="NOW/C",CONCATENATE(L274,M274)="W/CNO"),"W/C","")</f>
        <v>W/C</v>
      </c>
      <c r="O274" s="212"/>
      <c r="P274" s="110">
        <v>20679.32</v>
      </c>
      <c r="Q274" s="110">
        <v>13786.2</v>
      </c>
      <c r="R274" s="110">
        <v>6893.08</v>
      </c>
      <c r="S274" s="110">
        <v>85635</v>
      </c>
      <c r="T274" s="110">
        <v>78498.75</v>
      </c>
      <c r="U274" s="110">
        <v>71362.5</v>
      </c>
      <c r="V274" s="110">
        <v>64226.25</v>
      </c>
      <c r="W274" s="110">
        <v>57090</v>
      </c>
      <c r="X274" s="110">
        <v>49953.75</v>
      </c>
      <c r="Y274" s="110">
        <v>42817.5</v>
      </c>
      <c r="Z274" s="110">
        <v>35681.25</v>
      </c>
      <c r="AA274" s="110">
        <v>28545</v>
      </c>
      <c r="AB274" s="110">
        <v>21408.75</v>
      </c>
      <c r="AC274" s="110"/>
      <c r="AD274" s="533">
        <f t="shared" si="128"/>
        <v>46294.442916666674</v>
      </c>
      <c r="AE274" s="529"/>
      <c r="AF274" s="118"/>
      <c r="AG274" s="270"/>
      <c r="AH274" s="116"/>
      <c r="AI274" s="116"/>
      <c r="AJ274" s="116"/>
      <c r="AK274" s="117"/>
      <c r="AL274" s="116">
        <f t="shared" si="116"/>
        <v>0</v>
      </c>
      <c r="AM274" s="115">
        <f t="shared" si="131"/>
        <v>46294.442916666674</v>
      </c>
      <c r="AN274" s="116"/>
      <c r="AO274" s="348">
        <f t="shared" si="117"/>
        <v>46294.442916666674</v>
      </c>
      <c r="AP274" s="297"/>
      <c r="AQ274" s="101">
        <f t="shared" si="129"/>
        <v>21408.75</v>
      </c>
      <c r="AR274" s="116"/>
      <c r="AS274" s="116"/>
      <c r="AT274" s="116"/>
      <c r="AU274" s="116"/>
      <c r="AV274" s="343">
        <f t="shared" si="118"/>
        <v>0</v>
      </c>
      <c r="AW274" s="116">
        <f t="shared" si="112"/>
        <v>21408.75</v>
      </c>
      <c r="AX274" s="116"/>
      <c r="AY274" s="343">
        <f t="shared" si="119"/>
        <v>21408.75</v>
      </c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</row>
    <row r="275" spans="1:76" s="21" customFormat="1" ht="12" customHeight="1">
      <c r="A275" s="437">
        <v>16500813</v>
      </c>
      <c r="B275" s="236" t="s">
        <v>1974</v>
      </c>
      <c r="C275" s="443" t="s">
        <v>1556</v>
      </c>
      <c r="D275" s="411" t="str">
        <f t="shared" si="132"/>
        <v>W/C</v>
      </c>
      <c r="E275" s="411"/>
      <c r="F275" s="444">
        <v>43101</v>
      </c>
      <c r="G275" s="411"/>
      <c r="H275" s="412" t="str">
        <f t="shared" si="125"/>
        <v/>
      </c>
      <c r="I275" s="412" t="str">
        <f t="shared" si="126"/>
        <v/>
      </c>
      <c r="J275" s="412" t="str">
        <f t="shared" si="127"/>
        <v/>
      </c>
      <c r="K275" s="412" t="str">
        <f t="shared" si="130"/>
        <v/>
      </c>
      <c r="L275" s="412" t="str">
        <f t="shared" si="133"/>
        <v>W/C</v>
      </c>
      <c r="M275" s="412" t="str">
        <f t="shared" si="134"/>
        <v>NO</v>
      </c>
      <c r="N275" s="412" t="str">
        <f t="shared" si="135"/>
        <v>W/C</v>
      </c>
      <c r="O275" s="412"/>
      <c r="P275" s="413">
        <v>0</v>
      </c>
      <c r="Q275" s="413">
        <v>0</v>
      </c>
      <c r="R275" s="413">
        <v>0</v>
      </c>
      <c r="S275" s="413">
        <v>0</v>
      </c>
      <c r="T275" s="413">
        <v>0</v>
      </c>
      <c r="U275" s="413">
        <v>0</v>
      </c>
      <c r="V275" s="413">
        <v>0</v>
      </c>
      <c r="W275" s="413">
        <v>930056.42</v>
      </c>
      <c r="X275" s="413">
        <v>930056.42</v>
      </c>
      <c r="Y275" s="413">
        <v>760955.26</v>
      </c>
      <c r="Z275" s="413">
        <v>676404.68</v>
      </c>
      <c r="AA275" s="413">
        <v>591854.1</v>
      </c>
      <c r="AB275" s="413">
        <v>507303.52</v>
      </c>
      <c r="AC275" s="413"/>
      <c r="AD275" s="534">
        <f t="shared" si="128"/>
        <v>345248.22000000003</v>
      </c>
      <c r="AE275" s="530"/>
      <c r="AF275" s="414"/>
      <c r="AG275" s="415"/>
      <c r="AH275" s="416"/>
      <c r="AI275" s="416"/>
      <c r="AJ275" s="416"/>
      <c r="AK275" s="417"/>
      <c r="AL275" s="416"/>
      <c r="AM275" s="418">
        <f t="shared" si="131"/>
        <v>345248.22000000003</v>
      </c>
      <c r="AN275" s="416"/>
      <c r="AO275" s="419">
        <f t="shared" si="117"/>
        <v>345248.22000000003</v>
      </c>
      <c r="AP275" s="297"/>
      <c r="AQ275" s="420">
        <f t="shared" si="129"/>
        <v>507303.52</v>
      </c>
      <c r="AR275" s="416"/>
      <c r="AS275" s="416"/>
      <c r="AT275" s="416"/>
      <c r="AU275" s="416"/>
      <c r="AV275" s="421"/>
      <c r="AW275" s="416">
        <f>AQ275</f>
        <v>507303.52</v>
      </c>
      <c r="AX275" s="416"/>
      <c r="AY275" s="421">
        <f>AW275+AX275</f>
        <v>507303.52</v>
      </c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</row>
    <row r="276" spans="1:76" s="21" customFormat="1" ht="12" customHeight="1">
      <c r="A276" s="437">
        <v>16500833</v>
      </c>
      <c r="B276" s="236" t="s">
        <v>1975</v>
      </c>
      <c r="C276" s="443" t="s">
        <v>1584</v>
      </c>
      <c r="D276" s="411" t="str">
        <f t="shared" si="132"/>
        <v>W/C</v>
      </c>
      <c r="E276" s="411"/>
      <c r="F276" s="444">
        <v>43132</v>
      </c>
      <c r="G276" s="411"/>
      <c r="H276" s="412" t="str">
        <f t="shared" si="125"/>
        <v/>
      </c>
      <c r="I276" s="412" t="str">
        <f t="shared" si="126"/>
        <v/>
      </c>
      <c r="J276" s="412" t="str">
        <f t="shared" si="127"/>
        <v/>
      </c>
      <c r="K276" s="412" t="str">
        <f t="shared" si="130"/>
        <v/>
      </c>
      <c r="L276" s="412" t="str">
        <f t="shared" si="133"/>
        <v>W/C</v>
      </c>
      <c r="M276" s="412" t="str">
        <f t="shared" si="134"/>
        <v>NO</v>
      </c>
      <c r="N276" s="412" t="str">
        <f t="shared" si="135"/>
        <v>W/C</v>
      </c>
      <c r="O276" s="412"/>
      <c r="P276" s="413">
        <v>0</v>
      </c>
      <c r="Q276" s="413">
        <v>0</v>
      </c>
      <c r="R276" s="413">
        <v>0</v>
      </c>
      <c r="S276" s="413">
        <v>0</v>
      </c>
      <c r="T276" s="413">
        <v>0</v>
      </c>
      <c r="U276" s="413">
        <v>0</v>
      </c>
      <c r="V276" s="413">
        <v>0</v>
      </c>
      <c r="W276" s="413">
        <v>0</v>
      </c>
      <c r="X276" s="413">
        <v>616641.56000000006</v>
      </c>
      <c r="Y276" s="413">
        <v>554977.4</v>
      </c>
      <c r="Z276" s="413">
        <v>493313.24</v>
      </c>
      <c r="AA276" s="413">
        <v>431649.08</v>
      </c>
      <c r="AB276" s="413">
        <v>369984.92</v>
      </c>
      <c r="AC276" s="413"/>
      <c r="AD276" s="534">
        <f t="shared" si="128"/>
        <v>190131.14500000002</v>
      </c>
      <c r="AE276" s="530"/>
      <c r="AF276" s="414"/>
      <c r="AG276" s="415"/>
      <c r="AH276" s="416"/>
      <c r="AI276" s="416"/>
      <c r="AJ276" s="416"/>
      <c r="AK276" s="417"/>
      <c r="AL276" s="416">
        <f t="shared" si="116"/>
        <v>0</v>
      </c>
      <c r="AM276" s="418">
        <f t="shared" si="131"/>
        <v>190131.14500000002</v>
      </c>
      <c r="AN276" s="416"/>
      <c r="AO276" s="419">
        <f t="shared" si="117"/>
        <v>190131.14500000002</v>
      </c>
      <c r="AP276" s="297"/>
      <c r="AQ276" s="420">
        <f t="shared" si="129"/>
        <v>369984.92</v>
      </c>
      <c r="AR276" s="416"/>
      <c r="AS276" s="416"/>
      <c r="AT276" s="416"/>
      <c r="AU276" s="416"/>
      <c r="AV276" s="421">
        <f t="shared" si="118"/>
        <v>0</v>
      </c>
      <c r="AW276" s="416">
        <f>AQ276</f>
        <v>369984.92</v>
      </c>
      <c r="AX276" s="416"/>
      <c r="AY276" s="421">
        <f>AW276+AX276</f>
        <v>369984.92</v>
      </c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</row>
    <row r="277" spans="1:76" s="21" customFormat="1" ht="12" customHeight="1">
      <c r="A277" s="437">
        <v>16500843</v>
      </c>
      <c r="B277" s="236" t="s">
        <v>1976</v>
      </c>
      <c r="C277" s="443" t="s">
        <v>1557</v>
      </c>
      <c r="D277" s="411" t="str">
        <f t="shared" si="132"/>
        <v>W/C</v>
      </c>
      <c r="E277" s="411"/>
      <c r="F277" s="444">
        <v>43101</v>
      </c>
      <c r="G277" s="411"/>
      <c r="H277" s="412" t="str">
        <f t="shared" ref="H277:H300" si="136">IF(VALUE(AH277),H$7,IF(ISBLANK(AH277),"",H$7))</f>
        <v/>
      </c>
      <c r="I277" s="412" t="str">
        <f t="shared" ref="I277:I300" si="137">IF(VALUE(AI277),I$7,IF(ISBLANK(AI277),"",I$7))</f>
        <v/>
      </c>
      <c r="J277" s="412" t="str">
        <f t="shared" ref="J277:J300" si="138">IF(VALUE(AJ277),J$7,IF(ISBLANK(AJ277),"",J$7))</f>
        <v/>
      </c>
      <c r="K277" s="412" t="str">
        <f t="shared" si="130"/>
        <v/>
      </c>
      <c r="L277" s="412" t="str">
        <f t="shared" si="133"/>
        <v>W/C</v>
      </c>
      <c r="M277" s="412" t="str">
        <f t="shared" si="134"/>
        <v>NO</v>
      </c>
      <c r="N277" s="412" t="str">
        <f t="shared" si="135"/>
        <v>W/C</v>
      </c>
      <c r="O277" s="412"/>
      <c r="P277" s="413">
        <v>0</v>
      </c>
      <c r="Q277" s="413">
        <v>0</v>
      </c>
      <c r="R277" s="413">
        <v>0</v>
      </c>
      <c r="S277" s="413">
        <v>0</v>
      </c>
      <c r="T277" s="413">
        <v>0</v>
      </c>
      <c r="U277" s="413">
        <v>0</v>
      </c>
      <c r="V277" s="413">
        <v>0</v>
      </c>
      <c r="W277" s="413">
        <v>180157.92</v>
      </c>
      <c r="X277" s="413">
        <v>163779.93</v>
      </c>
      <c r="Y277" s="413">
        <v>147401.94</v>
      </c>
      <c r="Z277" s="413">
        <v>131023.95</v>
      </c>
      <c r="AA277" s="413">
        <v>114645.96</v>
      </c>
      <c r="AB277" s="413">
        <v>98267.97</v>
      </c>
      <c r="AC277" s="413"/>
      <c r="AD277" s="534">
        <f t="shared" si="128"/>
        <v>65511.973749999997</v>
      </c>
      <c r="AE277" s="530"/>
      <c r="AF277" s="414"/>
      <c r="AG277" s="415"/>
      <c r="AH277" s="416"/>
      <c r="AI277" s="416"/>
      <c r="AJ277" s="416"/>
      <c r="AK277" s="417"/>
      <c r="AL277" s="416"/>
      <c r="AM277" s="418">
        <f t="shared" si="131"/>
        <v>65511.973749999997</v>
      </c>
      <c r="AN277" s="416"/>
      <c r="AO277" s="419">
        <f t="shared" si="117"/>
        <v>65511.973749999997</v>
      </c>
      <c r="AP277" s="297"/>
      <c r="AQ277" s="420">
        <f t="shared" si="129"/>
        <v>98267.97</v>
      </c>
      <c r="AR277" s="416"/>
      <c r="AS277" s="416"/>
      <c r="AT277" s="416"/>
      <c r="AU277" s="416"/>
      <c r="AV277" s="421"/>
      <c r="AW277" s="416">
        <f t="shared" si="112"/>
        <v>98267.97</v>
      </c>
      <c r="AX277" s="416"/>
      <c r="AY277" s="421">
        <f t="shared" si="119"/>
        <v>98267.97</v>
      </c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</row>
    <row r="278" spans="1:76" s="21" customFormat="1" ht="12" customHeight="1">
      <c r="A278" s="437">
        <v>16500873</v>
      </c>
      <c r="B278" s="236" t="s">
        <v>1977</v>
      </c>
      <c r="C278" s="443" t="s">
        <v>1558</v>
      </c>
      <c r="D278" s="411" t="str">
        <f t="shared" si="132"/>
        <v>W/C</v>
      </c>
      <c r="E278" s="411"/>
      <c r="F278" s="444">
        <v>43101</v>
      </c>
      <c r="G278" s="411"/>
      <c r="H278" s="412" t="str">
        <f t="shared" si="136"/>
        <v/>
      </c>
      <c r="I278" s="412" t="str">
        <f t="shared" si="137"/>
        <v/>
      </c>
      <c r="J278" s="412" t="str">
        <f t="shared" si="138"/>
        <v/>
      </c>
      <c r="K278" s="412" t="str">
        <f t="shared" si="130"/>
        <v/>
      </c>
      <c r="L278" s="412" t="str">
        <f t="shared" si="133"/>
        <v>W/C</v>
      </c>
      <c r="M278" s="412" t="str">
        <f t="shared" si="134"/>
        <v>NO</v>
      </c>
      <c r="N278" s="412" t="str">
        <f t="shared" si="135"/>
        <v>W/C</v>
      </c>
      <c r="O278" s="412"/>
      <c r="P278" s="413">
        <v>0</v>
      </c>
      <c r="Q278" s="413">
        <v>0</v>
      </c>
      <c r="R278" s="413">
        <v>0</v>
      </c>
      <c r="S278" s="413">
        <v>0</v>
      </c>
      <c r="T278" s="413">
        <v>0</v>
      </c>
      <c r="U278" s="413">
        <v>0</v>
      </c>
      <c r="V278" s="413">
        <v>0</v>
      </c>
      <c r="W278" s="413">
        <v>88671.84</v>
      </c>
      <c r="X278" s="413">
        <v>80610.759999999995</v>
      </c>
      <c r="Y278" s="413">
        <v>72549.679999999993</v>
      </c>
      <c r="Z278" s="413">
        <v>64488.6</v>
      </c>
      <c r="AA278" s="413">
        <v>56427.519999999997</v>
      </c>
      <c r="AB278" s="413">
        <v>48366.44</v>
      </c>
      <c r="AC278" s="413"/>
      <c r="AD278" s="534">
        <f t="shared" si="128"/>
        <v>32244.301666666666</v>
      </c>
      <c r="AE278" s="530"/>
      <c r="AF278" s="414"/>
      <c r="AG278" s="415"/>
      <c r="AH278" s="416"/>
      <c r="AI278" s="416"/>
      <c r="AJ278" s="416"/>
      <c r="AK278" s="417"/>
      <c r="AL278" s="416"/>
      <c r="AM278" s="418">
        <f t="shared" si="131"/>
        <v>32244.301666666666</v>
      </c>
      <c r="AN278" s="416"/>
      <c r="AO278" s="419">
        <f t="shared" si="117"/>
        <v>32244.301666666666</v>
      </c>
      <c r="AP278" s="297"/>
      <c r="AQ278" s="420">
        <f t="shared" si="129"/>
        <v>48366.44</v>
      </c>
      <c r="AR278" s="416"/>
      <c r="AS278" s="416"/>
      <c r="AT278" s="416"/>
      <c r="AU278" s="416"/>
      <c r="AV278" s="421"/>
      <c r="AW278" s="416">
        <f t="shared" si="112"/>
        <v>48366.44</v>
      </c>
      <c r="AX278" s="416"/>
      <c r="AY278" s="421">
        <f t="shared" si="119"/>
        <v>48366.44</v>
      </c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</row>
    <row r="279" spans="1:76" s="21" customFormat="1" ht="12" customHeight="1">
      <c r="A279" s="197">
        <v>16500881</v>
      </c>
      <c r="B279" s="242" t="s">
        <v>1978</v>
      </c>
      <c r="C279" s="109" t="s">
        <v>737</v>
      </c>
      <c r="D279" s="130" t="str">
        <f t="shared" si="132"/>
        <v>W/C</v>
      </c>
      <c r="E279" s="130"/>
      <c r="F279" s="109"/>
      <c r="G279" s="130"/>
      <c r="H279" s="212" t="str">
        <f t="shared" si="136"/>
        <v/>
      </c>
      <c r="I279" s="212" t="str">
        <f t="shared" si="137"/>
        <v/>
      </c>
      <c r="J279" s="212" t="str">
        <f t="shared" si="138"/>
        <v/>
      </c>
      <c r="K279" s="212" t="str">
        <f t="shared" si="130"/>
        <v/>
      </c>
      <c r="L279" s="212" t="str">
        <f t="shared" si="133"/>
        <v>W/C</v>
      </c>
      <c r="M279" s="212" t="str">
        <f t="shared" si="134"/>
        <v>NO</v>
      </c>
      <c r="N279" s="212" t="str">
        <f t="shared" si="135"/>
        <v>W/C</v>
      </c>
      <c r="O279" s="212"/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10">
        <v>0</v>
      </c>
      <c r="V279" s="110">
        <v>0</v>
      </c>
      <c r="W279" s="110">
        <v>0</v>
      </c>
      <c r="X279" s="110">
        <v>0</v>
      </c>
      <c r="Y279" s="110">
        <v>0</v>
      </c>
      <c r="Z279" s="110">
        <v>0</v>
      </c>
      <c r="AA279" s="110">
        <v>0</v>
      </c>
      <c r="AB279" s="110">
        <v>0</v>
      </c>
      <c r="AC279" s="110"/>
      <c r="AD279" s="533">
        <f t="shared" si="128"/>
        <v>0</v>
      </c>
      <c r="AE279" s="529"/>
      <c r="AF279" s="118"/>
      <c r="AG279" s="270"/>
      <c r="AH279" s="116"/>
      <c r="AI279" s="116"/>
      <c r="AJ279" s="116"/>
      <c r="AK279" s="117"/>
      <c r="AL279" s="116">
        <f t="shared" si="116"/>
        <v>0</v>
      </c>
      <c r="AM279" s="115">
        <f t="shared" si="131"/>
        <v>0</v>
      </c>
      <c r="AN279" s="116"/>
      <c r="AO279" s="348">
        <f t="shared" si="117"/>
        <v>0</v>
      </c>
      <c r="AP279" s="297"/>
      <c r="AQ279" s="101">
        <f t="shared" si="129"/>
        <v>0</v>
      </c>
      <c r="AR279" s="116"/>
      <c r="AS279" s="116"/>
      <c r="AT279" s="116"/>
      <c r="AU279" s="116"/>
      <c r="AV279" s="343">
        <f t="shared" si="118"/>
        <v>0</v>
      </c>
      <c r="AW279" s="116">
        <f t="shared" si="112"/>
        <v>0</v>
      </c>
      <c r="AX279" s="116"/>
      <c r="AY279" s="343">
        <f t="shared" si="119"/>
        <v>0</v>
      </c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</row>
    <row r="280" spans="1:76" s="21" customFormat="1" ht="12" customHeight="1">
      <c r="A280" s="197">
        <v>16500893</v>
      </c>
      <c r="B280" s="242" t="s">
        <v>1979</v>
      </c>
      <c r="C280" s="109" t="s">
        <v>925</v>
      </c>
      <c r="D280" s="130" t="str">
        <f t="shared" si="132"/>
        <v>W/C</v>
      </c>
      <c r="E280" s="130"/>
      <c r="F280" s="109"/>
      <c r="G280" s="130"/>
      <c r="H280" s="212" t="str">
        <f t="shared" si="136"/>
        <v/>
      </c>
      <c r="I280" s="212" t="str">
        <f t="shared" si="137"/>
        <v/>
      </c>
      <c r="J280" s="212" t="str">
        <f t="shared" si="138"/>
        <v/>
      </c>
      <c r="K280" s="212" t="str">
        <f t="shared" si="130"/>
        <v/>
      </c>
      <c r="L280" s="212" t="str">
        <f t="shared" si="133"/>
        <v>W/C</v>
      </c>
      <c r="M280" s="212" t="str">
        <f t="shared" si="134"/>
        <v>NO</v>
      </c>
      <c r="N280" s="212" t="str">
        <f t="shared" si="135"/>
        <v>W/C</v>
      </c>
      <c r="O280" s="212"/>
      <c r="P280" s="110">
        <v>43289</v>
      </c>
      <c r="Q280" s="110">
        <v>32466.75</v>
      </c>
      <c r="R280" s="110">
        <v>21644.5</v>
      </c>
      <c r="S280" s="110">
        <v>10822.25</v>
      </c>
      <c r="T280" s="110">
        <v>0</v>
      </c>
      <c r="U280" s="110">
        <v>0</v>
      </c>
      <c r="V280" s="110">
        <v>0</v>
      </c>
      <c r="W280" s="110">
        <v>0</v>
      </c>
      <c r="X280" s="110">
        <v>0</v>
      </c>
      <c r="Y280" s="110">
        <v>0</v>
      </c>
      <c r="Z280" s="110">
        <v>0</v>
      </c>
      <c r="AA280" s="110">
        <v>0</v>
      </c>
      <c r="AB280" s="110">
        <v>0</v>
      </c>
      <c r="AC280" s="110"/>
      <c r="AD280" s="533">
        <f t="shared" si="128"/>
        <v>7214.833333333333</v>
      </c>
      <c r="AE280" s="529"/>
      <c r="AF280" s="118"/>
      <c r="AG280" s="270"/>
      <c r="AH280" s="116"/>
      <c r="AI280" s="116"/>
      <c r="AJ280" s="116"/>
      <c r="AK280" s="117"/>
      <c r="AL280" s="116">
        <f t="shared" si="116"/>
        <v>0</v>
      </c>
      <c r="AM280" s="115">
        <f t="shared" si="131"/>
        <v>7214.833333333333</v>
      </c>
      <c r="AN280" s="116"/>
      <c r="AO280" s="348">
        <f t="shared" si="117"/>
        <v>7214.833333333333</v>
      </c>
      <c r="AP280" s="297"/>
      <c r="AQ280" s="101">
        <f t="shared" si="129"/>
        <v>0</v>
      </c>
      <c r="AR280" s="116"/>
      <c r="AS280" s="116"/>
      <c r="AT280" s="116"/>
      <c r="AU280" s="116"/>
      <c r="AV280" s="343">
        <f t="shared" si="118"/>
        <v>0</v>
      </c>
      <c r="AW280" s="116">
        <f t="shared" si="112"/>
        <v>0</v>
      </c>
      <c r="AX280" s="116"/>
      <c r="AY280" s="343">
        <f t="shared" si="119"/>
        <v>0</v>
      </c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</row>
    <row r="281" spans="1:76" s="21" customFormat="1" ht="12" customHeight="1">
      <c r="A281" s="197">
        <v>16500901</v>
      </c>
      <c r="B281" s="242" t="s">
        <v>1980</v>
      </c>
      <c r="C281" s="109" t="s">
        <v>869</v>
      </c>
      <c r="D281" s="130" t="str">
        <f t="shared" si="132"/>
        <v>Non-Op</v>
      </c>
      <c r="E281" s="130"/>
      <c r="F281" s="109"/>
      <c r="G281" s="130"/>
      <c r="H281" s="212" t="str">
        <f t="shared" si="136"/>
        <v/>
      </c>
      <c r="I281" s="212" t="str">
        <f t="shared" si="137"/>
        <v/>
      </c>
      <c r="J281" s="212" t="str">
        <f t="shared" si="138"/>
        <v/>
      </c>
      <c r="K281" s="212" t="str">
        <f t="shared" si="130"/>
        <v>Non-Op</v>
      </c>
      <c r="L281" s="212" t="str">
        <f t="shared" si="133"/>
        <v>NO</v>
      </c>
      <c r="M281" s="212" t="str">
        <f t="shared" si="134"/>
        <v>NO</v>
      </c>
      <c r="N281" s="212" t="str">
        <f t="shared" si="135"/>
        <v/>
      </c>
      <c r="O281" s="212"/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10">
        <v>0</v>
      </c>
      <c r="V281" s="110">
        <v>0</v>
      </c>
      <c r="W281" s="110">
        <v>0</v>
      </c>
      <c r="X281" s="110">
        <v>0</v>
      </c>
      <c r="Y281" s="110">
        <v>0</v>
      </c>
      <c r="Z281" s="110">
        <v>0</v>
      </c>
      <c r="AA281" s="110">
        <v>0</v>
      </c>
      <c r="AB281" s="110">
        <v>0</v>
      </c>
      <c r="AC281" s="110"/>
      <c r="AD281" s="533">
        <f t="shared" si="128"/>
        <v>0</v>
      </c>
      <c r="AE281" s="531"/>
      <c r="AF281" s="123"/>
      <c r="AG281" s="271" t="s">
        <v>408</v>
      </c>
      <c r="AH281" s="116"/>
      <c r="AI281" s="116"/>
      <c r="AJ281" s="116"/>
      <c r="AK281" s="117">
        <f>AD281</f>
        <v>0</v>
      </c>
      <c r="AL281" s="116">
        <f t="shared" ref="AL281:AL354" si="139">SUM(AI281:AK281)</f>
        <v>0</v>
      </c>
      <c r="AM281" s="115"/>
      <c r="AN281" s="116"/>
      <c r="AO281" s="348">
        <f t="shared" ref="AO281:AO354" si="140">AM281+AN281</f>
        <v>0</v>
      </c>
      <c r="AP281" s="297"/>
      <c r="AQ281" s="101">
        <f t="shared" si="129"/>
        <v>0</v>
      </c>
      <c r="AR281" s="116"/>
      <c r="AS281" s="116"/>
      <c r="AT281" s="116"/>
      <c r="AU281" s="116">
        <f>AQ281</f>
        <v>0</v>
      </c>
      <c r="AV281" s="343">
        <f t="shared" ref="AV281:AV354" si="141">SUM(AS281:AU281)</f>
        <v>0</v>
      </c>
      <c r="AW281" s="116"/>
      <c r="AX281" s="116"/>
      <c r="AY281" s="343">
        <f t="shared" ref="AY281:AY354" si="142">AW281+AX281</f>
        <v>0</v>
      </c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</row>
    <row r="282" spans="1:76" s="21" customFormat="1" ht="12" customHeight="1">
      <c r="A282" s="197">
        <v>16500911</v>
      </c>
      <c r="B282" s="242" t="s">
        <v>1981</v>
      </c>
      <c r="C282" s="109" t="s">
        <v>963</v>
      </c>
      <c r="D282" s="130" t="str">
        <f t="shared" si="132"/>
        <v>W/C</v>
      </c>
      <c r="E282" s="130"/>
      <c r="F282" s="109"/>
      <c r="G282" s="130"/>
      <c r="H282" s="212" t="str">
        <f t="shared" si="136"/>
        <v/>
      </c>
      <c r="I282" s="212" t="str">
        <f t="shared" si="137"/>
        <v/>
      </c>
      <c r="J282" s="212" t="str">
        <f t="shared" si="138"/>
        <v/>
      </c>
      <c r="K282" s="212" t="str">
        <f t="shared" si="130"/>
        <v/>
      </c>
      <c r="L282" s="212" t="str">
        <f t="shared" si="133"/>
        <v>W/C</v>
      </c>
      <c r="M282" s="212" t="str">
        <f t="shared" si="134"/>
        <v>NO</v>
      </c>
      <c r="N282" s="212" t="str">
        <f t="shared" si="135"/>
        <v>W/C</v>
      </c>
      <c r="O282" s="212"/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10">
        <v>0</v>
      </c>
      <c r="V282" s="110">
        <v>0</v>
      </c>
      <c r="W282" s="110">
        <v>0</v>
      </c>
      <c r="X282" s="110">
        <v>0</v>
      </c>
      <c r="Y282" s="110">
        <v>0</v>
      </c>
      <c r="Z282" s="110">
        <v>0</v>
      </c>
      <c r="AA282" s="110">
        <v>0</v>
      </c>
      <c r="AB282" s="110">
        <v>0</v>
      </c>
      <c r="AC282" s="110"/>
      <c r="AD282" s="533">
        <f t="shared" si="128"/>
        <v>0</v>
      </c>
      <c r="AE282" s="529"/>
      <c r="AF282" s="118"/>
      <c r="AG282" s="270"/>
      <c r="AH282" s="116"/>
      <c r="AI282" s="116"/>
      <c r="AJ282" s="116"/>
      <c r="AK282" s="117"/>
      <c r="AL282" s="116">
        <f t="shared" si="139"/>
        <v>0</v>
      </c>
      <c r="AM282" s="115">
        <f t="shared" ref="AM282:AM301" si="143">AD282</f>
        <v>0</v>
      </c>
      <c r="AN282" s="116"/>
      <c r="AO282" s="348">
        <f t="shared" si="140"/>
        <v>0</v>
      </c>
      <c r="AP282" s="297"/>
      <c r="AQ282" s="101">
        <f t="shared" si="129"/>
        <v>0</v>
      </c>
      <c r="AR282" s="116"/>
      <c r="AS282" s="116"/>
      <c r="AT282" s="116"/>
      <c r="AU282" s="116"/>
      <c r="AV282" s="343">
        <f t="shared" si="141"/>
        <v>0</v>
      </c>
      <c r="AW282" s="116">
        <f t="shared" ref="AW282:AW300" si="144">AQ282</f>
        <v>0</v>
      </c>
      <c r="AX282" s="116"/>
      <c r="AY282" s="343">
        <f t="shared" si="142"/>
        <v>0</v>
      </c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</row>
    <row r="283" spans="1:76" s="21" customFormat="1" ht="12" customHeight="1">
      <c r="A283" s="197">
        <v>16500953</v>
      </c>
      <c r="B283" s="242" t="s">
        <v>1982</v>
      </c>
      <c r="C283" s="109" t="s">
        <v>1203</v>
      </c>
      <c r="D283" s="130" t="str">
        <f t="shared" si="132"/>
        <v>W/C</v>
      </c>
      <c r="E283" s="130"/>
      <c r="F283" s="109"/>
      <c r="G283" s="130"/>
      <c r="H283" s="212" t="str">
        <f t="shared" si="136"/>
        <v/>
      </c>
      <c r="I283" s="212" t="str">
        <f t="shared" si="137"/>
        <v/>
      </c>
      <c r="J283" s="212" t="str">
        <f t="shared" si="138"/>
        <v/>
      </c>
      <c r="K283" s="212" t="str">
        <f t="shared" si="130"/>
        <v/>
      </c>
      <c r="L283" s="212" t="str">
        <f t="shared" si="133"/>
        <v>W/C</v>
      </c>
      <c r="M283" s="212" t="str">
        <f t="shared" si="134"/>
        <v>NO</v>
      </c>
      <c r="N283" s="212" t="str">
        <f t="shared" si="135"/>
        <v>W/C</v>
      </c>
      <c r="O283" s="212"/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10">
        <v>0</v>
      </c>
      <c r="V283" s="110">
        <v>0</v>
      </c>
      <c r="W283" s="110">
        <v>0</v>
      </c>
      <c r="X283" s="110">
        <v>0</v>
      </c>
      <c r="Y283" s="110">
        <v>0</v>
      </c>
      <c r="Z283" s="110">
        <v>0</v>
      </c>
      <c r="AA283" s="110">
        <v>0</v>
      </c>
      <c r="AB283" s="110">
        <v>0</v>
      </c>
      <c r="AC283" s="110"/>
      <c r="AD283" s="533">
        <f t="shared" si="128"/>
        <v>0</v>
      </c>
      <c r="AE283" s="529"/>
      <c r="AF283" s="118"/>
      <c r="AG283" s="270"/>
      <c r="AH283" s="116"/>
      <c r="AI283" s="116"/>
      <c r="AJ283" s="116"/>
      <c r="AK283" s="117"/>
      <c r="AL283" s="116">
        <f t="shared" si="139"/>
        <v>0</v>
      </c>
      <c r="AM283" s="115">
        <f t="shared" si="143"/>
        <v>0</v>
      </c>
      <c r="AN283" s="116"/>
      <c r="AO283" s="348">
        <f t="shared" si="140"/>
        <v>0</v>
      </c>
      <c r="AP283" s="297"/>
      <c r="AQ283" s="101">
        <f t="shared" si="129"/>
        <v>0</v>
      </c>
      <c r="AR283" s="116"/>
      <c r="AS283" s="116"/>
      <c r="AT283" s="116"/>
      <c r="AU283" s="116"/>
      <c r="AV283" s="343">
        <f t="shared" si="141"/>
        <v>0</v>
      </c>
      <c r="AW283" s="116">
        <f t="shared" si="144"/>
        <v>0</v>
      </c>
      <c r="AX283" s="116"/>
      <c r="AY283" s="343">
        <f t="shared" si="142"/>
        <v>0</v>
      </c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</row>
    <row r="284" spans="1:76" s="21" customFormat="1" ht="12" customHeight="1">
      <c r="A284" s="432">
        <v>16500963</v>
      </c>
      <c r="B284" s="450" t="s">
        <v>1983</v>
      </c>
      <c r="C284" s="410" t="s">
        <v>1478</v>
      </c>
      <c r="D284" s="411" t="str">
        <f t="shared" si="132"/>
        <v>W/C</v>
      </c>
      <c r="E284" s="411"/>
      <c r="F284" s="428">
        <v>43040</v>
      </c>
      <c r="G284" s="411"/>
      <c r="H284" s="412" t="str">
        <f t="shared" si="136"/>
        <v/>
      </c>
      <c r="I284" s="412" t="str">
        <f t="shared" si="137"/>
        <v/>
      </c>
      <c r="J284" s="412" t="str">
        <f t="shared" si="138"/>
        <v/>
      </c>
      <c r="K284" s="412" t="str">
        <f t="shared" si="130"/>
        <v/>
      </c>
      <c r="L284" s="412" t="str">
        <f t="shared" si="133"/>
        <v>W/C</v>
      </c>
      <c r="M284" s="412" t="str">
        <f t="shared" si="134"/>
        <v>NO</v>
      </c>
      <c r="N284" s="412" t="str">
        <f t="shared" si="135"/>
        <v>W/C</v>
      </c>
      <c r="O284" s="412"/>
      <c r="P284" s="413">
        <v>0</v>
      </c>
      <c r="Q284" s="413">
        <v>0</v>
      </c>
      <c r="R284" s="413">
        <v>0</v>
      </c>
      <c r="S284" s="413">
        <v>0</v>
      </c>
      <c r="T284" s="413">
        <v>0</v>
      </c>
      <c r="U284" s="413">
        <v>46281.78</v>
      </c>
      <c r="V284" s="413">
        <v>39670.1</v>
      </c>
      <c r="W284" s="413">
        <v>33058.42</v>
      </c>
      <c r="X284" s="413">
        <v>26446.74</v>
      </c>
      <c r="Y284" s="413">
        <v>19835.060000000001</v>
      </c>
      <c r="Z284" s="413">
        <v>13223.38</v>
      </c>
      <c r="AA284" s="413">
        <v>6611.7</v>
      </c>
      <c r="AB284" s="413">
        <v>0</v>
      </c>
      <c r="AC284" s="413"/>
      <c r="AD284" s="534">
        <f t="shared" si="128"/>
        <v>15427.265000000001</v>
      </c>
      <c r="AE284" s="530"/>
      <c r="AF284" s="414"/>
      <c r="AG284" s="415"/>
      <c r="AH284" s="416"/>
      <c r="AI284" s="416"/>
      <c r="AJ284" s="416"/>
      <c r="AK284" s="417"/>
      <c r="AL284" s="416">
        <f t="shared" si="139"/>
        <v>0</v>
      </c>
      <c r="AM284" s="418">
        <f t="shared" si="143"/>
        <v>15427.265000000001</v>
      </c>
      <c r="AN284" s="416"/>
      <c r="AO284" s="419">
        <f t="shared" si="140"/>
        <v>15427.265000000001</v>
      </c>
      <c r="AP284" s="297"/>
      <c r="AQ284" s="420">
        <f t="shared" si="129"/>
        <v>0</v>
      </c>
      <c r="AR284" s="416"/>
      <c r="AS284" s="416"/>
      <c r="AT284" s="416"/>
      <c r="AU284" s="416"/>
      <c r="AV284" s="421">
        <f t="shared" si="141"/>
        <v>0</v>
      </c>
      <c r="AW284" s="416">
        <f t="shared" ref="AW284:AW286" si="145">AQ284</f>
        <v>0</v>
      </c>
      <c r="AX284" s="416"/>
      <c r="AY284" s="421">
        <f t="shared" si="142"/>
        <v>0</v>
      </c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</row>
    <row r="285" spans="1:76" s="21" customFormat="1" ht="12" customHeight="1">
      <c r="A285" s="437">
        <v>16500973</v>
      </c>
      <c r="B285" s="437" t="s">
        <v>1984</v>
      </c>
      <c r="C285" s="443" t="s">
        <v>1585</v>
      </c>
      <c r="D285" s="411" t="str">
        <f t="shared" si="132"/>
        <v>W/C</v>
      </c>
      <c r="E285" s="411"/>
      <c r="F285" s="444">
        <v>43132</v>
      </c>
      <c r="G285" s="411"/>
      <c r="H285" s="412" t="str">
        <f t="shared" si="136"/>
        <v/>
      </c>
      <c r="I285" s="412" t="str">
        <f t="shared" si="137"/>
        <v/>
      </c>
      <c r="J285" s="412" t="str">
        <f t="shared" si="138"/>
        <v/>
      </c>
      <c r="K285" s="412" t="str">
        <f t="shared" si="130"/>
        <v/>
      </c>
      <c r="L285" s="412" t="str">
        <f t="shared" si="133"/>
        <v>W/C</v>
      </c>
      <c r="M285" s="412" t="str">
        <f t="shared" si="134"/>
        <v>NO</v>
      </c>
      <c r="N285" s="412" t="str">
        <f t="shared" si="135"/>
        <v>W/C</v>
      </c>
      <c r="O285" s="412"/>
      <c r="P285" s="413">
        <v>0</v>
      </c>
      <c r="Q285" s="413">
        <v>0</v>
      </c>
      <c r="R285" s="413">
        <v>0</v>
      </c>
      <c r="S285" s="413">
        <v>0</v>
      </c>
      <c r="T285" s="413">
        <v>0</v>
      </c>
      <c r="U285" s="413">
        <v>0</v>
      </c>
      <c r="V285" s="413">
        <v>0</v>
      </c>
      <c r="W285" s="413">
        <v>0</v>
      </c>
      <c r="X285" s="413">
        <v>353812.25</v>
      </c>
      <c r="Y285" s="413">
        <v>318431.02</v>
      </c>
      <c r="Z285" s="413">
        <v>283049.78999999998</v>
      </c>
      <c r="AA285" s="413">
        <v>247668.56</v>
      </c>
      <c r="AB285" s="413">
        <v>212287.33</v>
      </c>
      <c r="AC285" s="413"/>
      <c r="AD285" s="534">
        <f t="shared" si="128"/>
        <v>109092.10708333335</v>
      </c>
      <c r="AE285" s="530"/>
      <c r="AF285" s="414"/>
      <c r="AG285" s="415"/>
      <c r="AH285" s="416"/>
      <c r="AI285" s="416"/>
      <c r="AJ285" s="416"/>
      <c r="AK285" s="417"/>
      <c r="AL285" s="416"/>
      <c r="AM285" s="418">
        <f t="shared" si="143"/>
        <v>109092.10708333335</v>
      </c>
      <c r="AN285" s="416"/>
      <c r="AO285" s="419">
        <f t="shared" si="140"/>
        <v>109092.10708333335</v>
      </c>
      <c r="AP285" s="297"/>
      <c r="AQ285" s="420">
        <f t="shared" si="129"/>
        <v>212287.33</v>
      </c>
      <c r="AR285" s="416"/>
      <c r="AS285" s="416"/>
      <c r="AT285" s="416"/>
      <c r="AU285" s="416"/>
      <c r="AV285" s="421">
        <f t="shared" si="141"/>
        <v>0</v>
      </c>
      <c r="AW285" s="416">
        <f t="shared" si="145"/>
        <v>212287.33</v>
      </c>
      <c r="AX285" s="416"/>
      <c r="AY285" s="421">
        <f t="shared" si="142"/>
        <v>212287.33</v>
      </c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</row>
    <row r="286" spans="1:76" s="21" customFormat="1" ht="12" customHeight="1">
      <c r="A286" s="437">
        <v>16500983</v>
      </c>
      <c r="B286" s="437" t="s">
        <v>1985</v>
      </c>
      <c r="C286" s="443" t="s">
        <v>1586</v>
      </c>
      <c r="D286" s="411" t="str">
        <f t="shared" si="132"/>
        <v>W/C</v>
      </c>
      <c r="E286" s="411"/>
      <c r="F286" s="444">
        <v>43132</v>
      </c>
      <c r="G286" s="411"/>
      <c r="H286" s="412" t="str">
        <f t="shared" si="136"/>
        <v/>
      </c>
      <c r="I286" s="412" t="str">
        <f t="shared" si="137"/>
        <v/>
      </c>
      <c r="J286" s="412" t="str">
        <f t="shared" si="138"/>
        <v/>
      </c>
      <c r="K286" s="412" t="str">
        <f t="shared" si="130"/>
        <v/>
      </c>
      <c r="L286" s="412" t="str">
        <f t="shared" si="133"/>
        <v>W/C</v>
      </c>
      <c r="M286" s="412" t="str">
        <f t="shared" si="134"/>
        <v>NO</v>
      </c>
      <c r="N286" s="412" t="str">
        <f t="shared" si="135"/>
        <v>W/C</v>
      </c>
      <c r="O286" s="412"/>
      <c r="P286" s="413">
        <v>0</v>
      </c>
      <c r="Q286" s="413">
        <v>0</v>
      </c>
      <c r="R286" s="413">
        <v>0</v>
      </c>
      <c r="S286" s="413">
        <v>0</v>
      </c>
      <c r="T286" s="413">
        <v>0</v>
      </c>
      <c r="U286" s="413">
        <v>0</v>
      </c>
      <c r="V286" s="413">
        <v>0</v>
      </c>
      <c r="W286" s="413">
        <v>0</v>
      </c>
      <c r="X286" s="413">
        <v>90305.600000000006</v>
      </c>
      <c r="Y286" s="413">
        <v>79017.399999999994</v>
      </c>
      <c r="Z286" s="413">
        <v>67729.2</v>
      </c>
      <c r="AA286" s="413">
        <v>56441</v>
      </c>
      <c r="AB286" s="413">
        <v>45152.800000000003</v>
      </c>
      <c r="AC286" s="413"/>
      <c r="AD286" s="534">
        <f t="shared" si="128"/>
        <v>26339.133333333335</v>
      </c>
      <c r="AE286" s="530"/>
      <c r="AF286" s="414"/>
      <c r="AG286" s="415"/>
      <c r="AH286" s="416"/>
      <c r="AI286" s="416"/>
      <c r="AJ286" s="416"/>
      <c r="AK286" s="417"/>
      <c r="AL286" s="416"/>
      <c r="AM286" s="418">
        <f t="shared" si="143"/>
        <v>26339.133333333335</v>
      </c>
      <c r="AN286" s="416"/>
      <c r="AO286" s="419">
        <f t="shared" si="140"/>
        <v>26339.133333333335</v>
      </c>
      <c r="AP286" s="297"/>
      <c r="AQ286" s="420">
        <f t="shared" si="129"/>
        <v>45152.800000000003</v>
      </c>
      <c r="AR286" s="416"/>
      <c r="AS286" s="416"/>
      <c r="AT286" s="416"/>
      <c r="AU286" s="416"/>
      <c r="AV286" s="421">
        <f t="shared" si="141"/>
        <v>0</v>
      </c>
      <c r="AW286" s="416">
        <f t="shared" si="145"/>
        <v>45152.800000000003</v>
      </c>
      <c r="AX286" s="416"/>
      <c r="AY286" s="421">
        <f t="shared" si="142"/>
        <v>45152.800000000003</v>
      </c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</row>
    <row r="287" spans="1:76" s="21" customFormat="1" ht="12" customHeight="1">
      <c r="A287" s="195">
        <v>16501003</v>
      </c>
      <c r="B287" s="126" t="s">
        <v>1986</v>
      </c>
      <c r="C287" s="109" t="s">
        <v>458</v>
      </c>
      <c r="D287" s="130" t="str">
        <f t="shared" si="132"/>
        <v>W/C</v>
      </c>
      <c r="E287" s="130"/>
      <c r="F287" s="109"/>
      <c r="G287" s="130"/>
      <c r="H287" s="212" t="str">
        <f t="shared" si="136"/>
        <v/>
      </c>
      <c r="I287" s="212" t="str">
        <f t="shared" si="137"/>
        <v/>
      </c>
      <c r="J287" s="212" t="str">
        <f t="shared" si="138"/>
        <v/>
      </c>
      <c r="K287" s="212" t="str">
        <f t="shared" si="130"/>
        <v/>
      </c>
      <c r="L287" s="212" t="str">
        <f t="shared" si="133"/>
        <v>W/C</v>
      </c>
      <c r="M287" s="212" t="str">
        <f t="shared" si="134"/>
        <v>NO</v>
      </c>
      <c r="N287" s="212" t="str">
        <f t="shared" si="135"/>
        <v>W/C</v>
      </c>
      <c r="O287" s="212"/>
      <c r="P287" s="110">
        <v>3500</v>
      </c>
      <c r="Q287" s="110">
        <v>5500</v>
      </c>
      <c r="R287" s="110">
        <v>9200</v>
      </c>
      <c r="S287" s="110">
        <v>0</v>
      </c>
      <c r="T287" s="110">
        <v>525</v>
      </c>
      <c r="U287" s="110">
        <v>3001.03</v>
      </c>
      <c r="V287" s="110">
        <v>3901.03</v>
      </c>
      <c r="W287" s="110">
        <v>2400</v>
      </c>
      <c r="X287" s="110">
        <v>0</v>
      </c>
      <c r="Y287" s="110">
        <v>0</v>
      </c>
      <c r="Z287" s="110">
        <v>0</v>
      </c>
      <c r="AA287" s="110">
        <v>0</v>
      </c>
      <c r="AB287" s="110">
        <v>0</v>
      </c>
      <c r="AC287" s="110"/>
      <c r="AD287" s="533">
        <f t="shared" si="128"/>
        <v>2189.7549999999997</v>
      </c>
      <c r="AE287" s="529"/>
      <c r="AF287" s="118"/>
      <c r="AG287" s="270"/>
      <c r="AH287" s="116"/>
      <c r="AI287" s="116"/>
      <c r="AJ287" s="116"/>
      <c r="AK287" s="117"/>
      <c r="AL287" s="116">
        <f t="shared" si="139"/>
        <v>0</v>
      </c>
      <c r="AM287" s="115">
        <f t="shared" si="143"/>
        <v>2189.7549999999997</v>
      </c>
      <c r="AN287" s="116"/>
      <c r="AO287" s="348">
        <f t="shared" si="140"/>
        <v>2189.7549999999997</v>
      </c>
      <c r="AP287" s="297"/>
      <c r="AQ287" s="101">
        <f t="shared" si="129"/>
        <v>0</v>
      </c>
      <c r="AR287" s="116"/>
      <c r="AS287" s="116"/>
      <c r="AT287" s="116"/>
      <c r="AU287" s="116"/>
      <c r="AV287" s="343">
        <f t="shared" si="141"/>
        <v>0</v>
      </c>
      <c r="AW287" s="116">
        <f t="shared" si="144"/>
        <v>0</v>
      </c>
      <c r="AX287" s="116"/>
      <c r="AY287" s="343">
        <f t="shared" si="142"/>
        <v>0</v>
      </c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</row>
    <row r="288" spans="1:76" s="21" customFormat="1" ht="12" customHeight="1">
      <c r="A288" s="195">
        <v>16501013</v>
      </c>
      <c r="B288" s="126" t="s">
        <v>1987</v>
      </c>
      <c r="C288" s="129" t="s">
        <v>671</v>
      </c>
      <c r="D288" s="130" t="str">
        <f t="shared" si="132"/>
        <v>W/C</v>
      </c>
      <c r="E288" s="130"/>
      <c r="F288" s="109"/>
      <c r="G288" s="130"/>
      <c r="H288" s="212" t="str">
        <f t="shared" si="136"/>
        <v/>
      </c>
      <c r="I288" s="212" t="str">
        <f t="shared" si="137"/>
        <v/>
      </c>
      <c r="J288" s="212" t="str">
        <f t="shared" si="138"/>
        <v/>
      </c>
      <c r="K288" s="212" t="str">
        <f t="shared" si="130"/>
        <v/>
      </c>
      <c r="L288" s="212" t="str">
        <f t="shared" si="133"/>
        <v>W/C</v>
      </c>
      <c r="M288" s="212" t="str">
        <f t="shared" si="134"/>
        <v>NO</v>
      </c>
      <c r="N288" s="212" t="str">
        <f t="shared" si="135"/>
        <v>W/C</v>
      </c>
      <c r="O288" s="212"/>
      <c r="P288" s="110">
        <v>174757.37</v>
      </c>
      <c r="Q288" s="110">
        <v>227188.15</v>
      </c>
      <c r="R288" s="110">
        <v>250333.47</v>
      </c>
      <c r="S288" s="110">
        <v>286639.25</v>
      </c>
      <c r="T288" s="110">
        <v>572386.68999999994</v>
      </c>
      <c r="U288" s="110">
        <v>612340.69999999995</v>
      </c>
      <c r="V288" s="110">
        <v>2171361.65</v>
      </c>
      <c r="W288" s="110">
        <v>322694.88</v>
      </c>
      <c r="X288" s="110">
        <v>577750.88</v>
      </c>
      <c r="Y288" s="110">
        <v>588280.88</v>
      </c>
      <c r="Z288" s="110">
        <v>603887.92000000004</v>
      </c>
      <c r="AA288" s="110">
        <v>627381.9</v>
      </c>
      <c r="AB288" s="110">
        <v>689841.4</v>
      </c>
      <c r="AC288" s="110"/>
      <c r="AD288" s="533">
        <f t="shared" si="128"/>
        <v>606045.47958333336</v>
      </c>
      <c r="AE288" s="529"/>
      <c r="AF288" s="118"/>
      <c r="AG288" s="270"/>
      <c r="AH288" s="116"/>
      <c r="AI288" s="116"/>
      <c r="AJ288" s="116"/>
      <c r="AK288" s="117"/>
      <c r="AL288" s="116">
        <f t="shared" si="139"/>
        <v>0</v>
      </c>
      <c r="AM288" s="115">
        <f t="shared" si="143"/>
        <v>606045.47958333336</v>
      </c>
      <c r="AN288" s="116"/>
      <c r="AO288" s="348">
        <f t="shared" si="140"/>
        <v>606045.47958333336</v>
      </c>
      <c r="AP288" s="297"/>
      <c r="AQ288" s="101">
        <f t="shared" si="129"/>
        <v>689841.4</v>
      </c>
      <c r="AR288" s="116"/>
      <c r="AS288" s="116"/>
      <c r="AT288" s="116"/>
      <c r="AU288" s="116"/>
      <c r="AV288" s="343">
        <f t="shared" si="141"/>
        <v>0</v>
      </c>
      <c r="AW288" s="116">
        <f t="shared" si="144"/>
        <v>689841.4</v>
      </c>
      <c r="AX288" s="116"/>
      <c r="AY288" s="343">
        <f t="shared" si="142"/>
        <v>689841.4</v>
      </c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s="21" customFormat="1" ht="12" customHeight="1">
      <c r="A289" s="434">
        <v>16501023</v>
      </c>
      <c r="B289" s="244" t="s">
        <v>1988</v>
      </c>
      <c r="C289" s="410" t="s">
        <v>1377</v>
      </c>
      <c r="D289" s="411" t="str">
        <f t="shared" si="132"/>
        <v>W/C</v>
      </c>
      <c r="E289" s="411"/>
      <c r="F289" s="561">
        <v>42752</v>
      </c>
      <c r="G289" s="411"/>
      <c r="H289" s="412" t="str">
        <f t="shared" si="136"/>
        <v/>
      </c>
      <c r="I289" s="412" t="str">
        <f t="shared" si="137"/>
        <v/>
      </c>
      <c r="J289" s="412" t="str">
        <f t="shared" si="138"/>
        <v/>
      </c>
      <c r="K289" s="412" t="str">
        <f t="shared" si="130"/>
        <v/>
      </c>
      <c r="L289" s="412" t="str">
        <f t="shared" si="133"/>
        <v>W/C</v>
      </c>
      <c r="M289" s="412" t="str">
        <f t="shared" si="134"/>
        <v>NO</v>
      </c>
      <c r="N289" s="412" t="str">
        <f t="shared" si="135"/>
        <v>W/C</v>
      </c>
      <c r="O289" s="412"/>
      <c r="P289" s="413">
        <v>13600.97</v>
      </c>
      <c r="Q289" s="413">
        <v>-1632.21</v>
      </c>
      <c r="R289" s="413">
        <v>0</v>
      </c>
      <c r="S289" s="413">
        <v>0</v>
      </c>
      <c r="T289" s="413">
        <v>0</v>
      </c>
      <c r="U289" s="413">
        <v>65183.91</v>
      </c>
      <c r="V289" s="413">
        <v>57941.25</v>
      </c>
      <c r="W289" s="413">
        <v>50698.59</v>
      </c>
      <c r="X289" s="413">
        <v>43455.93</v>
      </c>
      <c r="Y289" s="413">
        <v>36213.269999999997</v>
      </c>
      <c r="Z289" s="413">
        <v>28970.61</v>
      </c>
      <c r="AA289" s="413">
        <v>21727.95</v>
      </c>
      <c r="AB289" s="413">
        <v>14485.29</v>
      </c>
      <c r="AC289" s="413"/>
      <c r="AD289" s="534">
        <f t="shared" si="128"/>
        <v>26383.535833333332</v>
      </c>
      <c r="AE289" s="530"/>
      <c r="AF289" s="414"/>
      <c r="AG289" s="415"/>
      <c r="AH289" s="416"/>
      <c r="AI289" s="416"/>
      <c r="AJ289" s="416"/>
      <c r="AK289" s="417"/>
      <c r="AL289" s="416">
        <f t="shared" si="139"/>
        <v>0</v>
      </c>
      <c r="AM289" s="418">
        <f t="shared" si="143"/>
        <v>26383.535833333332</v>
      </c>
      <c r="AN289" s="416"/>
      <c r="AO289" s="419">
        <f t="shared" si="140"/>
        <v>26383.535833333332</v>
      </c>
      <c r="AP289" s="297"/>
      <c r="AQ289" s="420">
        <f t="shared" si="129"/>
        <v>14485.29</v>
      </c>
      <c r="AR289" s="416"/>
      <c r="AS289" s="416"/>
      <c r="AT289" s="416"/>
      <c r="AU289" s="416"/>
      <c r="AV289" s="421">
        <f t="shared" si="141"/>
        <v>0</v>
      </c>
      <c r="AW289" s="416">
        <f t="shared" si="144"/>
        <v>14485.29</v>
      </c>
      <c r="AX289" s="416"/>
      <c r="AY289" s="421">
        <f t="shared" si="142"/>
        <v>14485.29</v>
      </c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</row>
    <row r="290" spans="1:76" s="21" customFormat="1" ht="12" customHeight="1">
      <c r="A290" s="434">
        <v>16501033</v>
      </c>
      <c r="B290" s="244" t="s">
        <v>1989</v>
      </c>
      <c r="C290" s="410" t="s">
        <v>1990</v>
      </c>
      <c r="D290" s="411" t="str">
        <f t="shared" si="132"/>
        <v>W/C</v>
      </c>
      <c r="E290" s="411"/>
      <c r="F290" s="561">
        <v>42964</v>
      </c>
      <c r="G290" s="411"/>
      <c r="H290" s="412" t="str">
        <f t="shared" si="136"/>
        <v/>
      </c>
      <c r="I290" s="412" t="str">
        <f t="shared" si="137"/>
        <v/>
      </c>
      <c r="J290" s="412" t="str">
        <f t="shared" si="138"/>
        <v/>
      </c>
      <c r="K290" s="412" t="str">
        <f t="shared" si="130"/>
        <v/>
      </c>
      <c r="L290" s="412" t="str">
        <f t="shared" si="133"/>
        <v>W/C</v>
      </c>
      <c r="M290" s="412" t="str">
        <f t="shared" si="134"/>
        <v>NO</v>
      </c>
      <c r="N290" s="412" t="str">
        <f t="shared" si="135"/>
        <v>W/C</v>
      </c>
      <c r="O290" s="412"/>
      <c r="P290" s="413">
        <v>0</v>
      </c>
      <c r="Q290" s="413">
        <v>0</v>
      </c>
      <c r="R290" s="413">
        <v>117810</v>
      </c>
      <c r="S290" s="413">
        <v>104720</v>
      </c>
      <c r="T290" s="413">
        <v>91630</v>
      </c>
      <c r="U290" s="413">
        <v>78540</v>
      </c>
      <c r="V290" s="413">
        <v>65450</v>
      </c>
      <c r="W290" s="413">
        <v>52360</v>
      </c>
      <c r="X290" s="413">
        <v>39270</v>
      </c>
      <c r="Y290" s="413">
        <v>26180</v>
      </c>
      <c r="Z290" s="413">
        <v>13090</v>
      </c>
      <c r="AA290" s="413">
        <v>0</v>
      </c>
      <c r="AB290" s="413">
        <v>146712.5</v>
      </c>
      <c r="AC290" s="413"/>
      <c r="AD290" s="534">
        <f t="shared" si="128"/>
        <v>55200.520833333336</v>
      </c>
      <c r="AE290" s="530"/>
      <c r="AF290" s="414"/>
      <c r="AG290" s="415"/>
      <c r="AH290" s="416"/>
      <c r="AI290" s="416"/>
      <c r="AJ290" s="416"/>
      <c r="AK290" s="417"/>
      <c r="AL290" s="416">
        <f t="shared" si="139"/>
        <v>0</v>
      </c>
      <c r="AM290" s="418">
        <f t="shared" si="143"/>
        <v>55200.520833333336</v>
      </c>
      <c r="AN290" s="416"/>
      <c r="AO290" s="419">
        <f t="shared" si="140"/>
        <v>55200.520833333336</v>
      </c>
      <c r="AP290" s="297"/>
      <c r="AQ290" s="420">
        <f t="shared" si="129"/>
        <v>146712.5</v>
      </c>
      <c r="AR290" s="416"/>
      <c r="AS290" s="416"/>
      <c r="AT290" s="416"/>
      <c r="AU290" s="416"/>
      <c r="AV290" s="421">
        <f t="shared" si="141"/>
        <v>0</v>
      </c>
      <c r="AW290" s="416">
        <f t="shared" si="144"/>
        <v>146712.5</v>
      </c>
      <c r="AX290" s="416"/>
      <c r="AY290" s="421">
        <f t="shared" si="142"/>
        <v>146712.5</v>
      </c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s="21" customFormat="1" ht="12" customHeight="1">
      <c r="A291" s="434">
        <v>16501043</v>
      </c>
      <c r="B291" s="244" t="s">
        <v>1991</v>
      </c>
      <c r="C291" s="410" t="s">
        <v>1408</v>
      </c>
      <c r="D291" s="411" t="str">
        <f t="shared" si="132"/>
        <v>W/C</v>
      </c>
      <c r="E291" s="411"/>
      <c r="F291" s="561">
        <v>42903</v>
      </c>
      <c r="G291" s="411"/>
      <c r="H291" s="412" t="str">
        <f t="shared" si="136"/>
        <v/>
      </c>
      <c r="I291" s="412" t="str">
        <f t="shared" si="137"/>
        <v/>
      </c>
      <c r="J291" s="412" t="str">
        <f t="shared" si="138"/>
        <v/>
      </c>
      <c r="K291" s="412" t="str">
        <f t="shared" si="130"/>
        <v/>
      </c>
      <c r="L291" s="412" t="str">
        <f t="shared" si="133"/>
        <v>W/C</v>
      </c>
      <c r="M291" s="412" t="str">
        <f t="shared" si="134"/>
        <v>NO</v>
      </c>
      <c r="N291" s="412" t="str">
        <f t="shared" si="135"/>
        <v>W/C</v>
      </c>
      <c r="O291" s="412"/>
      <c r="P291" s="413">
        <v>742729.2</v>
      </c>
      <c r="Q291" s="413">
        <v>668456.28</v>
      </c>
      <c r="R291" s="413">
        <v>594183.36</v>
      </c>
      <c r="S291" s="413">
        <v>519910.44</v>
      </c>
      <c r="T291" s="413">
        <v>445637.52</v>
      </c>
      <c r="U291" s="413">
        <v>371364.6</v>
      </c>
      <c r="V291" s="413">
        <v>297091.68</v>
      </c>
      <c r="W291" s="413">
        <v>222818.76</v>
      </c>
      <c r="X291" s="413">
        <v>148545.84</v>
      </c>
      <c r="Y291" s="413">
        <v>74272.92</v>
      </c>
      <c r="Z291" s="413">
        <v>0</v>
      </c>
      <c r="AA291" s="413">
        <v>826630.78</v>
      </c>
      <c r="AB291" s="413">
        <v>751482.53</v>
      </c>
      <c r="AC291" s="413"/>
      <c r="AD291" s="534">
        <f t="shared" si="128"/>
        <v>409668.17041666672</v>
      </c>
      <c r="AE291" s="530"/>
      <c r="AF291" s="414"/>
      <c r="AG291" s="415"/>
      <c r="AH291" s="416"/>
      <c r="AI291" s="416"/>
      <c r="AJ291" s="416"/>
      <c r="AK291" s="417"/>
      <c r="AL291" s="416">
        <f t="shared" si="139"/>
        <v>0</v>
      </c>
      <c r="AM291" s="418">
        <f t="shared" si="143"/>
        <v>409668.17041666672</v>
      </c>
      <c r="AN291" s="416"/>
      <c r="AO291" s="419">
        <f t="shared" si="140"/>
        <v>409668.17041666672</v>
      </c>
      <c r="AP291" s="297"/>
      <c r="AQ291" s="420">
        <f t="shared" si="129"/>
        <v>751482.53</v>
      </c>
      <c r="AR291" s="416"/>
      <c r="AS291" s="416"/>
      <c r="AT291" s="416"/>
      <c r="AU291" s="416"/>
      <c r="AV291" s="421">
        <f t="shared" si="141"/>
        <v>0</v>
      </c>
      <c r="AW291" s="416">
        <f t="shared" si="144"/>
        <v>751482.53</v>
      </c>
      <c r="AX291" s="416"/>
      <c r="AY291" s="421">
        <f t="shared" si="142"/>
        <v>751482.53</v>
      </c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</row>
    <row r="292" spans="1:76" s="21" customFormat="1" ht="12" customHeight="1">
      <c r="A292" s="195">
        <v>16501051</v>
      </c>
      <c r="B292" s="126" t="s">
        <v>1992</v>
      </c>
      <c r="C292" s="109" t="s">
        <v>969</v>
      </c>
      <c r="D292" s="130" t="str">
        <f t="shared" si="132"/>
        <v>W/C</v>
      </c>
      <c r="E292" s="130"/>
      <c r="F292" s="267"/>
      <c r="G292" s="130"/>
      <c r="H292" s="212" t="str">
        <f t="shared" si="136"/>
        <v/>
      </c>
      <c r="I292" s="212" t="str">
        <f t="shared" si="137"/>
        <v/>
      </c>
      <c r="J292" s="212" t="str">
        <f t="shared" si="138"/>
        <v/>
      </c>
      <c r="K292" s="212" t="str">
        <f t="shared" si="130"/>
        <v/>
      </c>
      <c r="L292" s="212" t="str">
        <f t="shared" si="133"/>
        <v>W/C</v>
      </c>
      <c r="M292" s="212" t="str">
        <f t="shared" si="134"/>
        <v>NO</v>
      </c>
      <c r="N292" s="212" t="str">
        <f t="shared" si="135"/>
        <v>W/C</v>
      </c>
      <c r="O292" s="212"/>
      <c r="P292" s="110">
        <v>429030.13</v>
      </c>
      <c r="Q292" s="110">
        <v>357525.11</v>
      </c>
      <c r="R292" s="110">
        <v>286020.09000000003</v>
      </c>
      <c r="S292" s="110">
        <v>214515.07</v>
      </c>
      <c r="T292" s="110">
        <v>143010.04999999999</v>
      </c>
      <c r="U292" s="110">
        <v>71505.03</v>
      </c>
      <c r="V292" s="110">
        <v>0</v>
      </c>
      <c r="W292" s="110">
        <v>0</v>
      </c>
      <c r="X292" s="110">
        <v>0</v>
      </c>
      <c r="Y292" s="110">
        <v>0</v>
      </c>
      <c r="Z292" s="110">
        <v>395452.2</v>
      </c>
      <c r="AA292" s="110">
        <v>362497.85</v>
      </c>
      <c r="AB292" s="110">
        <v>329543.5</v>
      </c>
      <c r="AC292" s="110"/>
      <c r="AD292" s="533">
        <f t="shared" si="128"/>
        <v>184151.01791666666</v>
      </c>
      <c r="AE292" s="529"/>
      <c r="AF292" s="118"/>
      <c r="AG292" s="270"/>
      <c r="AH292" s="116"/>
      <c r="AI292" s="116"/>
      <c r="AJ292" s="116"/>
      <c r="AK292" s="117"/>
      <c r="AL292" s="116">
        <f t="shared" si="139"/>
        <v>0</v>
      </c>
      <c r="AM292" s="115">
        <f t="shared" si="143"/>
        <v>184151.01791666666</v>
      </c>
      <c r="AN292" s="116"/>
      <c r="AO292" s="348">
        <f t="shared" si="140"/>
        <v>184151.01791666666</v>
      </c>
      <c r="AP292" s="297"/>
      <c r="AQ292" s="101">
        <f t="shared" si="129"/>
        <v>329543.5</v>
      </c>
      <c r="AR292" s="116"/>
      <c r="AS292" s="116"/>
      <c r="AT292" s="116"/>
      <c r="AU292" s="116"/>
      <c r="AV292" s="343">
        <f t="shared" si="141"/>
        <v>0</v>
      </c>
      <c r="AW292" s="116">
        <f t="shared" si="144"/>
        <v>329543.5</v>
      </c>
      <c r="AX292" s="116"/>
      <c r="AY292" s="343">
        <f t="shared" si="142"/>
        <v>329543.5</v>
      </c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</row>
    <row r="293" spans="1:76" s="21" customFormat="1" ht="12" customHeight="1">
      <c r="A293" s="434">
        <v>16501053</v>
      </c>
      <c r="B293" s="244" t="s">
        <v>1993</v>
      </c>
      <c r="C293" s="410" t="s">
        <v>1386</v>
      </c>
      <c r="D293" s="411" t="str">
        <f t="shared" si="132"/>
        <v>W/C</v>
      </c>
      <c r="E293" s="411"/>
      <c r="F293" s="561">
        <v>42783</v>
      </c>
      <c r="G293" s="411"/>
      <c r="H293" s="412" t="str">
        <f t="shared" si="136"/>
        <v/>
      </c>
      <c r="I293" s="412" t="str">
        <f t="shared" si="137"/>
        <v/>
      </c>
      <c r="J293" s="412" t="str">
        <f t="shared" si="138"/>
        <v/>
      </c>
      <c r="K293" s="412" t="str">
        <f t="shared" si="130"/>
        <v/>
      </c>
      <c r="L293" s="412" t="str">
        <f t="shared" si="133"/>
        <v>W/C</v>
      </c>
      <c r="M293" s="412" t="str">
        <f t="shared" si="134"/>
        <v>NO</v>
      </c>
      <c r="N293" s="412" t="str">
        <f t="shared" si="135"/>
        <v>W/C</v>
      </c>
      <c r="O293" s="412"/>
      <c r="P293" s="413">
        <v>50596.26</v>
      </c>
      <c r="Q293" s="413">
        <v>42163.55</v>
      </c>
      <c r="R293" s="413">
        <v>33730.839999999997</v>
      </c>
      <c r="S293" s="413">
        <v>25298.13</v>
      </c>
      <c r="T293" s="413">
        <v>16865.419999999998</v>
      </c>
      <c r="U293" s="413">
        <v>8432.7099999999991</v>
      </c>
      <c r="V293" s="413">
        <v>0</v>
      </c>
      <c r="W293" s="413">
        <v>137295.4</v>
      </c>
      <c r="X293" s="413">
        <v>124814</v>
      </c>
      <c r="Y293" s="413">
        <v>112332.6</v>
      </c>
      <c r="Z293" s="413">
        <v>99851.199999999997</v>
      </c>
      <c r="AA293" s="413">
        <v>88934.09</v>
      </c>
      <c r="AB293" s="413">
        <v>76229.22</v>
      </c>
      <c r="AC293" s="413"/>
      <c r="AD293" s="534">
        <f t="shared" si="128"/>
        <v>62760.889999999992</v>
      </c>
      <c r="AE293" s="530"/>
      <c r="AF293" s="414"/>
      <c r="AG293" s="415"/>
      <c r="AH293" s="416"/>
      <c r="AI293" s="416"/>
      <c r="AJ293" s="416"/>
      <c r="AK293" s="417"/>
      <c r="AL293" s="416">
        <f t="shared" si="139"/>
        <v>0</v>
      </c>
      <c r="AM293" s="418">
        <f t="shared" si="143"/>
        <v>62760.889999999992</v>
      </c>
      <c r="AN293" s="416"/>
      <c r="AO293" s="419">
        <f t="shared" si="140"/>
        <v>62760.889999999992</v>
      </c>
      <c r="AP293" s="297"/>
      <c r="AQ293" s="420">
        <f t="shared" si="129"/>
        <v>76229.22</v>
      </c>
      <c r="AR293" s="416"/>
      <c r="AS293" s="416"/>
      <c r="AT293" s="416"/>
      <c r="AU293" s="416"/>
      <c r="AV293" s="421">
        <f t="shared" si="141"/>
        <v>0</v>
      </c>
      <c r="AW293" s="416">
        <f t="shared" si="144"/>
        <v>76229.22</v>
      </c>
      <c r="AX293" s="416"/>
      <c r="AY293" s="421">
        <f t="shared" si="142"/>
        <v>76229.22</v>
      </c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</row>
    <row r="294" spans="1:76" s="21" customFormat="1" ht="12" customHeight="1">
      <c r="A294" s="195">
        <v>16501083</v>
      </c>
      <c r="B294" s="126" t="s">
        <v>1994</v>
      </c>
      <c r="C294" s="109" t="s">
        <v>966</v>
      </c>
      <c r="D294" s="130" t="str">
        <f t="shared" si="132"/>
        <v>W/C</v>
      </c>
      <c r="E294" s="130"/>
      <c r="F294" s="109"/>
      <c r="G294" s="130"/>
      <c r="H294" s="212" t="str">
        <f t="shared" si="136"/>
        <v/>
      </c>
      <c r="I294" s="212" t="str">
        <f t="shared" si="137"/>
        <v/>
      </c>
      <c r="J294" s="212" t="str">
        <f t="shared" si="138"/>
        <v/>
      </c>
      <c r="K294" s="212" t="str">
        <f t="shared" si="130"/>
        <v/>
      </c>
      <c r="L294" s="212" t="str">
        <f t="shared" si="133"/>
        <v>W/C</v>
      </c>
      <c r="M294" s="212" t="str">
        <f t="shared" si="134"/>
        <v>NO</v>
      </c>
      <c r="N294" s="212" t="str">
        <f t="shared" si="135"/>
        <v>W/C</v>
      </c>
      <c r="O294" s="212"/>
      <c r="P294" s="110">
        <v>1101.17</v>
      </c>
      <c r="Q294" s="110">
        <v>16095.94</v>
      </c>
      <c r="R294" s="110">
        <v>13845.94</v>
      </c>
      <c r="S294" s="110">
        <v>13595.94</v>
      </c>
      <c r="T294" s="110">
        <v>13595.94</v>
      </c>
      <c r="U294" s="110">
        <v>12345.94</v>
      </c>
      <c r="V294" s="110">
        <v>11095.94</v>
      </c>
      <c r="W294" s="110">
        <v>10045.94</v>
      </c>
      <c r="X294" s="110">
        <v>9545.94</v>
      </c>
      <c r="Y294" s="110">
        <v>8045.94</v>
      </c>
      <c r="Z294" s="110">
        <v>6495.94</v>
      </c>
      <c r="AA294" s="110">
        <v>6245.94</v>
      </c>
      <c r="AB294" s="110">
        <v>5995.94</v>
      </c>
      <c r="AC294" s="110"/>
      <c r="AD294" s="533">
        <f t="shared" si="128"/>
        <v>10375.324583333333</v>
      </c>
      <c r="AE294" s="529"/>
      <c r="AF294" s="118"/>
      <c r="AG294" s="270"/>
      <c r="AH294" s="116"/>
      <c r="AI294" s="116"/>
      <c r="AJ294" s="116"/>
      <c r="AK294" s="117"/>
      <c r="AL294" s="116">
        <f t="shared" si="139"/>
        <v>0</v>
      </c>
      <c r="AM294" s="115">
        <f t="shared" si="143"/>
        <v>10375.324583333333</v>
      </c>
      <c r="AN294" s="116"/>
      <c r="AO294" s="348">
        <f t="shared" si="140"/>
        <v>10375.324583333333</v>
      </c>
      <c r="AP294" s="297"/>
      <c r="AQ294" s="101">
        <f t="shared" si="129"/>
        <v>5995.94</v>
      </c>
      <c r="AR294" s="116"/>
      <c r="AS294" s="116"/>
      <c r="AT294" s="116"/>
      <c r="AU294" s="116"/>
      <c r="AV294" s="343">
        <f t="shared" si="141"/>
        <v>0</v>
      </c>
      <c r="AW294" s="116">
        <f t="shared" si="144"/>
        <v>5995.94</v>
      </c>
      <c r="AX294" s="116"/>
      <c r="AY294" s="343">
        <f t="shared" si="142"/>
        <v>5995.94</v>
      </c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</row>
    <row r="295" spans="1:76" s="21" customFormat="1" ht="12" customHeight="1">
      <c r="A295" s="434">
        <v>16501101</v>
      </c>
      <c r="B295" s="244" t="s">
        <v>1368</v>
      </c>
      <c r="C295" s="410" t="s">
        <v>1353</v>
      </c>
      <c r="D295" s="411" t="str">
        <f t="shared" si="132"/>
        <v>W/C</v>
      </c>
      <c r="E295" s="411"/>
      <c r="F295" s="410"/>
      <c r="G295" s="411"/>
      <c r="H295" s="412" t="str">
        <f t="shared" si="136"/>
        <v/>
      </c>
      <c r="I295" s="412" t="str">
        <f t="shared" si="137"/>
        <v/>
      </c>
      <c r="J295" s="412" t="str">
        <f t="shared" si="138"/>
        <v/>
      </c>
      <c r="K295" s="412" t="str">
        <f t="shared" si="130"/>
        <v/>
      </c>
      <c r="L295" s="412" t="str">
        <f t="shared" si="133"/>
        <v>W/C</v>
      </c>
      <c r="M295" s="412" t="str">
        <f t="shared" si="134"/>
        <v>NO</v>
      </c>
      <c r="N295" s="412" t="str">
        <f t="shared" si="135"/>
        <v>W/C</v>
      </c>
      <c r="O295" s="412"/>
      <c r="P295" s="413">
        <v>0</v>
      </c>
      <c r="Q295" s="413">
        <v>0</v>
      </c>
      <c r="R295" s="413">
        <v>71434.03</v>
      </c>
      <c r="S295" s="413">
        <v>64290.63</v>
      </c>
      <c r="T295" s="413">
        <v>57147.23</v>
      </c>
      <c r="U295" s="413">
        <v>50003.83</v>
      </c>
      <c r="V295" s="413">
        <v>42860.43</v>
      </c>
      <c r="W295" s="413">
        <v>35717.03</v>
      </c>
      <c r="X295" s="413">
        <v>28573.63</v>
      </c>
      <c r="Y295" s="413">
        <v>21430.23</v>
      </c>
      <c r="Z295" s="413">
        <v>14286.83</v>
      </c>
      <c r="AA295" s="413">
        <v>7143.43</v>
      </c>
      <c r="AB295" s="413">
        <v>0</v>
      </c>
      <c r="AC295" s="413"/>
      <c r="AD295" s="534">
        <f t="shared" si="128"/>
        <v>32740.608333333337</v>
      </c>
      <c r="AE295" s="530"/>
      <c r="AF295" s="414"/>
      <c r="AG295" s="415"/>
      <c r="AH295" s="416"/>
      <c r="AI295" s="416"/>
      <c r="AJ295" s="416"/>
      <c r="AK295" s="417"/>
      <c r="AL295" s="416">
        <f t="shared" si="139"/>
        <v>0</v>
      </c>
      <c r="AM295" s="418">
        <f t="shared" si="143"/>
        <v>32740.608333333337</v>
      </c>
      <c r="AN295" s="416"/>
      <c r="AO295" s="419">
        <f t="shared" si="140"/>
        <v>32740.608333333337</v>
      </c>
      <c r="AP295" s="297"/>
      <c r="AQ295" s="420">
        <f t="shared" si="129"/>
        <v>0</v>
      </c>
      <c r="AR295" s="416"/>
      <c r="AS295" s="416"/>
      <c r="AT295" s="416"/>
      <c r="AU295" s="416"/>
      <c r="AV295" s="421">
        <f t="shared" si="141"/>
        <v>0</v>
      </c>
      <c r="AW295" s="416">
        <f t="shared" si="144"/>
        <v>0</v>
      </c>
      <c r="AX295" s="416"/>
      <c r="AY295" s="421">
        <f t="shared" si="142"/>
        <v>0</v>
      </c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</row>
    <row r="296" spans="1:76" s="21" customFormat="1" ht="12" customHeight="1">
      <c r="A296" s="195">
        <v>16501103</v>
      </c>
      <c r="B296" s="126" t="s">
        <v>1995</v>
      </c>
      <c r="C296" s="109" t="s">
        <v>1052</v>
      </c>
      <c r="D296" s="130" t="str">
        <f t="shared" si="132"/>
        <v>W/C</v>
      </c>
      <c r="E296" s="130"/>
      <c r="F296" s="109"/>
      <c r="G296" s="130"/>
      <c r="H296" s="212" t="str">
        <f t="shared" si="136"/>
        <v/>
      </c>
      <c r="I296" s="212" t="str">
        <f t="shared" si="137"/>
        <v/>
      </c>
      <c r="J296" s="212" t="str">
        <f t="shared" si="138"/>
        <v/>
      </c>
      <c r="K296" s="212" t="str">
        <f t="shared" si="130"/>
        <v/>
      </c>
      <c r="L296" s="212" t="str">
        <f t="shared" si="133"/>
        <v>W/C</v>
      </c>
      <c r="M296" s="212" t="str">
        <f t="shared" si="134"/>
        <v>NO</v>
      </c>
      <c r="N296" s="212" t="str">
        <f t="shared" si="135"/>
        <v>W/C</v>
      </c>
      <c r="O296" s="212"/>
      <c r="P296" s="110">
        <v>127255.92</v>
      </c>
      <c r="Q296" s="110">
        <v>334843.93</v>
      </c>
      <c r="R296" s="110">
        <v>294762.96999999997</v>
      </c>
      <c r="S296" s="110">
        <v>265286.67</v>
      </c>
      <c r="T296" s="110">
        <v>235810.37</v>
      </c>
      <c r="U296" s="110">
        <v>206334.07</v>
      </c>
      <c r="V296" s="110">
        <v>176857.77</v>
      </c>
      <c r="W296" s="110">
        <v>147381.47</v>
      </c>
      <c r="X296" s="110">
        <v>117905.17</v>
      </c>
      <c r="Y296" s="110">
        <v>88428.87</v>
      </c>
      <c r="Z296" s="110">
        <v>58952.57</v>
      </c>
      <c r="AA296" s="110">
        <v>29476.27</v>
      </c>
      <c r="AB296" s="110">
        <v>0</v>
      </c>
      <c r="AC296" s="110"/>
      <c r="AD296" s="533">
        <f t="shared" si="128"/>
        <v>168305.67416666666</v>
      </c>
      <c r="AE296" s="529"/>
      <c r="AF296" s="118"/>
      <c r="AG296" s="270"/>
      <c r="AH296" s="116"/>
      <c r="AI296" s="116"/>
      <c r="AJ296" s="116"/>
      <c r="AK296" s="117"/>
      <c r="AL296" s="116">
        <f t="shared" si="139"/>
        <v>0</v>
      </c>
      <c r="AM296" s="115">
        <f t="shared" si="143"/>
        <v>168305.67416666666</v>
      </c>
      <c r="AN296" s="116"/>
      <c r="AO296" s="348">
        <f t="shared" si="140"/>
        <v>168305.67416666666</v>
      </c>
      <c r="AP296" s="297"/>
      <c r="AQ296" s="101">
        <f t="shared" si="129"/>
        <v>0</v>
      </c>
      <c r="AR296" s="116"/>
      <c r="AS296" s="116"/>
      <c r="AT296" s="116"/>
      <c r="AU296" s="116"/>
      <c r="AV296" s="343">
        <f t="shared" si="141"/>
        <v>0</v>
      </c>
      <c r="AW296" s="116">
        <f t="shared" si="144"/>
        <v>0</v>
      </c>
      <c r="AX296" s="116"/>
      <c r="AY296" s="343">
        <f t="shared" si="142"/>
        <v>0</v>
      </c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</row>
    <row r="297" spans="1:76" s="21" customFormat="1" ht="12" customHeight="1">
      <c r="A297" s="434">
        <v>16501113</v>
      </c>
      <c r="B297" s="244" t="s">
        <v>1348</v>
      </c>
      <c r="C297" s="410" t="s">
        <v>1347</v>
      </c>
      <c r="D297" s="411" t="str">
        <f t="shared" si="132"/>
        <v>W/C</v>
      </c>
      <c r="E297" s="411"/>
      <c r="F297" s="410"/>
      <c r="G297" s="411"/>
      <c r="H297" s="412" t="str">
        <f t="shared" si="136"/>
        <v/>
      </c>
      <c r="I297" s="412" t="str">
        <f t="shared" si="137"/>
        <v/>
      </c>
      <c r="J297" s="412" t="str">
        <f t="shared" si="138"/>
        <v/>
      </c>
      <c r="K297" s="412" t="str">
        <f t="shared" si="130"/>
        <v/>
      </c>
      <c r="L297" s="412" t="str">
        <f t="shared" si="133"/>
        <v>W/C</v>
      </c>
      <c r="M297" s="412" t="str">
        <f t="shared" si="134"/>
        <v>NO</v>
      </c>
      <c r="N297" s="412" t="str">
        <f t="shared" si="135"/>
        <v>W/C</v>
      </c>
      <c r="O297" s="412"/>
      <c r="P297" s="413">
        <v>0</v>
      </c>
      <c r="Q297" s="413">
        <v>9496.17</v>
      </c>
      <c r="R297" s="413">
        <v>94961.64</v>
      </c>
      <c r="S297" s="413">
        <v>85465.47</v>
      </c>
      <c r="T297" s="413">
        <v>75969.3</v>
      </c>
      <c r="U297" s="413">
        <v>66473.13</v>
      </c>
      <c r="V297" s="413">
        <v>56976.959999999999</v>
      </c>
      <c r="W297" s="413">
        <v>47480.79</v>
      </c>
      <c r="X297" s="413">
        <v>37984.620000000003</v>
      </c>
      <c r="Y297" s="413">
        <v>28488.45</v>
      </c>
      <c r="Z297" s="413">
        <v>18992.28</v>
      </c>
      <c r="AA297" s="413">
        <v>9496.11</v>
      </c>
      <c r="AB297" s="413">
        <v>0</v>
      </c>
      <c r="AC297" s="413"/>
      <c r="AD297" s="534">
        <f t="shared" si="128"/>
        <v>44315.41</v>
      </c>
      <c r="AE297" s="530"/>
      <c r="AF297" s="414"/>
      <c r="AG297" s="415"/>
      <c r="AH297" s="416"/>
      <c r="AI297" s="416"/>
      <c r="AJ297" s="416"/>
      <c r="AK297" s="417"/>
      <c r="AL297" s="416">
        <f t="shared" si="139"/>
        <v>0</v>
      </c>
      <c r="AM297" s="418">
        <f t="shared" si="143"/>
        <v>44315.41</v>
      </c>
      <c r="AN297" s="416"/>
      <c r="AO297" s="419">
        <f t="shared" si="140"/>
        <v>44315.41</v>
      </c>
      <c r="AP297" s="297"/>
      <c r="AQ297" s="420">
        <f t="shared" si="129"/>
        <v>0</v>
      </c>
      <c r="AR297" s="416"/>
      <c r="AS297" s="416"/>
      <c r="AT297" s="416"/>
      <c r="AU297" s="416"/>
      <c r="AV297" s="421">
        <f t="shared" si="141"/>
        <v>0</v>
      </c>
      <c r="AW297" s="416">
        <f t="shared" si="144"/>
        <v>0</v>
      </c>
      <c r="AX297" s="416"/>
      <c r="AY297" s="421">
        <f t="shared" si="142"/>
        <v>0</v>
      </c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</row>
    <row r="298" spans="1:76" s="21" customFormat="1" ht="12" customHeight="1">
      <c r="A298" s="431">
        <v>16501133</v>
      </c>
      <c r="B298" s="431" t="s">
        <v>1996</v>
      </c>
      <c r="C298" s="443" t="s">
        <v>1559</v>
      </c>
      <c r="D298" s="411" t="str">
        <f t="shared" si="132"/>
        <v>W/C</v>
      </c>
      <c r="E298" s="411"/>
      <c r="F298" s="444">
        <v>43101</v>
      </c>
      <c r="G298" s="411"/>
      <c r="H298" s="412" t="str">
        <f t="shared" si="136"/>
        <v/>
      </c>
      <c r="I298" s="412" t="str">
        <f t="shared" si="137"/>
        <v/>
      </c>
      <c r="J298" s="412" t="str">
        <f t="shared" si="138"/>
        <v/>
      </c>
      <c r="K298" s="412" t="str">
        <f t="shared" si="130"/>
        <v/>
      </c>
      <c r="L298" s="412" t="str">
        <f t="shared" si="133"/>
        <v>W/C</v>
      </c>
      <c r="M298" s="412" t="str">
        <f t="shared" si="134"/>
        <v>NO</v>
      </c>
      <c r="N298" s="412" t="str">
        <f t="shared" si="135"/>
        <v>W/C</v>
      </c>
      <c r="O298" s="412"/>
      <c r="P298" s="413">
        <v>0</v>
      </c>
      <c r="Q298" s="413">
        <v>0</v>
      </c>
      <c r="R298" s="413">
        <v>0</v>
      </c>
      <c r="S298" s="413">
        <v>0</v>
      </c>
      <c r="T298" s="413">
        <v>0</v>
      </c>
      <c r="U298" s="413">
        <v>0</v>
      </c>
      <c r="V298" s="413">
        <v>0</v>
      </c>
      <c r="W298" s="413">
        <v>91531.47</v>
      </c>
      <c r="X298" s="413">
        <v>83210.429999999993</v>
      </c>
      <c r="Y298" s="413">
        <v>74889.39</v>
      </c>
      <c r="Z298" s="413">
        <v>66568.350000000006</v>
      </c>
      <c r="AA298" s="413">
        <v>58247.31</v>
      </c>
      <c r="AB298" s="413">
        <v>49926.27</v>
      </c>
      <c r="AC298" s="413"/>
      <c r="AD298" s="534">
        <f t="shared" si="128"/>
        <v>33284.173750000002</v>
      </c>
      <c r="AE298" s="530"/>
      <c r="AF298" s="414"/>
      <c r="AG298" s="415"/>
      <c r="AH298" s="416"/>
      <c r="AI298" s="416"/>
      <c r="AJ298" s="416"/>
      <c r="AK298" s="417"/>
      <c r="AL298" s="416"/>
      <c r="AM298" s="418">
        <f t="shared" si="143"/>
        <v>33284.173750000002</v>
      </c>
      <c r="AN298" s="416"/>
      <c r="AO298" s="419">
        <f t="shared" si="140"/>
        <v>33284.173750000002</v>
      </c>
      <c r="AP298" s="297"/>
      <c r="AQ298" s="420">
        <f t="shared" si="129"/>
        <v>49926.27</v>
      </c>
      <c r="AR298" s="416"/>
      <c r="AS298" s="416"/>
      <c r="AT298" s="416"/>
      <c r="AU298" s="416"/>
      <c r="AV298" s="421"/>
      <c r="AW298" s="416">
        <f t="shared" si="144"/>
        <v>49926.27</v>
      </c>
      <c r="AX298" s="416"/>
      <c r="AY298" s="421">
        <f t="shared" si="142"/>
        <v>49926.27</v>
      </c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</row>
    <row r="299" spans="1:76" s="21" customFormat="1" ht="12" customHeight="1">
      <c r="A299" s="431">
        <v>16501143</v>
      </c>
      <c r="B299" s="431" t="s">
        <v>1997</v>
      </c>
      <c r="C299" s="443" t="s">
        <v>1560</v>
      </c>
      <c r="D299" s="411" t="str">
        <f t="shared" si="132"/>
        <v>W/C</v>
      </c>
      <c r="E299" s="411"/>
      <c r="F299" s="444">
        <v>43101</v>
      </c>
      <c r="G299" s="411"/>
      <c r="H299" s="412" t="str">
        <f t="shared" si="136"/>
        <v/>
      </c>
      <c r="I299" s="412" t="str">
        <f t="shared" si="137"/>
        <v/>
      </c>
      <c r="J299" s="412" t="str">
        <f t="shared" si="138"/>
        <v/>
      </c>
      <c r="K299" s="412" t="str">
        <f t="shared" si="130"/>
        <v/>
      </c>
      <c r="L299" s="412" t="str">
        <f t="shared" si="133"/>
        <v>W/C</v>
      </c>
      <c r="M299" s="412" t="str">
        <f t="shared" si="134"/>
        <v>NO</v>
      </c>
      <c r="N299" s="412" t="str">
        <f t="shared" si="135"/>
        <v>W/C</v>
      </c>
      <c r="O299" s="412"/>
      <c r="P299" s="413">
        <v>0</v>
      </c>
      <c r="Q299" s="413">
        <v>0</v>
      </c>
      <c r="R299" s="413">
        <v>0</v>
      </c>
      <c r="S299" s="413">
        <v>0</v>
      </c>
      <c r="T299" s="413">
        <v>0</v>
      </c>
      <c r="U299" s="413">
        <v>0</v>
      </c>
      <c r="V299" s="413">
        <v>0</v>
      </c>
      <c r="W299" s="413">
        <v>165159.26</v>
      </c>
      <c r="X299" s="413">
        <v>150144.78</v>
      </c>
      <c r="Y299" s="413">
        <v>135130.29999999999</v>
      </c>
      <c r="Z299" s="413">
        <v>120115.82</v>
      </c>
      <c r="AA299" s="413">
        <v>105101.34</v>
      </c>
      <c r="AB299" s="413">
        <v>90086.86</v>
      </c>
      <c r="AC299" s="413"/>
      <c r="AD299" s="534">
        <f t="shared" si="128"/>
        <v>60057.910833333335</v>
      </c>
      <c r="AE299" s="530"/>
      <c r="AF299" s="414"/>
      <c r="AG299" s="415"/>
      <c r="AH299" s="416"/>
      <c r="AI299" s="416"/>
      <c r="AJ299" s="416"/>
      <c r="AK299" s="417"/>
      <c r="AL299" s="416"/>
      <c r="AM299" s="418">
        <f t="shared" si="143"/>
        <v>60057.910833333335</v>
      </c>
      <c r="AN299" s="416"/>
      <c r="AO299" s="419">
        <f t="shared" si="140"/>
        <v>60057.910833333335</v>
      </c>
      <c r="AP299" s="297"/>
      <c r="AQ299" s="420">
        <f t="shared" si="129"/>
        <v>90086.86</v>
      </c>
      <c r="AR299" s="416"/>
      <c r="AS299" s="416"/>
      <c r="AT299" s="416"/>
      <c r="AU299" s="416"/>
      <c r="AV299" s="421"/>
      <c r="AW299" s="416">
        <f t="shared" si="144"/>
        <v>90086.86</v>
      </c>
      <c r="AX299" s="416"/>
      <c r="AY299" s="421">
        <f t="shared" si="142"/>
        <v>90086.86</v>
      </c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</row>
    <row r="300" spans="1:76" s="21" customFormat="1" ht="12" customHeight="1">
      <c r="A300" s="431">
        <v>16501153</v>
      </c>
      <c r="B300" s="431" t="s">
        <v>1998</v>
      </c>
      <c r="C300" s="443" t="s">
        <v>1561</v>
      </c>
      <c r="D300" s="411" t="str">
        <f t="shared" si="132"/>
        <v>W/C</v>
      </c>
      <c r="E300" s="411"/>
      <c r="F300" s="444">
        <v>43101</v>
      </c>
      <c r="G300" s="411"/>
      <c r="H300" s="412" t="str">
        <f t="shared" si="136"/>
        <v/>
      </c>
      <c r="I300" s="412" t="str">
        <f t="shared" si="137"/>
        <v/>
      </c>
      <c r="J300" s="412" t="str">
        <f t="shared" si="138"/>
        <v/>
      </c>
      <c r="K300" s="412" t="str">
        <f t="shared" si="130"/>
        <v/>
      </c>
      <c r="L300" s="412" t="str">
        <f t="shared" si="133"/>
        <v>W/C</v>
      </c>
      <c r="M300" s="412" t="str">
        <f t="shared" si="134"/>
        <v>NO</v>
      </c>
      <c r="N300" s="412" t="str">
        <f t="shared" si="135"/>
        <v>W/C</v>
      </c>
      <c r="O300" s="412"/>
      <c r="P300" s="413">
        <v>0</v>
      </c>
      <c r="Q300" s="413">
        <v>0</v>
      </c>
      <c r="R300" s="413">
        <v>0</v>
      </c>
      <c r="S300" s="413">
        <v>0</v>
      </c>
      <c r="T300" s="413">
        <v>0</v>
      </c>
      <c r="U300" s="413">
        <v>0</v>
      </c>
      <c r="V300" s="413">
        <v>0</v>
      </c>
      <c r="W300" s="413">
        <v>72187.5</v>
      </c>
      <c r="X300" s="413">
        <v>65625</v>
      </c>
      <c r="Y300" s="413">
        <v>59062.5</v>
      </c>
      <c r="Z300" s="413">
        <v>52500</v>
      </c>
      <c r="AA300" s="413">
        <v>45937.5</v>
      </c>
      <c r="AB300" s="413">
        <v>39375</v>
      </c>
      <c r="AC300" s="413"/>
      <c r="AD300" s="534">
        <f t="shared" si="128"/>
        <v>26250</v>
      </c>
      <c r="AE300" s="530"/>
      <c r="AF300" s="414"/>
      <c r="AG300" s="415"/>
      <c r="AH300" s="416"/>
      <c r="AI300" s="416"/>
      <c r="AJ300" s="416"/>
      <c r="AK300" s="417"/>
      <c r="AL300" s="416"/>
      <c r="AM300" s="418">
        <f t="shared" si="143"/>
        <v>26250</v>
      </c>
      <c r="AN300" s="416"/>
      <c r="AO300" s="419">
        <f t="shared" si="140"/>
        <v>26250</v>
      </c>
      <c r="AP300" s="297"/>
      <c r="AQ300" s="420">
        <f t="shared" si="129"/>
        <v>39375</v>
      </c>
      <c r="AR300" s="416"/>
      <c r="AS300" s="416"/>
      <c r="AT300" s="416"/>
      <c r="AU300" s="416"/>
      <c r="AV300" s="421"/>
      <c r="AW300" s="416">
        <f t="shared" si="144"/>
        <v>39375</v>
      </c>
      <c r="AX300" s="416"/>
      <c r="AY300" s="421">
        <f t="shared" si="142"/>
        <v>39375</v>
      </c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</row>
    <row r="301" spans="1:76" s="21" customFormat="1" ht="12" customHeight="1">
      <c r="A301" s="431">
        <v>16501193</v>
      </c>
      <c r="B301" s="431" t="s">
        <v>1999</v>
      </c>
      <c r="C301" s="443" t="s">
        <v>1597</v>
      </c>
      <c r="D301" s="411" t="str">
        <f t="shared" si="132"/>
        <v>W/C</v>
      </c>
      <c r="E301" s="411"/>
      <c r="F301" s="444"/>
      <c r="G301" s="411"/>
      <c r="H301" s="412"/>
      <c r="I301" s="412"/>
      <c r="J301" s="412"/>
      <c r="K301" s="412" t="str">
        <f t="shared" si="130"/>
        <v/>
      </c>
      <c r="L301" s="412" t="str">
        <f t="shared" ref="L301" si="146">IF(VALUE(AM301),"W/C",IF(ISBLANK(AM301),"NO","W/C"))</f>
        <v>W/C</v>
      </c>
      <c r="M301" s="412" t="str">
        <f t="shared" ref="M301" si="147">IF(VALUE(AN301),"W/C",IF(ISBLANK(AN301),"NO","W/C"))</f>
        <v>NO</v>
      </c>
      <c r="N301" s="412" t="str">
        <f t="shared" ref="N301" si="148">IF(OR(CONCATENATE(L301,M301)="NOW/C",CONCATENATE(L301,M301)="W/CNO"),"W/C","")</f>
        <v>W/C</v>
      </c>
      <c r="O301" s="412"/>
      <c r="P301" s="413">
        <v>0</v>
      </c>
      <c r="Q301" s="413">
        <v>0</v>
      </c>
      <c r="R301" s="413">
        <v>0</v>
      </c>
      <c r="S301" s="413">
        <v>0</v>
      </c>
      <c r="T301" s="413">
        <v>0</v>
      </c>
      <c r="U301" s="413">
        <v>0</v>
      </c>
      <c r="V301" s="413">
        <v>0</v>
      </c>
      <c r="W301" s="413">
        <v>0</v>
      </c>
      <c r="X301" s="413">
        <v>0</v>
      </c>
      <c r="Y301" s="413">
        <v>593775</v>
      </c>
      <c r="Z301" s="413">
        <v>508950</v>
      </c>
      <c r="AA301" s="413">
        <v>424125</v>
      </c>
      <c r="AB301" s="413">
        <v>339300</v>
      </c>
      <c r="AC301" s="413"/>
      <c r="AD301" s="534">
        <f t="shared" si="128"/>
        <v>141375</v>
      </c>
      <c r="AE301" s="530"/>
      <c r="AF301" s="414"/>
      <c r="AG301" s="415"/>
      <c r="AH301" s="416"/>
      <c r="AI301" s="416"/>
      <c r="AJ301" s="416"/>
      <c r="AK301" s="417"/>
      <c r="AL301" s="416"/>
      <c r="AM301" s="418">
        <f t="shared" si="143"/>
        <v>141375</v>
      </c>
      <c r="AN301" s="416"/>
      <c r="AO301" s="419">
        <f t="shared" ref="AO301" si="149">AM301+AN301</f>
        <v>141375</v>
      </c>
      <c r="AP301" s="297"/>
      <c r="AQ301" s="420">
        <f t="shared" si="129"/>
        <v>339300</v>
      </c>
      <c r="AR301" s="416"/>
      <c r="AS301" s="416"/>
      <c r="AT301" s="416"/>
      <c r="AU301" s="416"/>
      <c r="AV301" s="421"/>
      <c r="AW301" s="416">
        <f t="shared" ref="AW301" si="150">AQ301</f>
        <v>339300</v>
      </c>
      <c r="AX301" s="416"/>
      <c r="AY301" s="421">
        <f t="shared" ref="AY301" si="151">AW301+AX301</f>
        <v>339300</v>
      </c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</row>
    <row r="302" spans="1:76" s="21" customFormat="1" ht="12" customHeight="1">
      <c r="A302" s="195">
        <v>16502001</v>
      </c>
      <c r="B302" s="126" t="s">
        <v>2000</v>
      </c>
      <c r="C302" s="126" t="s">
        <v>1249</v>
      </c>
      <c r="D302" s="130" t="str">
        <f t="shared" si="132"/>
        <v>Non-Op</v>
      </c>
      <c r="E302" s="130"/>
      <c r="F302" s="126"/>
      <c r="G302" s="130"/>
      <c r="H302" s="212" t="str">
        <f t="shared" ref="H302:H310" si="152">IF(VALUE(AH302),H$7,IF(ISBLANK(AH302),"",H$7))</f>
        <v/>
      </c>
      <c r="I302" s="212" t="str">
        <f t="shared" ref="I302:I310" si="153">IF(VALUE(AI302),I$7,IF(ISBLANK(AI302),"",I$7))</f>
        <v/>
      </c>
      <c r="J302" s="212" t="str">
        <f t="shared" ref="J302:J310" si="154">IF(VALUE(AJ302),J$7,IF(ISBLANK(AJ302),"",J$7))</f>
        <v/>
      </c>
      <c r="K302" s="212" t="str">
        <f t="shared" si="130"/>
        <v>Non-Op</v>
      </c>
      <c r="L302" s="212" t="str">
        <f t="shared" si="133"/>
        <v>NO</v>
      </c>
      <c r="M302" s="212" t="str">
        <f t="shared" si="134"/>
        <v>NO</v>
      </c>
      <c r="N302" s="212" t="str">
        <f t="shared" si="135"/>
        <v/>
      </c>
      <c r="O302" s="212"/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10">
        <v>0</v>
      </c>
      <c r="V302" s="110">
        <v>0</v>
      </c>
      <c r="W302" s="110">
        <v>0</v>
      </c>
      <c r="X302" s="110">
        <v>0</v>
      </c>
      <c r="Y302" s="110">
        <v>0</v>
      </c>
      <c r="Z302" s="110">
        <v>0</v>
      </c>
      <c r="AA302" s="110">
        <v>0</v>
      </c>
      <c r="AB302" s="110">
        <v>0</v>
      </c>
      <c r="AC302" s="110"/>
      <c r="AD302" s="533">
        <f t="shared" si="128"/>
        <v>0</v>
      </c>
      <c r="AE302" s="529"/>
      <c r="AF302" s="118"/>
      <c r="AG302" s="270" t="s">
        <v>408</v>
      </c>
      <c r="AH302" s="116"/>
      <c r="AI302" s="116"/>
      <c r="AJ302" s="116"/>
      <c r="AK302" s="117">
        <f>AD302</f>
        <v>0</v>
      </c>
      <c r="AL302" s="116">
        <f t="shared" si="139"/>
        <v>0</v>
      </c>
      <c r="AM302" s="115"/>
      <c r="AN302" s="116"/>
      <c r="AO302" s="348">
        <f t="shared" si="140"/>
        <v>0</v>
      </c>
      <c r="AP302" s="297"/>
      <c r="AQ302" s="101">
        <f t="shared" si="129"/>
        <v>0</v>
      </c>
      <c r="AR302" s="116"/>
      <c r="AS302" s="116"/>
      <c r="AT302" s="116"/>
      <c r="AU302" s="116">
        <f>AQ302</f>
        <v>0</v>
      </c>
      <c r="AV302" s="343">
        <f t="shared" si="141"/>
        <v>0</v>
      </c>
      <c r="AW302" s="116"/>
      <c r="AX302" s="116"/>
      <c r="AY302" s="343">
        <f t="shared" si="142"/>
        <v>0</v>
      </c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</row>
    <row r="303" spans="1:76" s="21" customFormat="1" ht="12" customHeight="1">
      <c r="A303" s="195">
        <v>16502003</v>
      </c>
      <c r="B303" s="126" t="s">
        <v>2001</v>
      </c>
      <c r="C303" s="109" t="s">
        <v>1053</v>
      </c>
      <c r="D303" s="130" t="str">
        <f t="shared" si="132"/>
        <v>W/C</v>
      </c>
      <c r="E303" s="130"/>
      <c r="F303" s="109"/>
      <c r="G303" s="130"/>
      <c r="H303" s="212" t="str">
        <f t="shared" si="152"/>
        <v/>
      </c>
      <c r="I303" s="212" t="str">
        <f t="shared" si="153"/>
        <v/>
      </c>
      <c r="J303" s="212" t="str">
        <f t="shared" si="154"/>
        <v/>
      </c>
      <c r="K303" s="212" t="str">
        <f t="shared" ref="K303:K310" si="155">IF(VALUE(AK303),K$7,IF(ISBLANK(AK303),"",K$7))</f>
        <v/>
      </c>
      <c r="L303" s="212" t="str">
        <f t="shared" si="133"/>
        <v>W/C</v>
      </c>
      <c r="M303" s="212" t="str">
        <f t="shared" si="134"/>
        <v>NO</v>
      </c>
      <c r="N303" s="212" t="str">
        <f t="shared" si="135"/>
        <v>W/C</v>
      </c>
      <c r="O303" s="212"/>
      <c r="P303" s="110">
        <v>41618.17</v>
      </c>
      <c r="Q303" s="110">
        <v>41618.17</v>
      </c>
      <c r="R303" s="110">
        <v>41618.17</v>
      </c>
      <c r="S303" s="110">
        <v>31213.63</v>
      </c>
      <c r="T303" s="110">
        <v>31213.63</v>
      </c>
      <c r="U303" s="110">
        <v>31213.63</v>
      </c>
      <c r="V303" s="110">
        <v>20809.09</v>
      </c>
      <c r="W303" s="110">
        <v>20809.09</v>
      </c>
      <c r="X303" s="110">
        <v>20809.09</v>
      </c>
      <c r="Y303" s="110">
        <v>10404.549999999999</v>
      </c>
      <c r="Z303" s="110">
        <v>10404.549999999999</v>
      </c>
      <c r="AA303" s="110">
        <v>52212.76</v>
      </c>
      <c r="AB303" s="110">
        <v>41808.21</v>
      </c>
      <c r="AC303" s="110"/>
      <c r="AD303" s="533">
        <f t="shared" si="128"/>
        <v>29503.295833333334</v>
      </c>
      <c r="AE303" s="529"/>
      <c r="AF303" s="118"/>
      <c r="AG303" s="270"/>
      <c r="AH303" s="116"/>
      <c r="AI303" s="116"/>
      <c r="AJ303" s="116"/>
      <c r="AK303" s="117"/>
      <c r="AL303" s="116">
        <f t="shared" si="139"/>
        <v>0</v>
      </c>
      <c r="AM303" s="115">
        <f>AD303</f>
        <v>29503.295833333334</v>
      </c>
      <c r="AN303" s="116"/>
      <c r="AO303" s="348">
        <f t="shared" si="140"/>
        <v>29503.295833333334</v>
      </c>
      <c r="AP303" s="297"/>
      <c r="AQ303" s="101">
        <f t="shared" si="129"/>
        <v>41808.21</v>
      </c>
      <c r="AR303" s="116"/>
      <c r="AS303" s="116"/>
      <c r="AT303" s="116"/>
      <c r="AU303" s="116"/>
      <c r="AV303" s="343">
        <f t="shared" si="141"/>
        <v>0</v>
      </c>
      <c r="AW303" s="116">
        <f>AQ303</f>
        <v>41808.21</v>
      </c>
      <c r="AX303" s="116"/>
      <c r="AY303" s="343">
        <f t="shared" si="142"/>
        <v>41808.21</v>
      </c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</row>
    <row r="304" spans="1:76" s="21" customFormat="1" ht="12" customHeight="1">
      <c r="A304" s="195">
        <v>16502013</v>
      </c>
      <c r="B304" s="126" t="s">
        <v>2002</v>
      </c>
      <c r="C304" s="109" t="s">
        <v>1091</v>
      </c>
      <c r="D304" s="130" t="str">
        <f t="shared" si="132"/>
        <v>W/C</v>
      </c>
      <c r="E304" s="130"/>
      <c r="F304" s="109"/>
      <c r="G304" s="130"/>
      <c r="H304" s="212" t="str">
        <f t="shared" si="152"/>
        <v/>
      </c>
      <c r="I304" s="212" t="str">
        <f t="shared" si="153"/>
        <v/>
      </c>
      <c r="J304" s="212" t="str">
        <f t="shared" si="154"/>
        <v/>
      </c>
      <c r="K304" s="212" t="str">
        <f t="shared" si="155"/>
        <v/>
      </c>
      <c r="L304" s="212" t="str">
        <f t="shared" si="133"/>
        <v>W/C</v>
      </c>
      <c r="M304" s="212" t="str">
        <f t="shared" si="134"/>
        <v>NO</v>
      </c>
      <c r="N304" s="212" t="str">
        <f t="shared" si="135"/>
        <v>W/C</v>
      </c>
      <c r="O304" s="212"/>
      <c r="P304" s="110">
        <v>42440.03</v>
      </c>
      <c r="Q304" s="110">
        <v>31830.03</v>
      </c>
      <c r="R304" s="110">
        <v>21220.03</v>
      </c>
      <c r="S304" s="110">
        <v>10610.03</v>
      </c>
      <c r="T304" s="110">
        <v>0</v>
      </c>
      <c r="U304" s="110">
        <v>0</v>
      </c>
      <c r="V304" s="110">
        <v>0</v>
      </c>
      <c r="W304" s="110">
        <v>0</v>
      </c>
      <c r="X304" s="110">
        <v>0</v>
      </c>
      <c r="Y304" s="110">
        <v>0</v>
      </c>
      <c r="Z304" s="110">
        <v>0</v>
      </c>
      <c r="AA304" s="110">
        <v>0</v>
      </c>
      <c r="AB304" s="110">
        <v>0</v>
      </c>
      <c r="AC304" s="110"/>
      <c r="AD304" s="533">
        <f t="shared" si="128"/>
        <v>7073.342083333333</v>
      </c>
      <c r="AE304" s="529"/>
      <c r="AF304" s="118"/>
      <c r="AG304" s="270"/>
      <c r="AH304" s="116"/>
      <c r="AI304" s="116"/>
      <c r="AJ304" s="116"/>
      <c r="AK304" s="117"/>
      <c r="AL304" s="116">
        <f t="shared" si="139"/>
        <v>0</v>
      </c>
      <c r="AM304" s="115">
        <f>AD304</f>
        <v>7073.342083333333</v>
      </c>
      <c r="AN304" s="116"/>
      <c r="AO304" s="348">
        <f t="shared" si="140"/>
        <v>7073.342083333333</v>
      </c>
      <c r="AP304" s="297"/>
      <c r="AQ304" s="101">
        <f t="shared" si="129"/>
        <v>0</v>
      </c>
      <c r="AR304" s="116"/>
      <c r="AS304" s="116"/>
      <c r="AT304" s="116"/>
      <c r="AU304" s="116"/>
      <c r="AV304" s="343">
        <f t="shared" si="141"/>
        <v>0</v>
      </c>
      <c r="AW304" s="116">
        <f>AQ304</f>
        <v>0</v>
      </c>
      <c r="AX304" s="116"/>
      <c r="AY304" s="343">
        <f t="shared" si="142"/>
        <v>0</v>
      </c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</row>
    <row r="305" spans="1:76" s="21" customFormat="1" ht="12" customHeight="1">
      <c r="A305" s="195">
        <v>16502021</v>
      </c>
      <c r="B305" s="126" t="s">
        <v>2003</v>
      </c>
      <c r="C305" s="126" t="s">
        <v>1250</v>
      </c>
      <c r="D305" s="130" t="str">
        <f t="shared" si="132"/>
        <v>Non-Op</v>
      </c>
      <c r="E305" s="130"/>
      <c r="F305" s="126"/>
      <c r="G305" s="130"/>
      <c r="H305" s="212" t="str">
        <f t="shared" si="152"/>
        <v/>
      </c>
      <c r="I305" s="212" t="str">
        <f t="shared" si="153"/>
        <v/>
      </c>
      <c r="J305" s="212" t="str">
        <f t="shared" si="154"/>
        <v/>
      </c>
      <c r="K305" s="212" t="str">
        <f t="shared" si="155"/>
        <v>Non-Op</v>
      </c>
      <c r="L305" s="212" t="str">
        <f t="shared" si="133"/>
        <v>NO</v>
      </c>
      <c r="M305" s="212" t="str">
        <f t="shared" si="134"/>
        <v>NO</v>
      </c>
      <c r="N305" s="212" t="str">
        <f t="shared" si="135"/>
        <v/>
      </c>
      <c r="O305" s="212"/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10">
        <v>0</v>
      </c>
      <c r="V305" s="110">
        <v>0</v>
      </c>
      <c r="W305" s="110">
        <v>0</v>
      </c>
      <c r="X305" s="110">
        <v>0</v>
      </c>
      <c r="Y305" s="110">
        <v>0</v>
      </c>
      <c r="Z305" s="110">
        <v>0</v>
      </c>
      <c r="AA305" s="110">
        <v>0</v>
      </c>
      <c r="AB305" s="110">
        <v>0</v>
      </c>
      <c r="AC305" s="110"/>
      <c r="AD305" s="533">
        <f t="shared" si="128"/>
        <v>0</v>
      </c>
      <c r="AE305" s="529"/>
      <c r="AF305" s="118"/>
      <c r="AG305" s="270" t="s">
        <v>408</v>
      </c>
      <c r="AH305" s="116"/>
      <c r="AI305" s="116"/>
      <c r="AJ305" s="116"/>
      <c r="AK305" s="117">
        <f>AD305</f>
        <v>0</v>
      </c>
      <c r="AL305" s="116">
        <f t="shared" si="139"/>
        <v>0</v>
      </c>
      <c r="AM305" s="115"/>
      <c r="AN305" s="116"/>
      <c r="AO305" s="348">
        <f t="shared" si="140"/>
        <v>0</v>
      </c>
      <c r="AP305" s="297"/>
      <c r="AQ305" s="101">
        <f t="shared" si="129"/>
        <v>0</v>
      </c>
      <c r="AR305" s="116"/>
      <c r="AS305" s="116"/>
      <c r="AT305" s="116"/>
      <c r="AU305" s="116">
        <f>AQ305</f>
        <v>0</v>
      </c>
      <c r="AV305" s="343">
        <f t="shared" si="141"/>
        <v>0</v>
      </c>
      <c r="AW305" s="116"/>
      <c r="AX305" s="116"/>
      <c r="AY305" s="343">
        <f t="shared" si="142"/>
        <v>0</v>
      </c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</row>
    <row r="306" spans="1:76" s="21" customFormat="1" ht="12" customHeight="1">
      <c r="A306" s="195">
        <v>16502023</v>
      </c>
      <c r="B306" s="126" t="s">
        <v>2004</v>
      </c>
      <c r="C306" s="109" t="s">
        <v>1062</v>
      </c>
      <c r="D306" s="130" t="str">
        <f t="shared" si="132"/>
        <v>W/C</v>
      </c>
      <c r="E306" s="130"/>
      <c r="F306" s="109"/>
      <c r="G306" s="130"/>
      <c r="H306" s="212" t="str">
        <f t="shared" si="152"/>
        <v/>
      </c>
      <c r="I306" s="212" t="str">
        <f t="shared" si="153"/>
        <v/>
      </c>
      <c r="J306" s="212" t="str">
        <f t="shared" si="154"/>
        <v/>
      </c>
      <c r="K306" s="212" t="str">
        <f t="shared" si="155"/>
        <v/>
      </c>
      <c r="L306" s="212" t="str">
        <f t="shared" si="133"/>
        <v>W/C</v>
      </c>
      <c r="M306" s="212" t="str">
        <f t="shared" si="134"/>
        <v>NO</v>
      </c>
      <c r="N306" s="212" t="str">
        <f t="shared" si="135"/>
        <v>W/C</v>
      </c>
      <c r="O306" s="212"/>
      <c r="P306" s="110">
        <v>27955.89</v>
      </c>
      <c r="Q306" s="110">
        <v>13977.94</v>
      </c>
      <c r="R306" s="110">
        <v>178160.32</v>
      </c>
      <c r="S306" s="110">
        <v>163313.62</v>
      </c>
      <c r="T306" s="110">
        <v>148466.92000000001</v>
      </c>
      <c r="U306" s="110">
        <v>133620.22</v>
      </c>
      <c r="V306" s="110">
        <v>118773.52</v>
      </c>
      <c r="W306" s="110">
        <v>103926.82</v>
      </c>
      <c r="X306" s="110">
        <v>89080.12</v>
      </c>
      <c r="Y306" s="110">
        <v>74233.42</v>
      </c>
      <c r="Z306" s="110">
        <v>59386.720000000001</v>
      </c>
      <c r="AA306" s="110">
        <v>44540.02</v>
      </c>
      <c r="AB306" s="110">
        <v>29693.32</v>
      </c>
      <c r="AC306" s="110"/>
      <c r="AD306" s="533">
        <f t="shared" si="128"/>
        <v>96358.687083333338</v>
      </c>
      <c r="AE306" s="529"/>
      <c r="AF306" s="118"/>
      <c r="AG306" s="270"/>
      <c r="AH306" s="116"/>
      <c r="AI306" s="116"/>
      <c r="AJ306" s="116"/>
      <c r="AK306" s="117"/>
      <c r="AL306" s="116">
        <f t="shared" si="139"/>
        <v>0</v>
      </c>
      <c r="AM306" s="115">
        <f t="shared" ref="AM306:AM332" si="156">AD306</f>
        <v>96358.687083333338</v>
      </c>
      <c r="AN306" s="116"/>
      <c r="AO306" s="348">
        <f t="shared" si="140"/>
        <v>96358.687083333338</v>
      </c>
      <c r="AP306" s="297"/>
      <c r="AQ306" s="101">
        <f t="shared" si="129"/>
        <v>29693.32</v>
      </c>
      <c r="AR306" s="116"/>
      <c r="AS306" s="116"/>
      <c r="AT306" s="116"/>
      <c r="AU306" s="116"/>
      <c r="AV306" s="343">
        <f t="shared" si="141"/>
        <v>0</v>
      </c>
      <c r="AW306" s="116">
        <f>AQ306</f>
        <v>29693.32</v>
      </c>
      <c r="AX306" s="116"/>
      <c r="AY306" s="343">
        <f t="shared" si="142"/>
        <v>29693.32</v>
      </c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s="21" customFormat="1" ht="12" customHeight="1">
      <c r="A307" s="195">
        <v>16502033</v>
      </c>
      <c r="B307" s="126" t="s">
        <v>2005</v>
      </c>
      <c r="C307" s="109" t="s">
        <v>1079</v>
      </c>
      <c r="D307" s="130" t="str">
        <f t="shared" si="132"/>
        <v>W/C</v>
      </c>
      <c r="E307" s="130"/>
      <c r="F307" s="109"/>
      <c r="G307" s="130"/>
      <c r="H307" s="212" t="str">
        <f t="shared" si="152"/>
        <v/>
      </c>
      <c r="I307" s="212" t="str">
        <f t="shared" si="153"/>
        <v/>
      </c>
      <c r="J307" s="212" t="str">
        <f t="shared" si="154"/>
        <v/>
      </c>
      <c r="K307" s="212" t="str">
        <f t="shared" si="155"/>
        <v/>
      </c>
      <c r="L307" s="212" t="str">
        <f t="shared" si="133"/>
        <v>W/C</v>
      </c>
      <c r="M307" s="212" t="str">
        <f t="shared" si="134"/>
        <v>NO</v>
      </c>
      <c r="N307" s="212" t="str">
        <f t="shared" si="135"/>
        <v>W/C</v>
      </c>
      <c r="O307" s="212"/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10">
        <v>0</v>
      </c>
      <c r="V307" s="110">
        <v>0</v>
      </c>
      <c r="W307" s="110">
        <v>0</v>
      </c>
      <c r="X307" s="110">
        <v>0</v>
      </c>
      <c r="Y307" s="110">
        <v>0</v>
      </c>
      <c r="Z307" s="110">
        <v>0</v>
      </c>
      <c r="AA307" s="110">
        <v>0</v>
      </c>
      <c r="AB307" s="110">
        <v>0</v>
      </c>
      <c r="AC307" s="110"/>
      <c r="AD307" s="533">
        <f t="shared" si="128"/>
        <v>0</v>
      </c>
      <c r="AE307" s="529"/>
      <c r="AF307" s="118"/>
      <c r="AG307" s="270"/>
      <c r="AH307" s="116"/>
      <c r="AI307" s="116"/>
      <c r="AJ307" s="116"/>
      <c r="AK307" s="117"/>
      <c r="AL307" s="116">
        <f t="shared" si="139"/>
        <v>0</v>
      </c>
      <c r="AM307" s="115">
        <f t="shared" si="156"/>
        <v>0</v>
      </c>
      <c r="AN307" s="116"/>
      <c r="AO307" s="348">
        <f t="shared" si="140"/>
        <v>0</v>
      </c>
      <c r="AP307" s="297"/>
      <c r="AQ307" s="101">
        <f t="shared" si="129"/>
        <v>0</v>
      </c>
      <c r="AR307" s="116"/>
      <c r="AS307" s="116"/>
      <c r="AT307" s="116"/>
      <c r="AU307" s="116"/>
      <c r="AV307" s="343">
        <f t="shared" si="141"/>
        <v>0</v>
      </c>
      <c r="AW307" s="116">
        <f>AQ307</f>
        <v>0</v>
      </c>
      <c r="AX307" s="116"/>
      <c r="AY307" s="343">
        <f t="shared" si="142"/>
        <v>0</v>
      </c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</row>
    <row r="308" spans="1:76" s="21" customFormat="1" ht="12" customHeight="1">
      <c r="A308" s="195">
        <v>16502053</v>
      </c>
      <c r="B308" s="126" t="s">
        <v>2006</v>
      </c>
      <c r="C308" s="109" t="s">
        <v>1099</v>
      </c>
      <c r="D308" s="130" t="str">
        <f t="shared" si="132"/>
        <v>W/C</v>
      </c>
      <c r="E308" s="130"/>
      <c r="F308" s="109"/>
      <c r="G308" s="130"/>
      <c r="H308" s="212" t="str">
        <f t="shared" si="152"/>
        <v/>
      </c>
      <c r="I308" s="212" t="str">
        <f t="shared" si="153"/>
        <v/>
      </c>
      <c r="J308" s="212" t="str">
        <f t="shared" si="154"/>
        <v/>
      </c>
      <c r="K308" s="212" t="str">
        <f t="shared" si="155"/>
        <v/>
      </c>
      <c r="L308" s="212" t="str">
        <f t="shared" si="133"/>
        <v>W/C</v>
      </c>
      <c r="M308" s="212" t="str">
        <f t="shared" si="134"/>
        <v>NO</v>
      </c>
      <c r="N308" s="212" t="str">
        <f t="shared" si="135"/>
        <v>W/C</v>
      </c>
      <c r="O308" s="212"/>
      <c r="P308" s="110">
        <v>50491.53</v>
      </c>
      <c r="Q308" s="110">
        <v>42076.27</v>
      </c>
      <c r="R308" s="110">
        <v>33661.01</v>
      </c>
      <c r="S308" s="110">
        <v>25245.75</v>
      </c>
      <c r="T308" s="110">
        <v>16830.490000000002</v>
      </c>
      <c r="U308" s="110">
        <v>8415.23</v>
      </c>
      <c r="V308" s="110">
        <v>0</v>
      </c>
      <c r="W308" s="110">
        <v>0</v>
      </c>
      <c r="X308" s="110">
        <v>84536.84</v>
      </c>
      <c r="Y308" s="110">
        <v>76083.16</v>
      </c>
      <c r="Z308" s="110">
        <v>67629.48</v>
      </c>
      <c r="AA308" s="110">
        <v>59175.8</v>
      </c>
      <c r="AB308" s="110">
        <v>50722.12</v>
      </c>
      <c r="AC308" s="110"/>
      <c r="AD308" s="533">
        <f t="shared" si="128"/>
        <v>38688.404583333329</v>
      </c>
      <c r="AE308" s="529"/>
      <c r="AF308" s="118"/>
      <c r="AG308" s="270"/>
      <c r="AH308" s="116"/>
      <c r="AI308" s="116"/>
      <c r="AJ308" s="116"/>
      <c r="AK308" s="117"/>
      <c r="AL308" s="116">
        <f t="shared" si="139"/>
        <v>0</v>
      </c>
      <c r="AM308" s="115">
        <f t="shared" si="156"/>
        <v>38688.404583333329</v>
      </c>
      <c r="AN308" s="116"/>
      <c r="AO308" s="348">
        <f t="shared" si="140"/>
        <v>38688.404583333329</v>
      </c>
      <c r="AP308" s="297"/>
      <c r="AQ308" s="101">
        <f t="shared" si="129"/>
        <v>50722.12</v>
      </c>
      <c r="AR308" s="116"/>
      <c r="AS308" s="116"/>
      <c r="AT308" s="116"/>
      <c r="AU308" s="116"/>
      <c r="AV308" s="343">
        <f t="shared" si="141"/>
        <v>0</v>
      </c>
      <c r="AW308" s="116">
        <f t="shared" ref="AW308:AW332" si="157">AQ308</f>
        <v>50722.12</v>
      </c>
      <c r="AX308" s="116"/>
      <c r="AY308" s="343">
        <f t="shared" si="142"/>
        <v>50722.12</v>
      </c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</row>
    <row r="309" spans="1:76" s="21" customFormat="1" ht="12" customHeight="1">
      <c r="A309" s="195">
        <v>16502063</v>
      </c>
      <c r="B309" s="126" t="s">
        <v>2007</v>
      </c>
      <c r="C309" s="109" t="s">
        <v>1112</v>
      </c>
      <c r="D309" s="130" t="str">
        <f t="shared" si="132"/>
        <v>W/C</v>
      </c>
      <c r="E309" s="130"/>
      <c r="F309" s="109"/>
      <c r="G309" s="130"/>
      <c r="H309" s="212" t="str">
        <f t="shared" si="152"/>
        <v/>
      </c>
      <c r="I309" s="212" t="str">
        <f t="shared" si="153"/>
        <v/>
      </c>
      <c r="J309" s="212" t="str">
        <f t="shared" si="154"/>
        <v/>
      </c>
      <c r="K309" s="212" t="str">
        <f t="shared" si="155"/>
        <v/>
      </c>
      <c r="L309" s="212" t="str">
        <f t="shared" si="133"/>
        <v>W/C</v>
      </c>
      <c r="M309" s="212" t="str">
        <f t="shared" si="134"/>
        <v>NO</v>
      </c>
      <c r="N309" s="212" t="str">
        <f t="shared" si="135"/>
        <v>W/C</v>
      </c>
      <c r="O309" s="212"/>
      <c r="P309" s="110">
        <v>86381.81</v>
      </c>
      <c r="Q309" s="110">
        <v>71984.84</v>
      </c>
      <c r="R309" s="110">
        <v>57587.87</v>
      </c>
      <c r="S309" s="110">
        <v>43190.9</v>
      </c>
      <c r="T309" s="110">
        <v>28793.93</v>
      </c>
      <c r="U309" s="110">
        <v>14396.96</v>
      </c>
      <c r="V309" s="110">
        <v>-0.01</v>
      </c>
      <c r="W309" s="110">
        <v>218183.12</v>
      </c>
      <c r="X309" s="110">
        <v>198348.29</v>
      </c>
      <c r="Y309" s="110">
        <v>178513.46</v>
      </c>
      <c r="Z309" s="110">
        <v>158678.63</v>
      </c>
      <c r="AA309" s="110">
        <v>138843.79999999999</v>
      </c>
      <c r="AB309" s="110">
        <v>119008.97</v>
      </c>
      <c r="AC309" s="110"/>
      <c r="AD309" s="533">
        <f t="shared" si="128"/>
        <v>100934.765</v>
      </c>
      <c r="AE309" s="529"/>
      <c r="AF309" s="118"/>
      <c r="AG309" s="270"/>
      <c r="AH309" s="116"/>
      <c r="AI309" s="116"/>
      <c r="AJ309" s="116"/>
      <c r="AK309" s="117"/>
      <c r="AL309" s="116">
        <f t="shared" si="139"/>
        <v>0</v>
      </c>
      <c r="AM309" s="115">
        <f t="shared" si="156"/>
        <v>100934.765</v>
      </c>
      <c r="AN309" s="116"/>
      <c r="AO309" s="348">
        <f t="shared" si="140"/>
        <v>100934.765</v>
      </c>
      <c r="AP309" s="297"/>
      <c r="AQ309" s="101">
        <f t="shared" si="129"/>
        <v>119008.97</v>
      </c>
      <c r="AR309" s="116"/>
      <c r="AS309" s="116"/>
      <c r="AT309" s="116"/>
      <c r="AU309" s="116"/>
      <c r="AV309" s="343">
        <f t="shared" si="141"/>
        <v>0</v>
      </c>
      <c r="AW309" s="116">
        <f t="shared" si="157"/>
        <v>119008.97</v>
      </c>
      <c r="AX309" s="116"/>
      <c r="AY309" s="343">
        <f t="shared" si="142"/>
        <v>119008.97</v>
      </c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</row>
    <row r="310" spans="1:76" s="21" customFormat="1" ht="12" customHeight="1">
      <c r="A310" s="195">
        <v>16502083</v>
      </c>
      <c r="B310" s="126" t="s">
        <v>2008</v>
      </c>
      <c r="C310" s="109" t="s">
        <v>1122</v>
      </c>
      <c r="D310" s="130" t="str">
        <f t="shared" si="132"/>
        <v>W/C</v>
      </c>
      <c r="E310" s="130"/>
      <c r="F310" s="109"/>
      <c r="G310" s="130"/>
      <c r="H310" s="212" t="str">
        <f t="shared" si="152"/>
        <v/>
      </c>
      <c r="I310" s="212" t="str">
        <f t="shared" si="153"/>
        <v/>
      </c>
      <c r="J310" s="212" t="str">
        <f t="shared" si="154"/>
        <v/>
      </c>
      <c r="K310" s="212" t="str">
        <f t="shared" si="155"/>
        <v/>
      </c>
      <c r="L310" s="212" t="str">
        <f t="shared" si="133"/>
        <v>W/C</v>
      </c>
      <c r="M310" s="212" t="str">
        <f t="shared" si="134"/>
        <v>NO</v>
      </c>
      <c r="N310" s="212" t="str">
        <f t="shared" si="135"/>
        <v>W/C</v>
      </c>
      <c r="O310" s="212"/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10">
        <v>0</v>
      </c>
      <c r="V310" s="110">
        <v>0</v>
      </c>
      <c r="W310" s="110">
        <v>0</v>
      </c>
      <c r="X310" s="110">
        <v>0</v>
      </c>
      <c r="Y310" s="110">
        <v>0</v>
      </c>
      <c r="Z310" s="110">
        <v>0</v>
      </c>
      <c r="AA310" s="110">
        <v>0</v>
      </c>
      <c r="AB310" s="110">
        <v>0</v>
      </c>
      <c r="AC310" s="110"/>
      <c r="AD310" s="533">
        <f t="shared" si="128"/>
        <v>0</v>
      </c>
      <c r="AE310" s="529"/>
      <c r="AF310" s="118"/>
      <c r="AG310" s="270"/>
      <c r="AH310" s="116"/>
      <c r="AI310" s="116"/>
      <c r="AJ310" s="116"/>
      <c r="AK310" s="117"/>
      <c r="AL310" s="116">
        <f t="shared" si="139"/>
        <v>0</v>
      </c>
      <c r="AM310" s="115">
        <f t="shared" si="156"/>
        <v>0</v>
      </c>
      <c r="AN310" s="116"/>
      <c r="AO310" s="348">
        <f t="shared" si="140"/>
        <v>0</v>
      </c>
      <c r="AP310" s="297"/>
      <c r="AQ310" s="101">
        <f t="shared" si="129"/>
        <v>0</v>
      </c>
      <c r="AR310" s="116"/>
      <c r="AS310" s="116"/>
      <c r="AT310" s="116"/>
      <c r="AU310" s="116"/>
      <c r="AV310" s="343">
        <f t="shared" si="141"/>
        <v>0</v>
      </c>
      <c r="AW310" s="116">
        <f t="shared" si="157"/>
        <v>0</v>
      </c>
      <c r="AX310" s="116"/>
      <c r="AY310" s="343">
        <f t="shared" si="142"/>
        <v>0</v>
      </c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</row>
    <row r="311" spans="1:76" s="21" customFormat="1" ht="12" customHeight="1">
      <c r="A311" s="423">
        <v>16502093</v>
      </c>
      <c r="B311" s="126"/>
      <c r="C311" s="410" t="s">
        <v>1143</v>
      </c>
      <c r="D311" s="411" t="str">
        <f t="shared" si="132"/>
        <v>W/C</v>
      </c>
      <c r="E311" s="411"/>
      <c r="F311" s="428">
        <v>43191</v>
      </c>
      <c r="G311" s="411"/>
      <c r="H311" s="412"/>
      <c r="I311" s="412"/>
      <c r="J311" s="412"/>
      <c r="K311" s="412"/>
      <c r="L311" s="412" t="str">
        <f t="shared" ref="L311" si="158">IF(VALUE(AM311),"W/C",IF(ISBLANK(AM311),"NO","W/C"))</f>
        <v>W/C</v>
      </c>
      <c r="M311" s="412" t="str">
        <f t="shared" ref="M311" si="159">IF(VALUE(AN311),"W/C",IF(ISBLANK(AN311),"NO","W/C"))</f>
        <v>NO</v>
      </c>
      <c r="N311" s="412" t="str">
        <f t="shared" ref="N311" si="160">IF(OR(CONCATENATE(L311,M311)="NOW/C",CONCATENATE(L311,M311)="W/CNO"),"W/C","")</f>
        <v>W/C</v>
      </c>
      <c r="O311" s="412"/>
      <c r="P311" s="413"/>
      <c r="Q311" s="413"/>
      <c r="R311" s="413"/>
      <c r="S311" s="413"/>
      <c r="T311" s="413"/>
      <c r="U311" s="413"/>
      <c r="V311" s="413"/>
      <c r="W311" s="413">
        <v>0</v>
      </c>
      <c r="X311" s="413">
        <v>0</v>
      </c>
      <c r="Y311" s="413">
        <v>0</v>
      </c>
      <c r="Z311" s="413">
        <v>74655.399999999994</v>
      </c>
      <c r="AA311" s="413">
        <v>67868.55</v>
      </c>
      <c r="AB311" s="413">
        <v>61081.7</v>
      </c>
      <c r="AC311" s="413"/>
      <c r="AD311" s="534">
        <f t="shared" si="128"/>
        <v>14422.066666666668</v>
      </c>
      <c r="AE311" s="530"/>
      <c r="AF311" s="414"/>
      <c r="AG311" s="415"/>
      <c r="AH311" s="416"/>
      <c r="AI311" s="416"/>
      <c r="AJ311" s="416"/>
      <c r="AK311" s="417"/>
      <c r="AL311" s="416"/>
      <c r="AM311" s="418">
        <f t="shared" si="156"/>
        <v>14422.066666666668</v>
      </c>
      <c r="AN311" s="416"/>
      <c r="AO311" s="419">
        <f t="shared" ref="AO311" si="161">AM311+AN311</f>
        <v>14422.066666666668</v>
      </c>
      <c r="AP311" s="297"/>
      <c r="AQ311" s="420">
        <f t="shared" si="129"/>
        <v>61081.7</v>
      </c>
      <c r="AR311" s="416"/>
      <c r="AS311" s="416"/>
      <c r="AT311" s="416"/>
      <c r="AU311" s="416"/>
      <c r="AV311" s="421"/>
      <c r="AW311" s="416">
        <f t="shared" ref="AW311" si="162">AQ311</f>
        <v>61081.7</v>
      </c>
      <c r="AX311" s="416"/>
      <c r="AY311" s="421">
        <f t="shared" ref="AY311" si="163">AW311+AX311</f>
        <v>61081.7</v>
      </c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</row>
    <row r="312" spans="1:76" s="21" customFormat="1" ht="12" customHeight="1">
      <c r="A312" s="195">
        <v>16502103</v>
      </c>
      <c r="B312" s="126" t="s">
        <v>2009</v>
      </c>
      <c r="C312" s="109" t="s">
        <v>1148</v>
      </c>
      <c r="D312" s="130" t="str">
        <f t="shared" si="132"/>
        <v>W/C</v>
      </c>
      <c r="E312" s="130"/>
      <c r="F312" s="109"/>
      <c r="G312" s="130"/>
      <c r="H312" s="212" t="str">
        <f t="shared" ref="H312:H330" si="164">IF(VALUE(AH312),H$7,IF(ISBLANK(AH312),"",H$7))</f>
        <v/>
      </c>
      <c r="I312" s="212" t="str">
        <f t="shared" ref="I312:I330" si="165">IF(VALUE(AI312),I$7,IF(ISBLANK(AI312),"",I$7))</f>
        <v/>
      </c>
      <c r="J312" s="212" t="str">
        <f t="shared" ref="J312:J330" si="166">IF(VALUE(AJ312),J$7,IF(ISBLANK(AJ312),"",J$7))</f>
        <v/>
      </c>
      <c r="K312" s="212" t="str">
        <f t="shared" ref="K312:K330" si="167">IF(VALUE(AK312),K$7,IF(ISBLANK(AK312),"",K$7))</f>
        <v/>
      </c>
      <c r="L312" s="212" t="str">
        <f t="shared" si="133"/>
        <v>W/C</v>
      </c>
      <c r="M312" s="212" t="str">
        <f t="shared" si="134"/>
        <v>NO</v>
      </c>
      <c r="N312" s="212" t="str">
        <f t="shared" si="135"/>
        <v>W/C</v>
      </c>
      <c r="O312" s="212"/>
      <c r="P312" s="110">
        <v>0</v>
      </c>
      <c r="Q312" s="110">
        <v>148481.66</v>
      </c>
      <c r="R312" s="110">
        <v>133633.49</v>
      </c>
      <c r="S312" s="110">
        <v>118785.32</v>
      </c>
      <c r="T312" s="110">
        <v>103937.15</v>
      </c>
      <c r="U312" s="110">
        <v>0</v>
      </c>
      <c r="V312" s="110">
        <v>0</v>
      </c>
      <c r="W312" s="110">
        <v>0</v>
      </c>
      <c r="X312" s="110">
        <v>0</v>
      </c>
      <c r="Y312" s="110">
        <v>0</v>
      </c>
      <c r="Z312" s="110">
        <v>0</v>
      </c>
      <c r="AA312" s="110">
        <v>0</v>
      </c>
      <c r="AB312" s="110">
        <v>0</v>
      </c>
      <c r="AC312" s="110"/>
      <c r="AD312" s="533">
        <f t="shared" si="128"/>
        <v>42069.801666666666</v>
      </c>
      <c r="AE312" s="529"/>
      <c r="AF312" s="118"/>
      <c r="AG312" s="270"/>
      <c r="AH312" s="116"/>
      <c r="AI312" s="116"/>
      <c r="AJ312" s="116"/>
      <c r="AK312" s="117"/>
      <c r="AL312" s="116">
        <f t="shared" si="139"/>
        <v>0</v>
      </c>
      <c r="AM312" s="115">
        <f t="shared" si="156"/>
        <v>42069.801666666666</v>
      </c>
      <c r="AN312" s="116"/>
      <c r="AO312" s="348">
        <f t="shared" si="140"/>
        <v>42069.801666666666</v>
      </c>
      <c r="AP312" s="297"/>
      <c r="AQ312" s="101">
        <f t="shared" si="129"/>
        <v>0</v>
      </c>
      <c r="AR312" s="116"/>
      <c r="AS312" s="116"/>
      <c r="AT312" s="116"/>
      <c r="AU312" s="116"/>
      <c r="AV312" s="343">
        <f t="shared" si="141"/>
        <v>0</v>
      </c>
      <c r="AW312" s="116">
        <f t="shared" si="157"/>
        <v>0</v>
      </c>
      <c r="AX312" s="116"/>
      <c r="AY312" s="343">
        <f t="shared" si="142"/>
        <v>0</v>
      </c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</row>
    <row r="313" spans="1:76" s="21" customFormat="1" ht="12" customHeight="1">
      <c r="A313" s="195">
        <v>16502011</v>
      </c>
      <c r="B313" s="126" t="s">
        <v>2010</v>
      </c>
      <c r="C313" s="109" t="s">
        <v>1158</v>
      </c>
      <c r="D313" s="130" t="str">
        <f t="shared" si="132"/>
        <v>W/C</v>
      </c>
      <c r="E313" s="130"/>
      <c r="F313" s="109"/>
      <c r="G313" s="130"/>
      <c r="H313" s="212" t="str">
        <f t="shared" si="164"/>
        <v/>
      </c>
      <c r="I313" s="212" t="str">
        <f t="shared" si="165"/>
        <v/>
      </c>
      <c r="J313" s="212" t="str">
        <f t="shared" si="166"/>
        <v/>
      </c>
      <c r="K313" s="212" t="str">
        <f t="shared" si="167"/>
        <v/>
      </c>
      <c r="L313" s="212" t="str">
        <f t="shared" si="133"/>
        <v>W/C</v>
      </c>
      <c r="M313" s="212" t="str">
        <f t="shared" si="134"/>
        <v>NO</v>
      </c>
      <c r="N313" s="212" t="str">
        <f t="shared" si="135"/>
        <v>W/C</v>
      </c>
      <c r="O313" s="212"/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10">
        <v>0</v>
      </c>
      <c r="V313" s="110">
        <v>0</v>
      </c>
      <c r="W313" s="110">
        <v>0</v>
      </c>
      <c r="X313" s="110">
        <v>0</v>
      </c>
      <c r="Y313" s="110">
        <v>0</v>
      </c>
      <c r="Z313" s="110">
        <v>0</v>
      </c>
      <c r="AA313" s="110">
        <v>0</v>
      </c>
      <c r="AB313" s="110">
        <v>0</v>
      </c>
      <c r="AC313" s="110"/>
      <c r="AD313" s="533">
        <f t="shared" si="128"/>
        <v>0</v>
      </c>
      <c r="AE313" s="529"/>
      <c r="AF313" s="118"/>
      <c r="AG313" s="270"/>
      <c r="AH313" s="116"/>
      <c r="AI313" s="116"/>
      <c r="AJ313" s="116"/>
      <c r="AK313" s="117"/>
      <c r="AL313" s="116">
        <f t="shared" si="139"/>
        <v>0</v>
      </c>
      <c r="AM313" s="115">
        <f t="shared" si="156"/>
        <v>0</v>
      </c>
      <c r="AN313" s="116"/>
      <c r="AO313" s="348">
        <f t="shared" si="140"/>
        <v>0</v>
      </c>
      <c r="AP313" s="297"/>
      <c r="AQ313" s="101">
        <f t="shared" si="129"/>
        <v>0</v>
      </c>
      <c r="AR313" s="116"/>
      <c r="AS313" s="116"/>
      <c r="AT313" s="116"/>
      <c r="AU313" s="116"/>
      <c r="AV313" s="343">
        <f t="shared" si="141"/>
        <v>0</v>
      </c>
      <c r="AW313" s="116">
        <f t="shared" si="157"/>
        <v>0</v>
      </c>
      <c r="AX313" s="116"/>
      <c r="AY313" s="343">
        <f t="shared" si="142"/>
        <v>0</v>
      </c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</row>
    <row r="314" spans="1:76" s="21" customFormat="1" ht="12" customHeight="1">
      <c r="A314" s="195">
        <v>16502113</v>
      </c>
      <c r="B314" s="126" t="s">
        <v>2011</v>
      </c>
      <c r="C314" s="109" t="s">
        <v>1156</v>
      </c>
      <c r="D314" s="130" t="str">
        <f t="shared" si="132"/>
        <v>W/C</v>
      </c>
      <c r="E314" s="130"/>
      <c r="F314" s="109"/>
      <c r="G314" s="130"/>
      <c r="H314" s="212" t="str">
        <f t="shared" si="164"/>
        <v/>
      </c>
      <c r="I314" s="212" t="str">
        <f t="shared" si="165"/>
        <v/>
      </c>
      <c r="J314" s="212" t="str">
        <f t="shared" si="166"/>
        <v/>
      </c>
      <c r="K314" s="212" t="str">
        <f t="shared" si="167"/>
        <v/>
      </c>
      <c r="L314" s="212" t="str">
        <f t="shared" si="133"/>
        <v>W/C</v>
      </c>
      <c r="M314" s="212" t="str">
        <f t="shared" si="134"/>
        <v>NO</v>
      </c>
      <c r="N314" s="212" t="str">
        <f t="shared" si="135"/>
        <v>W/C</v>
      </c>
      <c r="O314" s="212"/>
      <c r="P314" s="110">
        <v>8383.64</v>
      </c>
      <c r="Q314" s="110">
        <v>0.05</v>
      </c>
      <c r="R314" s="110">
        <v>0</v>
      </c>
      <c r="S314" s="110">
        <v>0</v>
      </c>
      <c r="T314" s="110">
        <v>75452.350000000006</v>
      </c>
      <c r="U314" s="110">
        <v>67068.759999999995</v>
      </c>
      <c r="V314" s="110">
        <v>58685.17</v>
      </c>
      <c r="W314" s="110">
        <v>50301.58</v>
      </c>
      <c r="X314" s="110">
        <v>41917.99</v>
      </c>
      <c r="Y314" s="110">
        <v>33534.400000000001</v>
      </c>
      <c r="Z314" s="110">
        <v>25150.81</v>
      </c>
      <c r="AA314" s="110">
        <v>16767.22</v>
      </c>
      <c r="AB314" s="110">
        <v>8383.6299999999992</v>
      </c>
      <c r="AC314" s="110"/>
      <c r="AD314" s="533">
        <f t="shared" si="128"/>
        <v>31438.497083333339</v>
      </c>
      <c r="AE314" s="529"/>
      <c r="AF314" s="118"/>
      <c r="AG314" s="270"/>
      <c r="AH314" s="116"/>
      <c r="AI314" s="116"/>
      <c r="AJ314" s="116"/>
      <c r="AK314" s="117"/>
      <c r="AL314" s="116">
        <f t="shared" si="139"/>
        <v>0</v>
      </c>
      <c r="AM314" s="115">
        <f t="shared" si="156"/>
        <v>31438.497083333339</v>
      </c>
      <c r="AN314" s="116"/>
      <c r="AO314" s="348">
        <f t="shared" si="140"/>
        <v>31438.497083333339</v>
      </c>
      <c r="AP314" s="297"/>
      <c r="AQ314" s="101">
        <f t="shared" si="129"/>
        <v>8383.6299999999992</v>
      </c>
      <c r="AR314" s="116"/>
      <c r="AS314" s="116"/>
      <c r="AT314" s="116"/>
      <c r="AU314" s="116"/>
      <c r="AV314" s="343">
        <f t="shared" si="141"/>
        <v>0</v>
      </c>
      <c r="AW314" s="116">
        <f t="shared" si="157"/>
        <v>8383.6299999999992</v>
      </c>
      <c r="AX314" s="116"/>
      <c r="AY314" s="343">
        <f t="shared" si="142"/>
        <v>8383.6299999999992</v>
      </c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</row>
    <row r="315" spans="1:76" s="21" customFormat="1" ht="12" customHeight="1">
      <c r="A315" s="195">
        <v>16502123</v>
      </c>
      <c r="B315" s="126" t="s">
        <v>2012</v>
      </c>
      <c r="C315" s="109" t="s">
        <v>1191</v>
      </c>
      <c r="D315" s="130" t="str">
        <f t="shared" si="132"/>
        <v>W/C</v>
      </c>
      <c r="E315" s="130"/>
      <c r="F315" s="109"/>
      <c r="G315" s="130"/>
      <c r="H315" s="212" t="str">
        <f t="shared" si="164"/>
        <v/>
      </c>
      <c r="I315" s="212" t="str">
        <f t="shared" si="165"/>
        <v/>
      </c>
      <c r="J315" s="212" t="str">
        <f t="shared" si="166"/>
        <v/>
      </c>
      <c r="K315" s="212" t="str">
        <f t="shared" si="167"/>
        <v/>
      </c>
      <c r="L315" s="212" t="str">
        <f t="shared" si="133"/>
        <v>W/C</v>
      </c>
      <c r="M315" s="212" t="str">
        <f t="shared" si="134"/>
        <v>NO</v>
      </c>
      <c r="N315" s="212" t="str">
        <f t="shared" si="135"/>
        <v>W/C</v>
      </c>
      <c r="O315" s="212"/>
      <c r="P315" s="110">
        <v>79021.33</v>
      </c>
      <c r="Q315" s="110">
        <v>79021.33</v>
      </c>
      <c r="R315" s="110">
        <v>79021.33</v>
      </c>
      <c r="S315" s="110">
        <v>26340.43</v>
      </c>
      <c r="T315" s="110">
        <v>17560.28</v>
      </c>
      <c r="U315" s="110">
        <v>0</v>
      </c>
      <c r="V315" s="110">
        <v>111135.03999999999</v>
      </c>
      <c r="W315" s="110">
        <v>0</v>
      </c>
      <c r="X315" s="110">
        <v>0</v>
      </c>
      <c r="Y315" s="110">
        <v>0</v>
      </c>
      <c r="Z315" s="110">
        <v>0</v>
      </c>
      <c r="AA315" s="110">
        <v>0</v>
      </c>
      <c r="AB315" s="110">
        <v>0</v>
      </c>
      <c r="AC315" s="110"/>
      <c r="AD315" s="533">
        <f t="shared" si="128"/>
        <v>29382.422916666663</v>
      </c>
      <c r="AE315" s="529"/>
      <c r="AF315" s="118"/>
      <c r="AG315" s="270"/>
      <c r="AH315" s="116"/>
      <c r="AI315" s="116"/>
      <c r="AJ315" s="116"/>
      <c r="AK315" s="117"/>
      <c r="AL315" s="116">
        <f t="shared" si="139"/>
        <v>0</v>
      </c>
      <c r="AM315" s="115">
        <f t="shared" si="156"/>
        <v>29382.422916666663</v>
      </c>
      <c r="AN315" s="116"/>
      <c r="AO315" s="348">
        <f t="shared" si="140"/>
        <v>29382.422916666663</v>
      </c>
      <c r="AP315" s="297"/>
      <c r="AQ315" s="101">
        <f t="shared" si="129"/>
        <v>0</v>
      </c>
      <c r="AR315" s="116"/>
      <c r="AS315" s="116"/>
      <c r="AT315" s="116"/>
      <c r="AU315" s="116"/>
      <c r="AV315" s="343">
        <f t="shared" si="141"/>
        <v>0</v>
      </c>
      <c r="AW315" s="116">
        <f t="shared" si="157"/>
        <v>0</v>
      </c>
      <c r="AX315" s="116"/>
      <c r="AY315" s="343">
        <f t="shared" si="142"/>
        <v>0</v>
      </c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</row>
    <row r="316" spans="1:76" s="21" customFormat="1" ht="12" customHeight="1">
      <c r="A316" s="195">
        <v>16502133</v>
      </c>
      <c r="B316" s="126" t="s">
        <v>2013</v>
      </c>
      <c r="C316" s="109" t="s">
        <v>1245</v>
      </c>
      <c r="D316" s="130" t="str">
        <f t="shared" si="132"/>
        <v>W/C</v>
      </c>
      <c r="E316" s="130"/>
      <c r="F316" s="109"/>
      <c r="G316" s="130"/>
      <c r="H316" s="212" t="str">
        <f t="shared" si="164"/>
        <v/>
      </c>
      <c r="I316" s="212" t="str">
        <f t="shared" si="165"/>
        <v/>
      </c>
      <c r="J316" s="212" t="str">
        <f t="shared" si="166"/>
        <v/>
      </c>
      <c r="K316" s="212" t="str">
        <f t="shared" si="167"/>
        <v/>
      </c>
      <c r="L316" s="212" t="str">
        <f t="shared" si="133"/>
        <v>W/C</v>
      </c>
      <c r="M316" s="212" t="str">
        <f t="shared" si="134"/>
        <v>NO</v>
      </c>
      <c r="N316" s="212" t="str">
        <f t="shared" si="135"/>
        <v>W/C</v>
      </c>
      <c r="O316" s="212"/>
      <c r="P316" s="110">
        <v>0</v>
      </c>
      <c r="Q316" s="110">
        <v>0</v>
      </c>
      <c r="R316" s="110">
        <v>725104.6</v>
      </c>
      <c r="S316" s="110">
        <v>652594.14</v>
      </c>
      <c r="T316" s="110">
        <v>580083.68000000005</v>
      </c>
      <c r="U316" s="110">
        <v>507573.22</v>
      </c>
      <c r="V316" s="110">
        <v>435062.76</v>
      </c>
      <c r="W316" s="110">
        <v>362552.3</v>
      </c>
      <c r="X316" s="110">
        <v>290041.84000000003</v>
      </c>
      <c r="Y316" s="110">
        <v>217531.38</v>
      </c>
      <c r="Z316" s="110">
        <v>145020.92000000001</v>
      </c>
      <c r="AA316" s="110">
        <v>72510.460000000006</v>
      </c>
      <c r="AB316" s="110">
        <v>1023971.52</v>
      </c>
      <c r="AC316" s="110"/>
      <c r="AD316" s="533">
        <f t="shared" si="128"/>
        <v>375005.0883333332</v>
      </c>
      <c r="AE316" s="529"/>
      <c r="AF316" s="118"/>
      <c r="AG316" s="270"/>
      <c r="AH316" s="116"/>
      <c r="AI316" s="116"/>
      <c r="AJ316" s="116"/>
      <c r="AK316" s="117"/>
      <c r="AL316" s="116">
        <f t="shared" si="139"/>
        <v>0</v>
      </c>
      <c r="AM316" s="115">
        <f t="shared" si="156"/>
        <v>375005.0883333332</v>
      </c>
      <c r="AN316" s="116"/>
      <c r="AO316" s="348">
        <f t="shared" si="140"/>
        <v>375005.0883333332</v>
      </c>
      <c r="AP316" s="297"/>
      <c r="AQ316" s="101">
        <f t="shared" si="129"/>
        <v>1023971.52</v>
      </c>
      <c r="AR316" s="116"/>
      <c r="AS316" s="116"/>
      <c r="AT316" s="116"/>
      <c r="AU316" s="116"/>
      <c r="AV316" s="343">
        <f t="shared" si="141"/>
        <v>0</v>
      </c>
      <c r="AW316" s="116">
        <f t="shared" si="157"/>
        <v>1023971.52</v>
      </c>
      <c r="AX316" s="116"/>
      <c r="AY316" s="343">
        <f t="shared" si="142"/>
        <v>1023971.52</v>
      </c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</row>
    <row r="317" spans="1:76" s="21" customFormat="1" ht="12" customHeight="1">
      <c r="A317" s="195">
        <v>16502143</v>
      </c>
      <c r="B317" s="126" t="s">
        <v>2014</v>
      </c>
      <c r="C317" s="126" t="s">
        <v>1254</v>
      </c>
      <c r="D317" s="130" t="str">
        <f t="shared" si="132"/>
        <v>W/C</v>
      </c>
      <c r="E317" s="130"/>
      <c r="F317" s="126"/>
      <c r="G317" s="130"/>
      <c r="H317" s="212" t="str">
        <f t="shared" si="164"/>
        <v/>
      </c>
      <c r="I317" s="212" t="str">
        <f t="shared" si="165"/>
        <v/>
      </c>
      <c r="J317" s="212" t="str">
        <f t="shared" si="166"/>
        <v/>
      </c>
      <c r="K317" s="212" t="str">
        <f t="shared" si="167"/>
        <v/>
      </c>
      <c r="L317" s="212" t="str">
        <f t="shared" si="133"/>
        <v>W/C</v>
      </c>
      <c r="M317" s="212" t="str">
        <f t="shared" si="134"/>
        <v>NO</v>
      </c>
      <c r="N317" s="212" t="str">
        <f t="shared" si="135"/>
        <v>W/C</v>
      </c>
      <c r="O317" s="212"/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10">
        <v>0</v>
      </c>
      <c r="V317" s="110">
        <v>0</v>
      </c>
      <c r="W317" s="110">
        <v>0</v>
      </c>
      <c r="X317" s="110">
        <v>0</v>
      </c>
      <c r="Y317" s="110">
        <v>0</v>
      </c>
      <c r="Z317" s="110">
        <v>0</v>
      </c>
      <c r="AA317" s="110">
        <v>0</v>
      </c>
      <c r="AB317" s="110">
        <v>0</v>
      </c>
      <c r="AC317" s="110"/>
      <c r="AD317" s="533">
        <f t="shared" si="128"/>
        <v>0</v>
      </c>
      <c r="AE317" s="529"/>
      <c r="AF317" s="118"/>
      <c r="AG317" s="270"/>
      <c r="AH317" s="116"/>
      <c r="AI317" s="116"/>
      <c r="AJ317" s="116"/>
      <c r="AK317" s="117"/>
      <c r="AL317" s="116">
        <f t="shared" si="139"/>
        <v>0</v>
      </c>
      <c r="AM317" s="115">
        <f t="shared" si="156"/>
        <v>0</v>
      </c>
      <c r="AN317" s="116"/>
      <c r="AO317" s="348">
        <f t="shared" si="140"/>
        <v>0</v>
      </c>
      <c r="AP317" s="297"/>
      <c r="AQ317" s="101">
        <f t="shared" si="129"/>
        <v>0</v>
      </c>
      <c r="AR317" s="116"/>
      <c r="AS317" s="116"/>
      <c r="AT317" s="116"/>
      <c r="AU317" s="116"/>
      <c r="AV317" s="343">
        <f t="shared" si="141"/>
        <v>0</v>
      </c>
      <c r="AW317" s="116">
        <f t="shared" si="157"/>
        <v>0</v>
      </c>
      <c r="AX317" s="116"/>
      <c r="AY317" s="343">
        <f t="shared" si="142"/>
        <v>0</v>
      </c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</row>
    <row r="318" spans="1:76" s="21" customFormat="1" ht="12" customHeight="1">
      <c r="A318" s="195">
        <v>16502153</v>
      </c>
      <c r="B318" s="126" t="s">
        <v>2015</v>
      </c>
      <c r="C318" s="126" t="s">
        <v>1258</v>
      </c>
      <c r="D318" s="130" t="str">
        <f t="shared" si="132"/>
        <v>W/C</v>
      </c>
      <c r="E318" s="130"/>
      <c r="F318" s="126"/>
      <c r="G318" s="130"/>
      <c r="H318" s="212" t="str">
        <f t="shared" si="164"/>
        <v/>
      </c>
      <c r="I318" s="212" t="str">
        <f t="shared" si="165"/>
        <v/>
      </c>
      <c r="J318" s="212" t="str">
        <f t="shared" si="166"/>
        <v/>
      </c>
      <c r="K318" s="212" t="str">
        <f t="shared" si="167"/>
        <v/>
      </c>
      <c r="L318" s="212" t="str">
        <f t="shared" si="133"/>
        <v>W/C</v>
      </c>
      <c r="M318" s="212" t="str">
        <f t="shared" si="134"/>
        <v>NO</v>
      </c>
      <c r="N318" s="212" t="str">
        <f t="shared" si="135"/>
        <v>W/C</v>
      </c>
      <c r="O318" s="212"/>
      <c r="P318" s="110">
        <v>38913.79</v>
      </c>
      <c r="Q318" s="110">
        <v>19456.87</v>
      </c>
      <c r="R318" s="110">
        <v>0</v>
      </c>
      <c r="S318" s="110">
        <v>215978.6</v>
      </c>
      <c r="T318" s="110">
        <v>196344.18</v>
      </c>
      <c r="U318" s="110">
        <v>176709.76000000001</v>
      </c>
      <c r="V318" s="110">
        <v>157075.34</v>
      </c>
      <c r="W318" s="110">
        <v>137440.92000000001</v>
      </c>
      <c r="X318" s="110">
        <v>117806.5</v>
      </c>
      <c r="Y318" s="110">
        <v>98172.08</v>
      </c>
      <c r="Z318" s="110">
        <v>78537.66</v>
      </c>
      <c r="AA318" s="110">
        <v>58903.24</v>
      </c>
      <c r="AB318" s="110">
        <v>39268.82</v>
      </c>
      <c r="AC318" s="110"/>
      <c r="AD318" s="533">
        <f t="shared" si="128"/>
        <v>107959.70458333332</v>
      </c>
      <c r="AE318" s="529"/>
      <c r="AF318" s="118"/>
      <c r="AG318" s="270"/>
      <c r="AH318" s="116"/>
      <c r="AI318" s="116"/>
      <c r="AJ318" s="116"/>
      <c r="AK318" s="117"/>
      <c r="AL318" s="116">
        <f t="shared" si="139"/>
        <v>0</v>
      </c>
      <c r="AM318" s="115">
        <f t="shared" si="156"/>
        <v>107959.70458333332</v>
      </c>
      <c r="AN318" s="116"/>
      <c r="AO318" s="348">
        <f t="shared" si="140"/>
        <v>107959.70458333332</v>
      </c>
      <c r="AP318" s="297"/>
      <c r="AQ318" s="101">
        <f t="shared" si="129"/>
        <v>39268.82</v>
      </c>
      <c r="AR318" s="116"/>
      <c r="AS318" s="116"/>
      <c r="AT318" s="116"/>
      <c r="AU318" s="116"/>
      <c r="AV318" s="343">
        <f t="shared" si="141"/>
        <v>0</v>
      </c>
      <c r="AW318" s="116">
        <f t="shared" si="157"/>
        <v>39268.82</v>
      </c>
      <c r="AX318" s="116"/>
      <c r="AY318" s="343">
        <f t="shared" si="142"/>
        <v>39268.82</v>
      </c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</row>
    <row r="319" spans="1:76" s="21" customFormat="1" ht="12" customHeight="1">
      <c r="A319" s="434">
        <v>16502163</v>
      </c>
      <c r="B319" s="449" t="s">
        <v>1264</v>
      </c>
      <c r="C319" s="424" t="s">
        <v>1262</v>
      </c>
      <c r="D319" s="411" t="str">
        <f t="shared" si="132"/>
        <v>W/C</v>
      </c>
      <c r="E319" s="411"/>
      <c r="F319" s="424"/>
      <c r="G319" s="411"/>
      <c r="H319" s="412" t="str">
        <f t="shared" si="164"/>
        <v/>
      </c>
      <c r="I319" s="412" t="str">
        <f t="shared" si="165"/>
        <v/>
      </c>
      <c r="J319" s="412" t="str">
        <f t="shared" si="166"/>
        <v/>
      </c>
      <c r="K319" s="412" t="str">
        <f t="shared" si="167"/>
        <v/>
      </c>
      <c r="L319" s="412" t="str">
        <f t="shared" si="133"/>
        <v>W/C</v>
      </c>
      <c r="M319" s="412" t="str">
        <f t="shared" si="134"/>
        <v>NO</v>
      </c>
      <c r="N319" s="412" t="str">
        <f t="shared" si="135"/>
        <v>W/C</v>
      </c>
      <c r="O319" s="412"/>
      <c r="P319" s="413">
        <v>0</v>
      </c>
      <c r="Q319" s="413">
        <v>0</v>
      </c>
      <c r="R319" s="413">
        <v>0</v>
      </c>
      <c r="S319" s="413">
        <v>0</v>
      </c>
      <c r="T319" s="413">
        <v>0</v>
      </c>
      <c r="U319" s="413">
        <v>0</v>
      </c>
      <c r="V319" s="413">
        <v>0</v>
      </c>
      <c r="W319" s="413">
        <v>0</v>
      </c>
      <c r="X319" s="413">
        <v>0</v>
      </c>
      <c r="Y319" s="413">
        <v>0</v>
      </c>
      <c r="Z319" s="413">
        <v>0</v>
      </c>
      <c r="AA319" s="413">
        <v>0</v>
      </c>
      <c r="AB319" s="413">
        <v>0</v>
      </c>
      <c r="AC319" s="413"/>
      <c r="AD319" s="534">
        <f t="shared" si="128"/>
        <v>0</v>
      </c>
      <c r="AE319" s="530"/>
      <c r="AF319" s="414"/>
      <c r="AG319" s="415"/>
      <c r="AH319" s="416"/>
      <c r="AI319" s="416"/>
      <c r="AJ319" s="416"/>
      <c r="AK319" s="417"/>
      <c r="AL319" s="416">
        <f t="shared" si="139"/>
        <v>0</v>
      </c>
      <c r="AM319" s="418">
        <f t="shared" si="156"/>
        <v>0</v>
      </c>
      <c r="AN319" s="416"/>
      <c r="AO319" s="419">
        <f t="shared" si="140"/>
        <v>0</v>
      </c>
      <c r="AP319" s="297"/>
      <c r="AQ319" s="420">
        <f t="shared" si="129"/>
        <v>0</v>
      </c>
      <c r="AR319" s="416"/>
      <c r="AS319" s="416"/>
      <c r="AT319" s="416"/>
      <c r="AU319" s="416"/>
      <c r="AV319" s="421">
        <f t="shared" si="141"/>
        <v>0</v>
      </c>
      <c r="AW319" s="416">
        <f t="shared" si="157"/>
        <v>0</v>
      </c>
      <c r="AX319" s="416"/>
      <c r="AY319" s="421">
        <f t="shared" si="142"/>
        <v>0</v>
      </c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s="21" customFormat="1" ht="12" customHeight="1">
      <c r="A320" s="434">
        <v>16502173</v>
      </c>
      <c r="B320" s="449" t="s">
        <v>1294</v>
      </c>
      <c r="C320" s="424" t="s">
        <v>1279</v>
      </c>
      <c r="D320" s="411" t="str">
        <f t="shared" si="132"/>
        <v>W/C</v>
      </c>
      <c r="E320" s="411"/>
      <c r="F320" s="424"/>
      <c r="G320" s="411"/>
      <c r="H320" s="412" t="str">
        <f t="shared" si="164"/>
        <v/>
      </c>
      <c r="I320" s="412" t="str">
        <f t="shared" si="165"/>
        <v/>
      </c>
      <c r="J320" s="412" t="str">
        <f t="shared" si="166"/>
        <v/>
      </c>
      <c r="K320" s="412" t="str">
        <f t="shared" si="167"/>
        <v/>
      </c>
      <c r="L320" s="412" t="str">
        <f t="shared" si="133"/>
        <v>W/C</v>
      </c>
      <c r="M320" s="412" t="str">
        <f t="shared" si="134"/>
        <v>NO</v>
      </c>
      <c r="N320" s="412" t="str">
        <f t="shared" si="135"/>
        <v>W/C</v>
      </c>
      <c r="O320" s="412"/>
      <c r="P320" s="413">
        <v>659954.6</v>
      </c>
      <c r="Q320" s="413">
        <v>688920.78</v>
      </c>
      <c r="R320" s="413">
        <v>527963.68000000005</v>
      </c>
      <c r="S320" s="413">
        <v>461968.22</v>
      </c>
      <c r="T320" s="413">
        <v>395972.76</v>
      </c>
      <c r="U320" s="413">
        <v>329977.3</v>
      </c>
      <c r="V320" s="413">
        <v>263981.84000000003</v>
      </c>
      <c r="W320" s="413">
        <v>197986.38</v>
      </c>
      <c r="X320" s="413">
        <v>131990.92000000001</v>
      </c>
      <c r="Y320" s="413">
        <v>65995.460000000006</v>
      </c>
      <c r="Z320" s="413">
        <v>0</v>
      </c>
      <c r="AA320" s="413">
        <v>0</v>
      </c>
      <c r="AB320" s="413">
        <v>869279.87</v>
      </c>
      <c r="AC320" s="413"/>
      <c r="AD320" s="534">
        <f t="shared" si="128"/>
        <v>319114.5479166666</v>
      </c>
      <c r="AE320" s="530"/>
      <c r="AF320" s="414"/>
      <c r="AG320" s="415"/>
      <c r="AH320" s="416"/>
      <c r="AI320" s="416"/>
      <c r="AJ320" s="416"/>
      <c r="AK320" s="417"/>
      <c r="AL320" s="416">
        <f t="shared" si="139"/>
        <v>0</v>
      </c>
      <c r="AM320" s="418">
        <f t="shared" si="156"/>
        <v>319114.5479166666</v>
      </c>
      <c r="AN320" s="416"/>
      <c r="AO320" s="419">
        <f t="shared" si="140"/>
        <v>319114.5479166666</v>
      </c>
      <c r="AP320" s="297"/>
      <c r="AQ320" s="420">
        <f t="shared" si="129"/>
        <v>869279.87</v>
      </c>
      <c r="AR320" s="416"/>
      <c r="AS320" s="416"/>
      <c r="AT320" s="416"/>
      <c r="AU320" s="416"/>
      <c r="AV320" s="421">
        <f t="shared" si="141"/>
        <v>0</v>
      </c>
      <c r="AW320" s="416">
        <f t="shared" si="157"/>
        <v>869279.87</v>
      </c>
      <c r="AX320" s="416"/>
      <c r="AY320" s="421">
        <f t="shared" si="142"/>
        <v>869279.87</v>
      </c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s="21" customFormat="1" ht="12" customHeight="1">
      <c r="A321" s="195">
        <v>16502181</v>
      </c>
      <c r="B321" s="126" t="s">
        <v>2016</v>
      </c>
      <c r="C321" s="126" t="s">
        <v>923</v>
      </c>
      <c r="D321" s="130" t="str">
        <f t="shared" si="132"/>
        <v>W/C</v>
      </c>
      <c r="E321" s="130"/>
      <c r="F321" s="126"/>
      <c r="G321" s="130"/>
      <c r="H321" s="212" t="str">
        <f t="shared" si="164"/>
        <v/>
      </c>
      <c r="I321" s="212" t="str">
        <f t="shared" si="165"/>
        <v/>
      </c>
      <c r="J321" s="212" t="str">
        <f t="shared" si="166"/>
        <v/>
      </c>
      <c r="K321" s="212" t="str">
        <f t="shared" si="167"/>
        <v/>
      </c>
      <c r="L321" s="212" t="str">
        <f t="shared" si="133"/>
        <v>W/C</v>
      </c>
      <c r="M321" s="212" t="str">
        <f t="shared" si="134"/>
        <v>NO</v>
      </c>
      <c r="N321" s="212" t="str">
        <f t="shared" si="135"/>
        <v>W/C</v>
      </c>
      <c r="O321" s="212"/>
      <c r="P321" s="110">
        <v>9164.11</v>
      </c>
      <c r="Q321" s="110">
        <v>9164.11</v>
      </c>
      <c r="R321" s="110">
        <v>9164.11</v>
      </c>
      <c r="S321" s="110">
        <v>9164.11</v>
      </c>
      <c r="T321" s="110">
        <v>9164.11</v>
      </c>
      <c r="U321" s="110">
        <v>9164.11</v>
      </c>
      <c r="V321" s="110">
        <v>9164.11</v>
      </c>
      <c r="W321" s="110">
        <v>9164.11</v>
      </c>
      <c r="X321" s="110">
        <v>9164.11</v>
      </c>
      <c r="Y321" s="110">
        <v>9164.11</v>
      </c>
      <c r="Z321" s="110">
        <v>9164.11</v>
      </c>
      <c r="AA321" s="110">
        <v>9164.11</v>
      </c>
      <c r="AB321" s="110">
        <v>9164.11</v>
      </c>
      <c r="AC321" s="110"/>
      <c r="AD321" s="533">
        <f t="shared" si="128"/>
        <v>9164.11</v>
      </c>
      <c r="AE321" s="529"/>
      <c r="AF321" s="118"/>
      <c r="AG321" s="270"/>
      <c r="AH321" s="116"/>
      <c r="AI321" s="116"/>
      <c r="AJ321" s="116"/>
      <c r="AK321" s="117"/>
      <c r="AL321" s="116">
        <f t="shared" si="139"/>
        <v>0</v>
      </c>
      <c r="AM321" s="115">
        <f t="shared" si="156"/>
        <v>9164.11</v>
      </c>
      <c r="AN321" s="116"/>
      <c r="AO321" s="348">
        <f t="shared" si="140"/>
        <v>9164.11</v>
      </c>
      <c r="AP321" s="297"/>
      <c r="AQ321" s="101">
        <f t="shared" si="129"/>
        <v>9164.11</v>
      </c>
      <c r="AR321" s="116"/>
      <c r="AS321" s="116"/>
      <c r="AT321" s="116"/>
      <c r="AU321" s="116"/>
      <c r="AV321" s="343">
        <f t="shared" si="141"/>
        <v>0</v>
      </c>
      <c r="AW321" s="116">
        <f t="shared" si="157"/>
        <v>9164.11</v>
      </c>
      <c r="AX321" s="116"/>
      <c r="AY321" s="343">
        <f t="shared" si="142"/>
        <v>9164.11</v>
      </c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</row>
    <row r="322" spans="1:76" s="21" customFormat="1" ht="12" customHeight="1">
      <c r="A322" s="195">
        <v>16502191</v>
      </c>
      <c r="B322" s="126" t="s">
        <v>2017</v>
      </c>
      <c r="C322" s="126" t="s">
        <v>869</v>
      </c>
      <c r="D322" s="130" t="str">
        <f t="shared" si="132"/>
        <v>W/C</v>
      </c>
      <c r="E322" s="130"/>
      <c r="F322" s="126"/>
      <c r="G322" s="130"/>
      <c r="H322" s="212" t="str">
        <f t="shared" si="164"/>
        <v/>
      </c>
      <c r="I322" s="212" t="str">
        <f t="shared" si="165"/>
        <v/>
      </c>
      <c r="J322" s="212" t="str">
        <f t="shared" si="166"/>
        <v/>
      </c>
      <c r="K322" s="212" t="str">
        <f t="shared" si="167"/>
        <v/>
      </c>
      <c r="L322" s="212" t="str">
        <f t="shared" si="133"/>
        <v>W/C</v>
      </c>
      <c r="M322" s="212" t="str">
        <f t="shared" si="134"/>
        <v>NO</v>
      </c>
      <c r="N322" s="212" t="str">
        <f t="shared" si="135"/>
        <v>W/C</v>
      </c>
      <c r="O322" s="212"/>
      <c r="P322" s="110">
        <v>410745.14</v>
      </c>
      <c r="Q322" s="110">
        <v>270985.18</v>
      </c>
      <c r="R322" s="110">
        <v>182301.39</v>
      </c>
      <c r="S322" s="110">
        <v>174848.95</v>
      </c>
      <c r="T322" s="110">
        <v>308645.76000000001</v>
      </c>
      <c r="U322" s="110">
        <v>236091.77</v>
      </c>
      <c r="V322" s="110">
        <v>207418.81</v>
      </c>
      <c r="W322" s="110">
        <v>646495.24</v>
      </c>
      <c r="X322" s="110">
        <v>392470.67</v>
      </c>
      <c r="Y322" s="110">
        <v>682130.29</v>
      </c>
      <c r="Z322" s="110">
        <v>417654.92</v>
      </c>
      <c r="AA322" s="110">
        <v>340321.89</v>
      </c>
      <c r="AB322" s="110">
        <v>291846.40999999997</v>
      </c>
      <c r="AC322" s="110"/>
      <c r="AD322" s="533">
        <f t="shared" si="128"/>
        <v>350888.38708333339</v>
      </c>
      <c r="AE322" s="529"/>
      <c r="AF322" s="118"/>
      <c r="AG322" s="270"/>
      <c r="AH322" s="116"/>
      <c r="AI322" s="116"/>
      <c r="AJ322" s="116"/>
      <c r="AK322" s="117"/>
      <c r="AL322" s="116">
        <f t="shared" si="139"/>
        <v>0</v>
      </c>
      <c r="AM322" s="115">
        <f t="shared" si="156"/>
        <v>350888.38708333339</v>
      </c>
      <c r="AN322" s="116"/>
      <c r="AO322" s="348">
        <f t="shared" si="140"/>
        <v>350888.38708333339</v>
      </c>
      <c r="AP322" s="297"/>
      <c r="AQ322" s="101">
        <f t="shared" si="129"/>
        <v>291846.40999999997</v>
      </c>
      <c r="AR322" s="116"/>
      <c r="AS322" s="116"/>
      <c r="AT322" s="116"/>
      <c r="AU322" s="116"/>
      <c r="AV322" s="343">
        <f t="shared" si="141"/>
        <v>0</v>
      </c>
      <c r="AW322" s="116">
        <f t="shared" si="157"/>
        <v>291846.40999999997</v>
      </c>
      <c r="AX322" s="116"/>
      <c r="AY322" s="343">
        <f t="shared" si="142"/>
        <v>291846.40999999997</v>
      </c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</row>
    <row r="323" spans="1:76" s="21" customFormat="1" ht="12" customHeight="1">
      <c r="A323" s="195">
        <v>16502201</v>
      </c>
      <c r="B323" s="126" t="s">
        <v>2018</v>
      </c>
      <c r="C323" s="126" t="s">
        <v>1280</v>
      </c>
      <c r="D323" s="130" t="str">
        <f t="shared" si="132"/>
        <v>W/C</v>
      </c>
      <c r="E323" s="130"/>
      <c r="F323" s="126"/>
      <c r="G323" s="130"/>
      <c r="H323" s="212" t="str">
        <f t="shared" si="164"/>
        <v/>
      </c>
      <c r="I323" s="212" t="str">
        <f t="shared" si="165"/>
        <v/>
      </c>
      <c r="J323" s="212" t="str">
        <f t="shared" si="166"/>
        <v/>
      </c>
      <c r="K323" s="212" t="str">
        <f t="shared" si="167"/>
        <v/>
      </c>
      <c r="L323" s="212" t="str">
        <f t="shared" si="133"/>
        <v>W/C</v>
      </c>
      <c r="M323" s="212" t="str">
        <f t="shared" si="134"/>
        <v>NO</v>
      </c>
      <c r="N323" s="212" t="str">
        <f t="shared" si="135"/>
        <v>W/C</v>
      </c>
      <c r="O323" s="212"/>
      <c r="P323" s="110">
        <v>14084</v>
      </c>
      <c r="Q323" s="110">
        <v>14084</v>
      </c>
      <c r="R323" s="110">
        <v>14084</v>
      </c>
      <c r="S323" s="110">
        <v>14084</v>
      </c>
      <c r="T323" s="110">
        <v>14084</v>
      </c>
      <c r="U323" s="110">
        <v>14084</v>
      </c>
      <c r="V323" s="110">
        <v>14084</v>
      </c>
      <c r="W323" s="110">
        <v>14084</v>
      </c>
      <c r="X323" s="110">
        <v>14084</v>
      </c>
      <c r="Y323" s="110">
        <v>14084</v>
      </c>
      <c r="Z323" s="110">
        <v>14084</v>
      </c>
      <c r="AA323" s="110">
        <v>14084</v>
      </c>
      <c r="AB323" s="110">
        <v>14084</v>
      </c>
      <c r="AC323" s="110"/>
      <c r="AD323" s="533">
        <f t="shared" si="128"/>
        <v>14084</v>
      </c>
      <c r="AE323" s="529"/>
      <c r="AF323" s="118"/>
      <c r="AG323" s="270"/>
      <c r="AH323" s="116"/>
      <c r="AI323" s="116"/>
      <c r="AJ323" s="116"/>
      <c r="AK323" s="117"/>
      <c r="AL323" s="116">
        <f t="shared" si="139"/>
        <v>0</v>
      </c>
      <c r="AM323" s="115">
        <f t="shared" si="156"/>
        <v>14084</v>
      </c>
      <c r="AN323" s="116"/>
      <c r="AO323" s="348">
        <f t="shared" si="140"/>
        <v>14084</v>
      </c>
      <c r="AP323" s="297"/>
      <c r="AQ323" s="101">
        <f t="shared" si="129"/>
        <v>14084</v>
      </c>
      <c r="AR323" s="116"/>
      <c r="AS323" s="116"/>
      <c r="AT323" s="116"/>
      <c r="AU323" s="116"/>
      <c r="AV323" s="343">
        <f t="shared" si="141"/>
        <v>0</v>
      </c>
      <c r="AW323" s="116">
        <f t="shared" si="157"/>
        <v>14084</v>
      </c>
      <c r="AX323" s="116"/>
      <c r="AY323" s="343">
        <f t="shared" si="142"/>
        <v>14084</v>
      </c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</row>
    <row r="324" spans="1:76" s="21" customFormat="1" ht="12" customHeight="1">
      <c r="A324" s="195">
        <v>16502213</v>
      </c>
      <c r="B324" s="126" t="s">
        <v>2019</v>
      </c>
      <c r="C324" s="126" t="s">
        <v>1281</v>
      </c>
      <c r="D324" s="130" t="str">
        <f t="shared" si="132"/>
        <v>W/C</v>
      </c>
      <c r="E324" s="130"/>
      <c r="F324" s="126"/>
      <c r="G324" s="130"/>
      <c r="H324" s="212" t="str">
        <f t="shared" si="164"/>
        <v/>
      </c>
      <c r="I324" s="212" t="str">
        <f t="shared" si="165"/>
        <v/>
      </c>
      <c r="J324" s="212" t="str">
        <f t="shared" si="166"/>
        <v/>
      </c>
      <c r="K324" s="212" t="str">
        <f t="shared" si="167"/>
        <v/>
      </c>
      <c r="L324" s="212" t="str">
        <f t="shared" si="133"/>
        <v>W/C</v>
      </c>
      <c r="M324" s="212" t="str">
        <f t="shared" si="134"/>
        <v>NO</v>
      </c>
      <c r="N324" s="212" t="str">
        <f t="shared" si="135"/>
        <v>W/C</v>
      </c>
      <c r="O324" s="212"/>
      <c r="P324" s="110">
        <v>53486.03</v>
      </c>
      <c r="Q324" s="110">
        <v>53486.03</v>
      </c>
      <c r="R324" s="110">
        <v>53486.03</v>
      </c>
      <c r="S324" s="110">
        <v>53486.03</v>
      </c>
      <c r="T324" s="110">
        <v>53486.03</v>
      </c>
      <c r="U324" s="110">
        <v>53486.03</v>
      </c>
      <c r="V324" s="110">
        <v>54532.29</v>
      </c>
      <c r="W324" s="110">
        <v>54532.29</v>
      </c>
      <c r="X324" s="110">
        <v>54532.29</v>
      </c>
      <c r="Y324" s="110">
        <v>57546.61</v>
      </c>
      <c r="Z324" s="110">
        <v>57546.61</v>
      </c>
      <c r="AA324" s="110">
        <v>57546.61</v>
      </c>
      <c r="AB324" s="110">
        <v>57546.61</v>
      </c>
      <c r="AC324" s="110"/>
      <c r="AD324" s="533">
        <f t="shared" si="128"/>
        <v>54931.930833333325</v>
      </c>
      <c r="AE324" s="529"/>
      <c r="AF324" s="118"/>
      <c r="AG324" s="270"/>
      <c r="AH324" s="116"/>
      <c r="AI324" s="116"/>
      <c r="AJ324" s="116"/>
      <c r="AK324" s="117"/>
      <c r="AL324" s="116">
        <f t="shared" si="139"/>
        <v>0</v>
      </c>
      <c r="AM324" s="115">
        <f t="shared" si="156"/>
        <v>54931.930833333325</v>
      </c>
      <c r="AN324" s="116"/>
      <c r="AO324" s="348">
        <f t="shared" si="140"/>
        <v>54931.930833333325</v>
      </c>
      <c r="AP324" s="297"/>
      <c r="AQ324" s="101">
        <f t="shared" si="129"/>
        <v>57546.61</v>
      </c>
      <c r="AR324" s="116"/>
      <c r="AS324" s="116"/>
      <c r="AT324" s="116"/>
      <c r="AU324" s="116"/>
      <c r="AV324" s="343">
        <f t="shared" si="141"/>
        <v>0</v>
      </c>
      <c r="AW324" s="116">
        <f t="shared" si="157"/>
        <v>57546.61</v>
      </c>
      <c r="AX324" s="116"/>
      <c r="AY324" s="343">
        <f t="shared" si="142"/>
        <v>57546.61</v>
      </c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</row>
    <row r="325" spans="1:76" s="21" customFormat="1" ht="12" customHeight="1">
      <c r="A325" s="195">
        <v>16502221</v>
      </c>
      <c r="B325" s="126" t="s">
        <v>2020</v>
      </c>
      <c r="C325" s="126" t="s">
        <v>1270</v>
      </c>
      <c r="D325" s="130" t="str">
        <f t="shared" si="132"/>
        <v>W/C</v>
      </c>
      <c r="E325" s="130"/>
      <c r="F325" s="126"/>
      <c r="G325" s="130"/>
      <c r="H325" s="212" t="str">
        <f t="shared" si="164"/>
        <v/>
      </c>
      <c r="I325" s="212" t="str">
        <f t="shared" si="165"/>
        <v/>
      </c>
      <c r="J325" s="212" t="str">
        <f t="shared" si="166"/>
        <v/>
      </c>
      <c r="K325" s="212" t="str">
        <f t="shared" si="167"/>
        <v/>
      </c>
      <c r="L325" s="212" t="str">
        <f t="shared" si="133"/>
        <v>W/C</v>
      </c>
      <c r="M325" s="212" t="str">
        <f t="shared" si="134"/>
        <v>NO</v>
      </c>
      <c r="N325" s="212" t="str">
        <f t="shared" si="135"/>
        <v>W/C</v>
      </c>
      <c r="O325" s="212"/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10">
        <v>0</v>
      </c>
      <c r="V325" s="110">
        <v>0</v>
      </c>
      <c r="W325" s="110">
        <v>0</v>
      </c>
      <c r="X325" s="110">
        <v>0</v>
      </c>
      <c r="Y325" s="110">
        <v>0</v>
      </c>
      <c r="Z325" s="110">
        <v>0</v>
      </c>
      <c r="AA325" s="110">
        <v>0</v>
      </c>
      <c r="AB325" s="110">
        <v>0</v>
      </c>
      <c r="AC325" s="110"/>
      <c r="AD325" s="533">
        <f t="shared" si="128"/>
        <v>0</v>
      </c>
      <c r="AE325" s="529"/>
      <c r="AF325" s="118"/>
      <c r="AG325" s="270"/>
      <c r="AH325" s="116"/>
      <c r="AI325" s="116"/>
      <c r="AJ325" s="116"/>
      <c r="AK325" s="117"/>
      <c r="AL325" s="116">
        <f t="shared" si="139"/>
        <v>0</v>
      </c>
      <c r="AM325" s="115">
        <f t="shared" si="156"/>
        <v>0</v>
      </c>
      <c r="AN325" s="116"/>
      <c r="AO325" s="348">
        <f t="shared" si="140"/>
        <v>0</v>
      </c>
      <c r="AP325" s="297"/>
      <c r="AQ325" s="101">
        <f t="shared" si="129"/>
        <v>0</v>
      </c>
      <c r="AR325" s="116"/>
      <c r="AS325" s="116"/>
      <c r="AT325" s="116"/>
      <c r="AU325" s="116"/>
      <c r="AV325" s="343">
        <f t="shared" si="141"/>
        <v>0</v>
      </c>
      <c r="AW325" s="116">
        <f t="shared" si="157"/>
        <v>0</v>
      </c>
      <c r="AX325" s="116"/>
      <c r="AY325" s="343">
        <f t="shared" si="142"/>
        <v>0</v>
      </c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</row>
    <row r="326" spans="1:76" s="21" customFormat="1" ht="12" customHeight="1">
      <c r="A326" s="195">
        <v>16502231</v>
      </c>
      <c r="B326" s="126" t="s">
        <v>2021</v>
      </c>
      <c r="C326" s="126" t="s">
        <v>1271</v>
      </c>
      <c r="D326" s="130" t="str">
        <f t="shared" si="132"/>
        <v>W/C</v>
      </c>
      <c r="E326" s="130"/>
      <c r="F326" s="126"/>
      <c r="G326" s="130"/>
      <c r="H326" s="212" t="str">
        <f t="shared" si="164"/>
        <v/>
      </c>
      <c r="I326" s="212" t="str">
        <f t="shared" si="165"/>
        <v/>
      </c>
      <c r="J326" s="212" t="str">
        <f t="shared" si="166"/>
        <v/>
      </c>
      <c r="K326" s="212" t="str">
        <f t="shared" si="167"/>
        <v/>
      </c>
      <c r="L326" s="212" t="str">
        <f t="shared" si="133"/>
        <v>W/C</v>
      </c>
      <c r="M326" s="212" t="str">
        <f t="shared" si="134"/>
        <v>NO</v>
      </c>
      <c r="N326" s="212" t="str">
        <f t="shared" si="135"/>
        <v>W/C</v>
      </c>
      <c r="O326" s="212"/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10">
        <v>0</v>
      </c>
      <c r="V326" s="110">
        <v>0</v>
      </c>
      <c r="W326" s="110">
        <v>0</v>
      </c>
      <c r="X326" s="110">
        <v>0</v>
      </c>
      <c r="Y326" s="110">
        <v>0</v>
      </c>
      <c r="Z326" s="110">
        <v>0</v>
      </c>
      <c r="AA326" s="110">
        <v>0</v>
      </c>
      <c r="AB326" s="110">
        <v>0</v>
      </c>
      <c r="AC326" s="110"/>
      <c r="AD326" s="533">
        <f t="shared" si="128"/>
        <v>0</v>
      </c>
      <c r="AE326" s="529"/>
      <c r="AF326" s="118"/>
      <c r="AG326" s="270"/>
      <c r="AH326" s="116"/>
      <c r="AI326" s="116"/>
      <c r="AJ326" s="116"/>
      <c r="AK326" s="117"/>
      <c r="AL326" s="116">
        <f t="shared" si="139"/>
        <v>0</v>
      </c>
      <c r="AM326" s="115">
        <f t="shared" si="156"/>
        <v>0</v>
      </c>
      <c r="AN326" s="116"/>
      <c r="AO326" s="348">
        <f t="shared" si="140"/>
        <v>0</v>
      </c>
      <c r="AP326" s="297"/>
      <c r="AQ326" s="101">
        <f t="shared" si="129"/>
        <v>0</v>
      </c>
      <c r="AR326" s="116"/>
      <c r="AS326" s="116"/>
      <c r="AT326" s="116"/>
      <c r="AU326" s="116"/>
      <c r="AV326" s="343">
        <f t="shared" si="141"/>
        <v>0</v>
      </c>
      <c r="AW326" s="116">
        <f t="shared" si="157"/>
        <v>0</v>
      </c>
      <c r="AX326" s="116"/>
      <c r="AY326" s="343">
        <f t="shared" si="142"/>
        <v>0</v>
      </c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</row>
    <row r="327" spans="1:76" s="21" customFormat="1" ht="12" customHeight="1">
      <c r="A327" s="195">
        <v>16502241</v>
      </c>
      <c r="B327" s="126" t="s">
        <v>2022</v>
      </c>
      <c r="C327" s="126" t="s">
        <v>1282</v>
      </c>
      <c r="D327" s="130" t="str">
        <f t="shared" si="132"/>
        <v>W/C</v>
      </c>
      <c r="E327" s="130"/>
      <c r="F327" s="126"/>
      <c r="G327" s="130"/>
      <c r="H327" s="212" t="str">
        <f t="shared" si="164"/>
        <v/>
      </c>
      <c r="I327" s="212" t="str">
        <f t="shared" si="165"/>
        <v/>
      </c>
      <c r="J327" s="212" t="str">
        <f t="shared" si="166"/>
        <v/>
      </c>
      <c r="K327" s="212" t="str">
        <f t="shared" si="167"/>
        <v/>
      </c>
      <c r="L327" s="212" t="str">
        <f t="shared" si="133"/>
        <v>W/C</v>
      </c>
      <c r="M327" s="212" t="str">
        <f t="shared" si="134"/>
        <v>NO</v>
      </c>
      <c r="N327" s="212" t="str">
        <f t="shared" si="135"/>
        <v>W/C</v>
      </c>
      <c r="O327" s="212"/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10">
        <v>0</v>
      </c>
      <c r="V327" s="110">
        <v>0</v>
      </c>
      <c r="W327" s="110">
        <v>0</v>
      </c>
      <c r="X327" s="110">
        <v>0</v>
      </c>
      <c r="Y327" s="110">
        <v>0</v>
      </c>
      <c r="Z327" s="110">
        <v>0</v>
      </c>
      <c r="AA327" s="110">
        <v>0</v>
      </c>
      <c r="AB327" s="110">
        <v>0</v>
      </c>
      <c r="AC327" s="110"/>
      <c r="AD327" s="533">
        <f t="shared" si="128"/>
        <v>0</v>
      </c>
      <c r="AE327" s="529"/>
      <c r="AF327" s="118"/>
      <c r="AG327" s="270"/>
      <c r="AH327" s="116"/>
      <c r="AI327" s="116"/>
      <c r="AJ327" s="116"/>
      <c r="AK327" s="117"/>
      <c r="AL327" s="116">
        <f t="shared" si="139"/>
        <v>0</v>
      </c>
      <c r="AM327" s="115">
        <f t="shared" si="156"/>
        <v>0</v>
      </c>
      <c r="AN327" s="116"/>
      <c r="AO327" s="348">
        <f t="shared" si="140"/>
        <v>0</v>
      </c>
      <c r="AP327" s="297"/>
      <c r="AQ327" s="101">
        <f t="shared" si="129"/>
        <v>0</v>
      </c>
      <c r="AR327" s="116"/>
      <c r="AS327" s="116"/>
      <c r="AT327" s="116"/>
      <c r="AU327" s="116"/>
      <c r="AV327" s="343">
        <f t="shared" si="141"/>
        <v>0</v>
      </c>
      <c r="AW327" s="116">
        <f t="shared" si="157"/>
        <v>0</v>
      </c>
      <c r="AX327" s="116"/>
      <c r="AY327" s="343">
        <f t="shared" si="142"/>
        <v>0</v>
      </c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s="21" customFormat="1" ht="12" customHeight="1">
      <c r="A328" s="434">
        <v>16502251</v>
      </c>
      <c r="B328" s="449" t="s">
        <v>2023</v>
      </c>
      <c r="C328" s="446" t="s">
        <v>1393</v>
      </c>
      <c r="D328" s="411" t="str">
        <f t="shared" si="132"/>
        <v>W/C</v>
      </c>
      <c r="E328" s="411"/>
      <c r="F328" s="561">
        <v>42811</v>
      </c>
      <c r="G328" s="411"/>
      <c r="H328" s="412" t="str">
        <f t="shared" si="164"/>
        <v/>
      </c>
      <c r="I328" s="412" t="str">
        <f t="shared" si="165"/>
        <v/>
      </c>
      <c r="J328" s="412" t="str">
        <f t="shared" si="166"/>
        <v/>
      </c>
      <c r="K328" s="412" t="str">
        <f t="shared" si="167"/>
        <v/>
      </c>
      <c r="L328" s="412" t="str">
        <f t="shared" si="133"/>
        <v>W/C</v>
      </c>
      <c r="M328" s="412" t="str">
        <f t="shared" si="134"/>
        <v>NO</v>
      </c>
      <c r="N328" s="412" t="str">
        <f t="shared" si="135"/>
        <v>W/C</v>
      </c>
      <c r="O328" s="412"/>
      <c r="P328" s="413">
        <v>0</v>
      </c>
      <c r="Q328" s="413">
        <v>0</v>
      </c>
      <c r="R328" s="413">
        <v>0</v>
      </c>
      <c r="S328" s="413">
        <v>0</v>
      </c>
      <c r="T328" s="413">
        <v>0</v>
      </c>
      <c r="U328" s="413">
        <v>0</v>
      </c>
      <c r="V328" s="413">
        <v>0</v>
      </c>
      <c r="W328" s="413">
        <v>0</v>
      </c>
      <c r="X328" s="413">
        <v>0</v>
      </c>
      <c r="Y328" s="413">
        <v>0</v>
      </c>
      <c r="Z328" s="413">
        <v>0</v>
      </c>
      <c r="AA328" s="413">
        <v>0</v>
      </c>
      <c r="AB328" s="413">
        <v>0</v>
      </c>
      <c r="AC328" s="413"/>
      <c r="AD328" s="534">
        <f t="shared" si="128"/>
        <v>0</v>
      </c>
      <c r="AE328" s="530"/>
      <c r="AF328" s="414"/>
      <c r="AG328" s="415"/>
      <c r="AH328" s="416"/>
      <c r="AI328" s="416"/>
      <c r="AJ328" s="416"/>
      <c r="AK328" s="417"/>
      <c r="AL328" s="416">
        <f t="shared" si="139"/>
        <v>0</v>
      </c>
      <c r="AM328" s="418">
        <f t="shared" si="156"/>
        <v>0</v>
      </c>
      <c r="AN328" s="416"/>
      <c r="AO328" s="419">
        <f t="shared" si="140"/>
        <v>0</v>
      </c>
      <c r="AP328" s="297"/>
      <c r="AQ328" s="420">
        <f t="shared" si="129"/>
        <v>0</v>
      </c>
      <c r="AR328" s="416"/>
      <c r="AS328" s="416"/>
      <c r="AT328" s="416"/>
      <c r="AU328" s="416"/>
      <c r="AV328" s="421">
        <f t="shared" si="141"/>
        <v>0</v>
      </c>
      <c r="AW328" s="416">
        <f t="shared" si="157"/>
        <v>0</v>
      </c>
      <c r="AX328" s="416"/>
      <c r="AY328" s="421">
        <f t="shared" si="142"/>
        <v>0</v>
      </c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</row>
    <row r="329" spans="1:76" s="21" customFormat="1" ht="12" customHeight="1">
      <c r="A329" s="434">
        <v>16502261</v>
      </c>
      <c r="B329" s="449" t="s">
        <v>1360</v>
      </c>
      <c r="C329" s="410" t="s">
        <v>1288</v>
      </c>
      <c r="D329" s="411" t="str">
        <f t="shared" si="132"/>
        <v>W/C</v>
      </c>
      <c r="E329" s="411"/>
      <c r="F329" s="410"/>
      <c r="G329" s="411"/>
      <c r="H329" s="412" t="str">
        <f t="shared" si="164"/>
        <v/>
      </c>
      <c r="I329" s="412" t="str">
        <f t="shared" si="165"/>
        <v/>
      </c>
      <c r="J329" s="412" t="str">
        <f t="shared" si="166"/>
        <v/>
      </c>
      <c r="K329" s="412" t="str">
        <f t="shared" si="167"/>
        <v/>
      </c>
      <c r="L329" s="412" t="str">
        <f t="shared" si="133"/>
        <v>W/C</v>
      </c>
      <c r="M329" s="412" t="str">
        <f t="shared" si="134"/>
        <v>NO</v>
      </c>
      <c r="N329" s="412" t="str">
        <f t="shared" si="135"/>
        <v>W/C</v>
      </c>
      <c r="O329" s="412"/>
      <c r="P329" s="413">
        <v>0</v>
      </c>
      <c r="Q329" s="413">
        <v>0</v>
      </c>
      <c r="R329" s="413">
        <v>0</v>
      </c>
      <c r="S329" s="413">
        <v>0</v>
      </c>
      <c r="T329" s="413">
        <v>0</v>
      </c>
      <c r="U329" s="413">
        <v>0</v>
      </c>
      <c r="V329" s="413">
        <v>0</v>
      </c>
      <c r="W329" s="413">
        <v>0</v>
      </c>
      <c r="X329" s="413">
        <v>0</v>
      </c>
      <c r="Y329" s="413">
        <v>0</v>
      </c>
      <c r="Z329" s="413">
        <v>0</v>
      </c>
      <c r="AA329" s="413">
        <v>0</v>
      </c>
      <c r="AB329" s="413">
        <v>0</v>
      </c>
      <c r="AC329" s="413"/>
      <c r="AD329" s="534">
        <f t="shared" ref="AD329:AD392" si="168">(P329+AB329+SUM(Q329:AA329)*2)/24</f>
        <v>0</v>
      </c>
      <c r="AE329" s="530"/>
      <c r="AF329" s="414"/>
      <c r="AG329" s="415"/>
      <c r="AH329" s="416"/>
      <c r="AI329" s="416"/>
      <c r="AJ329" s="416"/>
      <c r="AK329" s="417"/>
      <c r="AL329" s="416">
        <f t="shared" si="139"/>
        <v>0</v>
      </c>
      <c r="AM329" s="418">
        <f t="shared" si="156"/>
        <v>0</v>
      </c>
      <c r="AN329" s="416"/>
      <c r="AO329" s="419">
        <f t="shared" si="140"/>
        <v>0</v>
      </c>
      <c r="AP329" s="297"/>
      <c r="AQ329" s="420">
        <f t="shared" ref="AQ329:AQ392" si="169">AB329</f>
        <v>0</v>
      </c>
      <c r="AR329" s="416"/>
      <c r="AS329" s="416"/>
      <c r="AT329" s="416"/>
      <c r="AU329" s="416"/>
      <c r="AV329" s="421">
        <f t="shared" si="141"/>
        <v>0</v>
      </c>
      <c r="AW329" s="416">
        <f t="shared" si="157"/>
        <v>0</v>
      </c>
      <c r="AX329" s="416"/>
      <c r="AY329" s="421">
        <f t="shared" si="142"/>
        <v>0</v>
      </c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s="21" customFormat="1" ht="12" customHeight="1">
      <c r="A330" s="434">
        <v>16502271</v>
      </c>
      <c r="B330" s="449" t="s">
        <v>1361</v>
      </c>
      <c r="C330" s="410" t="s">
        <v>1289</v>
      </c>
      <c r="D330" s="411" t="str">
        <f t="shared" si="132"/>
        <v>W/C</v>
      </c>
      <c r="E330" s="411"/>
      <c r="F330" s="410"/>
      <c r="G330" s="411"/>
      <c r="H330" s="412" t="str">
        <f t="shared" si="164"/>
        <v/>
      </c>
      <c r="I330" s="412" t="str">
        <f t="shared" si="165"/>
        <v/>
      </c>
      <c r="J330" s="412" t="str">
        <f t="shared" si="166"/>
        <v/>
      </c>
      <c r="K330" s="412" t="str">
        <f t="shared" si="167"/>
        <v/>
      </c>
      <c r="L330" s="412" t="str">
        <f t="shared" si="133"/>
        <v>W/C</v>
      </c>
      <c r="M330" s="412" t="str">
        <f t="shared" si="134"/>
        <v>NO</v>
      </c>
      <c r="N330" s="412" t="str">
        <f t="shared" si="135"/>
        <v>W/C</v>
      </c>
      <c r="O330" s="412"/>
      <c r="P330" s="413">
        <v>0</v>
      </c>
      <c r="Q330" s="413">
        <v>0</v>
      </c>
      <c r="R330" s="413">
        <v>0</v>
      </c>
      <c r="S330" s="413">
        <v>0</v>
      </c>
      <c r="T330" s="413">
        <v>0</v>
      </c>
      <c r="U330" s="413">
        <v>0</v>
      </c>
      <c r="V330" s="413">
        <v>0</v>
      </c>
      <c r="W330" s="413">
        <v>0</v>
      </c>
      <c r="X330" s="413">
        <v>0</v>
      </c>
      <c r="Y330" s="413">
        <v>0</v>
      </c>
      <c r="Z330" s="413">
        <v>0</v>
      </c>
      <c r="AA330" s="413">
        <v>0</v>
      </c>
      <c r="AB330" s="413">
        <v>0</v>
      </c>
      <c r="AC330" s="413"/>
      <c r="AD330" s="534">
        <f t="shared" si="168"/>
        <v>0</v>
      </c>
      <c r="AE330" s="530"/>
      <c r="AF330" s="414"/>
      <c r="AG330" s="415"/>
      <c r="AH330" s="416"/>
      <c r="AI330" s="416"/>
      <c r="AJ330" s="416"/>
      <c r="AK330" s="417"/>
      <c r="AL330" s="416">
        <f t="shared" si="139"/>
        <v>0</v>
      </c>
      <c r="AM330" s="418">
        <f t="shared" si="156"/>
        <v>0</v>
      </c>
      <c r="AN330" s="416"/>
      <c r="AO330" s="419">
        <f t="shared" si="140"/>
        <v>0</v>
      </c>
      <c r="AP330" s="297"/>
      <c r="AQ330" s="420">
        <f t="shared" si="169"/>
        <v>0</v>
      </c>
      <c r="AR330" s="416"/>
      <c r="AS330" s="416"/>
      <c r="AT330" s="416"/>
      <c r="AU330" s="416"/>
      <c r="AV330" s="421">
        <f t="shared" si="141"/>
        <v>0</v>
      </c>
      <c r="AW330" s="416">
        <f t="shared" si="157"/>
        <v>0</v>
      </c>
      <c r="AX330" s="416"/>
      <c r="AY330" s="421">
        <f t="shared" si="142"/>
        <v>0</v>
      </c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s="21" customFormat="1" ht="12" customHeight="1">
      <c r="A331" s="434">
        <v>16502273</v>
      </c>
      <c r="B331" s="449" t="s">
        <v>2024</v>
      </c>
      <c r="C331" s="410" t="s">
        <v>1674</v>
      </c>
      <c r="D331" s="411" t="str">
        <f t="shared" si="132"/>
        <v>W/C</v>
      </c>
      <c r="E331" s="411"/>
      <c r="F331" s="561">
        <v>43268</v>
      </c>
      <c r="G331" s="411"/>
      <c r="H331" s="412"/>
      <c r="I331" s="412"/>
      <c r="J331" s="412"/>
      <c r="K331" s="412"/>
      <c r="L331" s="412" t="str">
        <f t="shared" ref="L331" si="170">IF(VALUE(AM331),"W/C",IF(ISBLANK(AM331),"NO","W/C"))</f>
        <v>W/C</v>
      </c>
      <c r="M331" s="412" t="str">
        <f t="shared" ref="M331" si="171">IF(VALUE(AN331),"W/C",IF(ISBLANK(AN331),"NO","W/C"))</f>
        <v>NO</v>
      </c>
      <c r="N331" s="412" t="str">
        <f t="shared" ref="N331" si="172">IF(OR(CONCATENATE(L331,M331)="NOW/C",CONCATENATE(L331,M331)="W/CNO"),"W/C","")</f>
        <v>W/C</v>
      </c>
      <c r="O331" s="412"/>
      <c r="P331" s="413"/>
      <c r="Q331" s="413"/>
      <c r="R331" s="413"/>
      <c r="S331" s="413"/>
      <c r="T331" s="413"/>
      <c r="U331" s="413"/>
      <c r="V331" s="413"/>
      <c r="W331" s="413"/>
      <c r="X331" s="413"/>
      <c r="Y331" s="413"/>
      <c r="Z331" s="413"/>
      <c r="AA331" s="413"/>
      <c r="AB331" s="413">
        <v>24587.46</v>
      </c>
      <c r="AC331" s="413"/>
      <c r="AD331" s="534">
        <f t="shared" si="168"/>
        <v>1024.4775</v>
      </c>
      <c r="AE331" s="530"/>
      <c r="AF331" s="530"/>
      <c r="AG331" s="540"/>
      <c r="AH331" s="416"/>
      <c r="AI331" s="416"/>
      <c r="AJ331" s="416"/>
      <c r="AK331" s="417"/>
      <c r="AL331" s="416">
        <f t="shared" ref="AL331" si="173">SUM(AI331:AK331)</f>
        <v>0</v>
      </c>
      <c r="AM331" s="418">
        <f t="shared" ref="AM331" si="174">AD331</f>
        <v>1024.4775</v>
      </c>
      <c r="AN331" s="416"/>
      <c r="AO331" s="419">
        <f t="shared" si="140"/>
        <v>1024.4775</v>
      </c>
      <c r="AP331" s="297"/>
      <c r="AQ331" s="420">
        <f t="shared" si="169"/>
        <v>24587.46</v>
      </c>
      <c r="AR331" s="416"/>
      <c r="AS331" s="416"/>
      <c r="AT331" s="416"/>
      <c r="AU331" s="416"/>
      <c r="AV331" s="421">
        <f t="shared" si="141"/>
        <v>0</v>
      </c>
      <c r="AW331" s="416">
        <f t="shared" si="157"/>
        <v>24587.46</v>
      </c>
      <c r="AX331" s="416"/>
      <c r="AY331" s="421">
        <f t="shared" si="142"/>
        <v>24587.46</v>
      </c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</row>
    <row r="332" spans="1:76" s="21" customFormat="1" ht="12" customHeight="1">
      <c r="A332" s="434">
        <v>16502381</v>
      </c>
      <c r="B332" s="449" t="s">
        <v>1362</v>
      </c>
      <c r="C332" s="410" t="s">
        <v>1285</v>
      </c>
      <c r="D332" s="411" t="str">
        <f t="shared" si="132"/>
        <v>W/C</v>
      </c>
      <c r="E332" s="411"/>
      <c r="F332" s="410"/>
      <c r="G332" s="411"/>
      <c r="H332" s="412" t="str">
        <f t="shared" ref="H332:H350" si="175">IF(VALUE(AH332),H$7,IF(ISBLANK(AH332),"",H$7))</f>
        <v/>
      </c>
      <c r="I332" s="412" t="str">
        <f t="shared" ref="I332:I350" si="176">IF(VALUE(AI332),I$7,IF(ISBLANK(AI332),"",I$7))</f>
        <v/>
      </c>
      <c r="J332" s="412" t="str">
        <f t="shared" ref="J332:J350" si="177">IF(VALUE(AJ332),J$7,IF(ISBLANK(AJ332),"",J$7))</f>
        <v/>
      </c>
      <c r="K332" s="412" t="str">
        <f t="shared" ref="K332:K350" si="178">IF(VALUE(AK332),K$7,IF(ISBLANK(AK332),"",K$7))</f>
        <v/>
      </c>
      <c r="L332" s="412" t="str">
        <f t="shared" si="133"/>
        <v>W/C</v>
      </c>
      <c r="M332" s="412" t="str">
        <f t="shared" si="134"/>
        <v>NO</v>
      </c>
      <c r="N332" s="412" t="str">
        <f t="shared" si="135"/>
        <v>W/C</v>
      </c>
      <c r="O332" s="412"/>
      <c r="P332" s="413">
        <v>1343918.88</v>
      </c>
      <c r="Q332" s="413">
        <v>0</v>
      </c>
      <c r="R332" s="413">
        <v>0</v>
      </c>
      <c r="S332" s="413">
        <v>0</v>
      </c>
      <c r="T332" s="413">
        <v>0</v>
      </c>
      <c r="U332" s="413">
        <v>0</v>
      </c>
      <c r="V332" s="413">
        <v>0</v>
      </c>
      <c r="W332" s="413">
        <v>0</v>
      </c>
      <c r="X332" s="413">
        <v>0</v>
      </c>
      <c r="Y332" s="413">
        <v>0</v>
      </c>
      <c r="Z332" s="413">
        <v>0</v>
      </c>
      <c r="AA332" s="413">
        <v>0</v>
      </c>
      <c r="AB332" s="413">
        <v>0</v>
      </c>
      <c r="AC332" s="413"/>
      <c r="AD332" s="534">
        <f t="shared" si="168"/>
        <v>55996.619999999995</v>
      </c>
      <c r="AE332" s="530"/>
      <c r="AF332" s="414"/>
      <c r="AG332" s="415"/>
      <c r="AH332" s="416"/>
      <c r="AI332" s="416"/>
      <c r="AJ332" s="416"/>
      <c r="AK332" s="417"/>
      <c r="AL332" s="416">
        <f t="shared" si="139"/>
        <v>0</v>
      </c>
      <c r="AM332" s="418">
        <f t="shared" si="156"/>
        <v>55996.619999999995</v>
      </c>
      <c r="AN332" s="416"/>
      <c r="AO332" s="419">
        <f t="shared" si="140"/>
        <v>55996.619999999995</v>
      </c>
      <c r="AP332" s="297"/>
      <c r="AQ332" s="420">
        <f t="shared" si="169"/>
        <v>0</v>
      </c>
      <c r="AR332" s="416"/>
      <c r="AS332" s="416"/>
      <c r="AT332" s="416"/>
      <c r="AU332" s="416"/>
      <c r="AV332" s="421">
        <f t="shared" si="141"/>
        <v>0</v>
      </c>
      <c r="AW332" s="416">
        <f t="shared" si="157"/>
        <v>0</v>
      </c>
      <c r="AX332" s="416"/>
      <c r="AY332" s="421">
        <f t="shared" si="142"/>
        <v>0</v>
      </c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</row>
    <row r="333" spans="1:76" s="21" customFormat="1" ht="12" customHeight="1">
      <c r="A333" s="195">
        <v>16502382</v>
      </c>
      <c r="B333" s="126" t="s">
        <v>2025</v>
      </c>
      <c r="C333" s="126" t="s">
        <v>1269</v>
      </c>
      <c r="D333" s="130" t="str">
        <f t="shared" si="132"/>
        <v>Non-Op</v>
      </c>
      <c r="E333" s="130"/>
      <c r="F333" s="126"/>
      <c r="G333" s="130"/>
      <c r="H333" s="212" t="str">
        <f t="shared" si="175"/>
        <v/>
      </c>
      <c r="I333" s="212" t="str">
        <f t="shared" si="176"/>
        <v/>
      </c>
      <c r="J333" s="212" t="str">
        <f t="shared" si="177"/>
        <v/>
      </c>
      <c r="K333" s="212" t="str">
        <f t="shared" si="178"/>
        <v>Non-Op</v>
      </c>
      <c r="L333" s="212" t="str">
        <f t="shared" si="133"/>
        <v>NO</v>
      </c>
      <c r="M333" s="212" t="str">
        <f t="shared" si="134"/>
        <v>NO</v>
      </c>
      <c r="N333" s="212" t="str">
        <f t="shared" si="135"/>
        <v/>
      </c>
      <c r="O333" s="212"/>
      <c r="P333" s="110">
        <v>1626842.5</v>
      </c>
      <c r="Q333" s="110">
        <v>1508267.5</v>
      </c>
      <c r="R333" s="110">
        <v>1389692.5</v>
      </c>
      <c r="S333" s="110">
        <v>1871602.5</v>
      </c>
      <c r="T333" s="110">
        <v>1753027.5</v>
      </c>
      <c r="U333" s="110">
        <v>1544902.5</v>
      </c>
      <c r="V333" s="110">
        <v>1727595</v>
      </c>
      <c r="W333" s="110">
        <v>1891882.5</v>
      </c>
      <c r="X333" s="110">
        <v>1890432.5</v>
      </c>
      <c r="Y333" s="110">
        <v>1722070</v>
      </c>
      <c r="Z333" s="110">
        <v>1600420</v>
      </c>
      <c r="AA333" s="110">
        <v>1474715</v>
      </c>
      <c r="AB333" s="110">
        <v>1575302.5</v>
      </c>
      <c r="AC333" s="110"/>
      <c r="AD333" s="533">
        <f t="shared" si="168"/>
        <v>1664640</v>
      </c>
      <c r="AE333" s="531"/>
      <c r="AF333" s="123"/>
      <c r="AG333" s="271" t="s">
        <v>408</v>
      </c>
      <c r="AH333" s="116"/>
      <c r="AI333" s="116"/>
      <c r="AJ333" s="116"/>
      <c r="AK333" s="117">
        <f>AD333</f>
        <v>1664640</v>
      </c>
      <c r="AL333" s="116">
        <f t="shared" si="139"/>
        <v>1664640</v>
      </c>
      <c r="AM333" s="115"/>
      <c r="AN333" s="116"/>
      <c r="AO333" s="348">
        <f t="shared" si="140"/>
        <v>0</v>
      </c>
      <c r="AP333" s="297"/>
      <c r="AQ333" s="101">
        <f t="shared" si="169"/>
        <v>1575302.5</v>
      </c>
      <c r="AR333" s="116"/>
      <c r="AS333" s="116"/>
      <c r="AT333" s="116"/>
      <c r="AU333" s="116">
        <f>AQ333</f>
        <v>1575302.5</v>
      </c>
      <c r="AV333" s="343">
        <f t="shared" si="141"/>
        <v>1575302.5</v>
      </c>
      <c r="AW333" s="116"/>
      <c r="AX333" s="116"/>
      <c r="AY333" s="343">
        <f t="shared" si="142"/>
        <v>0</v>
      </c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</row>
    <row r="334" spans="1:76" s="21" customFormat="1" ht="12" customHeight="1">
      <c r="A334" s="434">
        <v>16502391</v>
      </c>
      <c r="B334" s="449" t="s">
        <v>1363</v>
      </c>
      <c r="C334" s="410" t="s">
        <v>1286</v>
      </c>
      <c r="D334" s="411" t="str">
        <f t="shared" si="132"/>
        <v>W/C</v>
      </c>
      <c r="E334" s="411"/>
      <c r="F334" s="410"/>
      <c r="G334" s="411"/>
      <c r="H334" s="412" t="str">
        <f t="shared" si="175"/>
        <v/>
      </c>
      <c r="I334" s="412" t="str">
        <f t="shared" si="176"/>
        <v/>
      </c>
      <c r="J334" s="412" t="str">
        <f t="shared" si="177"/>
        <v/>
      </c>
      <c r="K334" s="412" t="str">
        <f t="shared" si="178"/>
        <v/>
      </c>
      <c r="L334" s="412" t="str">
        <f t="shared" si="133"/>
        <v>W/C</v>
      </c>
      <c r="M334" s="412" t="str">
        <f t="shared" si="134"/>
        <v>NO</v>
      </c>
      <c r="N334" s="412" t="str">
        <f t="shared" si="135"/>
        <v>W/C</v>
      </c>
      <c r="O334" s="412"/>
      <c r="P334" s="413">
        <v>2963421.91</v>
      </c>
      <c r="Q334" s="413">
        <v>0</v>
      </c>
      <c r="R334" s="413">
        <v>0</v>
      </c>
      <c r="S334" s="413">
        <v>0</v>
      </c>
      <c r="T334" s="413">
        <v>0</v>
      </c>
      <c r="U334" s="413">
        <v>0</v>
      </c>
      <c r="V334" s="413">
        <v>0</v>
      </c>
      <c r="W334" s="413">
        <v>0</v>
      </c>
      <c r="X334" s="413">
        <v>0</v>
      </c>
      <c r="Y334" s="413">
        <v>0</v>
      </c>
      <c r="Z334" s="413">
        <v>0</v>
      </c>
      <c r="AA334" s="413">
        <v>0</v>
      </c>
      <c r="AB334" s="413">
        <v>0</v>
      </c>
      <c r="AC334" s="413"/>
      <c r="AD334" s="534">
        <f t="shared" si="168"/>
        <v>123475.91291666667</v>
      </c>
      <c r="AE334" s="530"/>
      <c r="AF334" s="414"/>
      <c r="AG334" s="415"/>
      <c r="AH334" s="416"/>
      <c r="AI334" s="416"/>
      <c r="AJ334" s="416"/>
      <c r="AK334" s="417"/>
      <c r="AL334" s="416">
        <f t="shared" si="139"/>
        <v>0</v>
      </c>
      <c r="AM334" s="418">
        <f t="shared" ref="AM334:AM362" si="179">AD334</f>
        <v>123475.91291666667</v>
      </c>
      <c r="AN334" s="416"/>
      <c r="AO334" s="419">
        <f t="shared" si="140"/>
        <v>123475.91291666667</v>
      </c>
      <c r="AP334" s="297"/>
      <c r="AQ334" s="420">
        <f t="shared" si="169"/>
        <v>0</v>
      </c>
      <c r="AR334" s="416"/>
      <c r="AS334" s="416"/>
      <c r="AT334" s="416"/>
      <c r="AU334" s="416"/>
      <c r="AV334" s="421">
        <f t="shared" si="141"/>
        <v>0</v>
      </c>
      <c r="AW334" s="416">
        <f>AQ334</f>
        <v>0</v>
      </c>
      <c r="AX334" s="416"/>
      <c r="AY334" s="421">
        <f t="shared" si="142"/>
        <v>0</v>
      </c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</row>
    <row r="335" spans="1:76" s="21" customFormat="1" ht="12" customHeight="1">
      <c r="A335" s="195">
        <v>16502393</v>
      </c>
      <c r="B335" s="126" t="s">
        <v>2026</v>
      </c>
      <c r="C335" s="126" t="s">
        <v>1273</v>
      </c>
      <c r="D335" s="130" t="str">
        <f t="shared" si="132"/>
        <v>W/C</v>
      </c>
      <c r="E335" s="130"/>
      <c r="F335" s="126"/>
      <c r="G335" s="130"/>
      <c r="H335" s="212" t="str">
        <f t="shared" si="175"/>
        <v/>
      </c>
      <c r="I335" s="212" t="str">
        <f t="shared" si="176"/>
        <v/>
      </c>
      <c r="J335" s="212" t="str">
        <f t="shared" si="177"/>
        <v/>
      </c>
      <c r="K335" s="212" t="str">
        <f t="shared" si="178"/>
        <v/>
      </c>
      <c r="L335" s="212" t="str">
        <f t="shared" si="133"/>
        <v>W/C</v>
      </c>
      <c r="M335" s="212" t="str">
        <f t="shared" si="134"/>
        <v>NO</v>
      </c>
      <c r="N335" s="212" t="str">
        <f t="shared" si="135"/>
        <v>W/C</v>
      </c>
      <c r="O335" s="212"/>
      <c r="P335" s="110">
        <v>15330</v>
      </c>
      <c r="Q335" s="110">
        <v>15330</v>
      </c>
      <c r="R335" s="110">
        <v>15330</v>
      </c>
      <c r="S335" s="110">
        <v>15330</v>
      </c>
      <c r="T335" s="110">
        <v>14052.5</v>
      </c>
      <c r="U335" s="110">
        <v>12775</v>
      </c>
      <c r="V335" s="110">
        <v>11497.5</v>
      </c>
      <c r="W335" s="110">
        <v>10220</v>
      </c>
      <c r="X335" s="110">
        <v>8942.5</v>
      </c>
      <c r="Y335" s="110">
        <v>7665</v>
      </c>
      <c r="Z335" s="110">
        <v>6387.5</v>
      </c>
      <c r="AA335" s="110">
        <v>5110</v>
      </c>
      <c r="AB335" s="110">
        <v>3832.5</v>
      </c>
      <c r="AC335" s="110"/>
      <c r="AD335" s="533">
        <f t="shared" si="168"/>
        <v>11018.4375</v>
      </c>
      <c r="AE335" s="529"/>
      <c r="AF335" s="118"/>
      <c r="AG335" s="270"/>
      <c r="AH335" s="116"/>
      <c r="AI335" s="116"/>
      <c r="AJ335" s="116"/>
      <c r="AK335" s="117"/>
      <c r="AL335" s="116">
        <f t="shared" si="139"/>
        <v>0</v>
      </c>
      <c r="AM335" s="115">
        <f t="shared" si="179"/>
        <v>11018.4375</v>
      </c>
      <c r="AN335" s="116"/>
      <c r="AO335" s="348">
        <f t="shared" si="140"/>
        <v>11018.4375</v>
      </c>
      <c r="AP335" s="297"/>
      <c r="AQ335" s="101">
        <f t="shared" si="169"/>
        <v>3832.5</v>
      </c>
      <c r="AR335" s="116"/>
      <c r="AS335" s="116"/>
      <c r="AT335" s="116"/>
      <c r="AU335" s="116"/>
      <c r="AV335" s="343">
        <f t="shared" si="141"/>
        <v>0</v>
      </c>
      <c r="AW335" s="116">
        <f t="shared" ref="AW335:AW362" si="180">AQ335</f>
        <v>3832.5</v>
      </c>
      <c r="AX335" s="116"/>
      <c r="AY335" s="343">
        <f t="shared" si="142"/>
        <v>3832.5</v>
      </c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</row>
    <row r="336" spans="1:76" s="21" customFormat="1" ht="12" customHeight="1">
      <c r="A336" s="434">
        <v>16502401</v>
      </c>
      <c r="B336" s="244" t="s">
        <v>1364</v>
      </c>
      <c r="C336" s="410" t="s">
        <v>1287</v>
      </c>
      <c r="D336" s="411" t="str">
        <f t="shared" si="132"/>
        <v>W/C</v>
      </c>
      <c r="E336" s="411"/>
      <c r="F336" s="410"/>
      <c r="G336" s="411"/>
      <c r="H336" s="412" t="str">
        <f t="shared" si="175"/>
        <v/>
      </c>
      <c r="I336" s="412" t="str">
        <f t="shared" si="176"/>
        <v/>
      </c>
      <c r="J336" s="412" t="str">
        <f t="shared" si="177"/>
        <v/>
      </c>
      <c r="K336" s="412" t="str">
        <f t="shared" si="178"/>
        <v/>
      </c>
      <c r="L336" s="412" t="str">
        <f t="shared" si="133"/>
        <v>W/C</v>
      </c>
      <c r="M336" s="412" t="str">
        <f t="shared" si="134"/>
        <v>NO</v>
      </c>
      <c r="N336" s="412" t="str">
        <f t="shared" si="135"/>
        <v>W/C</v>
      </c>
      <c r="O336" s="412"/>
      <c r="P336" s="413">
        <v>2467824.7599999998</v>
      </c>
      <c r="Q336" s="413">
        <v>0</v>
      </c>
      <c r="R336" s="413">
        <v>0</v>
      </c>
      <c r="S336" s="413">
        <v>0</v>
      </c>
      <c r="T336" s="413">
        <v>0</v>
      </c>
      <c r="U336" s="413">
        <v>0</v>
      </c>
      <c r="V336" s="413">
        <v>0</v>
      </c>
      <c r="W336" s="413">
        <v>0</v>
      </c>
      <c r="X336" s="413">
        <v>0</v>
      </c>
      <c r="Y336" s="413">
        <v>0</v>
      </c>
      <c r="Z336" s="413">
        <v>0</v>
      </c>
      <c r="AA336" s="413">
        <v>0</v>
      </c>
      <c r="AB336" s="413">
        <v>0</v>
      </c>
      <c r="AC336" s="413"/>
      <c r="AD336" s="534">
        <f t="shared" si="168"/>
        <v>102826.03166666666</v>
      </c>
      <c r="AE336" s="530"/>
      <c r="AF336" s="414"/>
      <c r="AG336" s="415"/>
      <c r="AH336" s="416"/>
      <c r="AI336" s="416"/>
      <c r="AJ336" s="416"/>
      <c r="AK336" s="417"/>
      <c r="AL336" s="416">
        <f t="shared" si="139"/>
        <v>0</v>
      </c>
      <c r="AM336" s="418">
        <f t="shared" si="179"/>
        <v>102826.03166666666</v>
      </c>
      <c r="AN336" s="416"/>
      <c r="AO336" s="419">
        <f t="shared" si="140"/>
        <v>102826.03166666666</v>
      </c>
      <c r="AP336" s="297"/>
      <c r="AQ336" s="420">
        <f t="shared" si="169"/>
        <v>0</v>
      </c>
      <c r="AR336" s="416"/>
      <c r="AS336" s="416"/>
      <c r="AT336" s="416"/>
      <c r="AU336" s="416"/>
      <c r="AV336" s="421">
        <f t="shared" si="141"/>
        <v>0</v>
      </c>
      <c r="AW336" s="416">
        <f t="shared" si="180"/>
        <v>0</v>
      </c>
      <c r="AX336" s="416"/>
      <c r="AY336" s="421">
        <f t="shared" si="142"/>
        <v>0</v>
      </c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</row>
    <row r="337" spans="1:76" s="21" customFormat="1" ht="12" customHeight="1">
      <c r="A337" s="195">
        <v>16502403</v>
      </c>
      <c r="B337" s="126" t="s">
        <v>2027</v>
      </c>
      <c r="C337" s="126" t="s">
        <v>1162</v>
      </c>
      <c r="D337" s="130" t="str">
        <f t="shared" si="132"/>
        <v>W/C</v>
      </c>
      <c r="E337" s="130"/>
      <c r="F337" s="126"/>
      <c r="G337" s="130"/>
      <c r="H337" s="212" t="str">
        <f t="shared" si="175"/>
        <v/>
      </c>
      <c r="I337" s="212" t="str">
        <f t="shared" si="176"/>
        <v/>
      </c>
      <c r="J337" s="212" t="str">
        <f t="shared" si="177"/>
        <v/>
      </c>
      <c r="K337" s="212" t="str">
        <f t="shared" si="178"/>
        <v/>
      </c>
      <c r="L337" s="212" t="str">
        <f t="shared" si="133"/>
        <v>W/C</v>
      </c>
      <c r="M337" s="212" t="str">
        <f t="shared" si="134"/>
        <v>NO</v>
      </c>
      <c r="N337" s="212" t="str">
        <f t="shared" si="135"/>
        <v>W/C</v>
      </c>
      <c r="O337" s="212"/>
      <c r="P337" s="110">
        <v>21900</v>
      </c>
      <c r="Q337" s="110">
        <v>14600</v>
      </c>
      <c r="R337" s="110">
        <v>7300</v>
      </c>
      <c r="S337" s="110">
        <v>81600</v>
      </c>
      <c r="T337" s="110">
        <v>82280</v>
      </c>
      <c r="U337" s="110">
        <v>74800</v>
      </c>
      <c r="V337" s="110">
        <v>67320</v>
      </c>
      <c r="W337" s="110">
        <v>59840</v>
      </c>
      <c r="X337" s="110">
        <v>52360</v>
      </c>
      <c r="Y337" s="110">
        <v>44880</v>
      </c>
      <c r="Z337" s="110">
        <v>37400</v>
      </c>
      <c r="AA337" s="110">
        <v>29920</v>
      </c>
      <c r="AB337" s="110">
        <v>22440</v>
      </c>
      <c r="AC337" s="110"/>
      <c r="AD337" s="533">
        <f t="shared" si="168"/>
        <v>47872.5</v>
      </c>
      <c r="AE337" s="529"/>
      <c r="AF337" s="118"/>
      <c r="AG337" s="270"/>
      <c r="AH337" s="116"/>
      <c r="AI337" s="116"/>
      <c r="AJ337" s="116"/>
      <c r="AK337" s="117"/>
      <c r="AL337" s="116">
        <f t="shared" si="139"/>
        <v>0</v>
      </c>
      <c r="AM337" s="115">
        <f t="shared" si="179"/>
        <v>47872.5</v>
      </c>
      <c r="AN337" s="116"/>
      <c r="AO337" s="348">
        <f t="shared" si="140"/>
        <v>47872.5</v>
      </c>
      <c r="AP337" s="297"/>
      <c r="AQ337" s="101">
        <f t="shared" si="169"/>
        <v>22440</v>
      </c>
      <c r="AR337" s="116"/>
      <c r="AS337" s="116"/>
      <c r="AT337" s="116"/>
      <c r="AU337" s="116"/>
      <c r="AV337" s="343">
        <f t="shared" si="141"/>
        <v>0</v>
      </c>
      <c r="AW337" s="116">
        <f t="shared" si="180"/>
        <v>22440</v>
      </c>
      <c r="AX337" s="116"/>
      <c r="AY337" s="343">
        <f t="shared" si="142"/>
        <v>22440</v>
      </c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</row>
    <row r="338" spans="1:76" s="21" customFormat="1" ht="12" customHeight="1">
      <c r="A338" s="195">
        <v>16502413</v>
      </c>
      <c r="B338" s="126" t="s">
        <v>2028</v>
      </c>
      <c r="C338" s="126" t="s">
        <v>1275</v>
      </c>
      <c r="D338" s="130" t="str">
        <f t="shared" ref="D338:D406" si="181">IF(CONCATENATE(H338,I338,J338,K338,N338)= "ERBGRB","CRB",CONCATENATE(H338,I338,J338,K338,N338))</f>
        <v>W/C</v>
      </c>
      <c r="E338" s="130"/>
      <c r="F338" s="126"/>
      <c r="G338" s="130"/>
      <c r="H338" s="212" t="str">
        <f t="shared" si="175"/>
        <v/>
      </c>
      <c r="I338" s="212" t="str">
        <f t="shared" si="176"/>
        <v/>
      </c>
      <c r="J338" s="212" t="str">
        <f t="shared" si="177"/>
        <v/>
      </c>
      <c r="K338" s="212" t="str">
        <f t="shared" si="178"/>
        <v/>
      </c>
      <c r="L338" s="212" t="str">
        <f t="shared" si="133"/>
        <v>W/C</v>
      </c>
      <c r="M338" s="212" t="str">
        <f t="shared" si="134"/>
        <v>NO</v>
      </c>
      <c r="N338" s="212" t="str">
        <f t="shared" si="135"/>
        <v>W/C</v>
      </c>
      <c r="O338" s="212"/>
      <c r="P338" s="110">
        <v>60000</v>
      </c>
      <c r="Q338" s="110">
        <v>60000</v>
      </c>
      <c r="R338" s="110">
        <v>55000</v>
      </c>
      <c r="S338" s="110">
        <v>50000</v>
      </c>
      <c r="T338" s="110">
        <v>45000</v>
      </c>
      <c r="U338" s="110">
        <v>40000</v>
      </c>
      <c r="V338" s="110">
        <v>35000</v>
      </c>
      <c r="W338" s="110">
        <v>30000</v>
      </c>
      <c r="X338" s="110">
        <v>25000</v>
      </c>
      <c r="Y338" s="110">
        <v>20000</v>
      </c>
      <c r="Z338" s="110">
        <v>15000</v>
      </c>
      <c r="AA338" s="110">
        <v>10000</v>
      </c>
      <c r="AB338" s="110">
        <v>5000</v>
      </c>
      <c r="AC338" s="110"/>
      <c r="AD338" s="533">
        <f t="shared" si="168"/>
        <v>34791.666666666664</v>
      </c>
      <c r="AE338" s="529"/>
      <c r="AF338" s="118"/>
      <c r="AG338" s="270"/>
      <c r="AH338" s="116"/>
      <c r="AI338" s="116"/>
      <c r="AJ338" s="116"/>
      <c r="AK338" s="117"/>
      <c r="AL338" s="116">
        <f t="shared" si="139"/>
        <v>0</v>
      </c>
      <c r="AM338" s="115">
        <f t="shared" si="179"/>
        <v>34791.666666666664</v>
      </c>
      <c r="AN338" s="116"/>
      <c r="AO338" s="348">
        <f t="shared" si="140"/>
        <v>34791.666666666664</v>
      </c>
      <c r="AP338" s="297"/>
      <c r="AQ338" s="101">
        <f t="shared" si="169"/>
        <v>5000</v>
      </c>
      <c r="AR338" s="116"/>
      <c r="AS338" s="116"/>
      <c r="AT338" s="116"/>
      <c r="AU338" s="116"/>
      <c r="AV338" s="343">
        <f t="shared" si="141"/>
        <v>0</v>
      </c>
      <c r="AW338" s="116">
        <f t="shared" si="180"/>
        <v>5000</v>
      </c>
      <c r="AX338" s="116"/>
      <c r="AY338" s="343">
        <f t="shared" si="142"/>
        <v>5000</v>
      </c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</row>
    <row r="339" spans="1:76" s="21" customFormat="1" ht="12" customHeight="1">
      <c r="A339" s="195">
        <v>16502423</v>
      </c>
      <c r="B339" s="126" t="s">
        <v>2029</v>
      </c>
      <c r="C339" s="126" t="s">
        <v>1277</v>
      </c>
      <c r="D339" s="130" t="str">
        <f t="shared" si="181"/>
        <v>W/C</v>
      </c>
      <c r="E339" s="130"/>
      <c r="F339" s="126"/>
      <c r="G339" s="130"/>
      <c r="H339" s="212" t="str">
        <f t="shared" si="175"/>
        <v/>
      </c>
      <c r="I339" s="212" t="str">
        <f t="shared" si="176"/>
        <v/>
      </c>
      <c r="J339" s="212" t="str">
        <f t="shared" si="177"/>
        <v/>
      </c>
      <c r="K339" s="212" t="str">
        <f t="shared" si="178"/>
        <v/>
      </c>
      <c r="L339" s="212" t="str">
        <f t="shared" si="133"/>
        <v>W/C</v>
      </c>
      <c r="M339" s="212" t="str">
        <f t="shared" si="134"/>
        <v>NO</v>
      </c>
      <c r="N339" s="212" t="str">
        <f t="shared" si="135"/>
        <v>W/C</v>
      </c>
      <c r="O339" s="212"/>
      <c r="P339" s="110">
        <v>99653.16</v>
      </c>
      <c r="Q339" s="110">
        <v>99653.16</v>
      </c>
      <c r="R339" s="110">
        <v>99653.16</v>
      </c>
      <c r="S339" s="110">
        <v>99653.16</v>
      </c>
      <c r="T339" s="110">
        <v>99653.16</v>
      </c>
      <c r="U339" s="110">
        <v>99653.16</v>
      </c>
      <c r="V339" s="110">
        <v>99653.16</v>
      </c>
      <c r="W339" s="110">
        <v>99653.16</v>
      </c>
      <c r="X339" s="110">
        <v>99653.16</v>
      </c>
      <c r="Y339" s="110">
        <v>99653.16</v>
      </c>
      <c r="Z339" s="110">
        <v>99653.16</v>
      </c>
      <c r="AA339" s="110">
        <v>99653.16</v>
      </c>
      <c r="AB339" s="110">
        <v>99653.16</v>
      </c>
      <c r="AC339" s="110"/>
      <c r="AD339" s="533">
        <f t="shared" si="168"/>
        <v>99653.160000000018</v>
      </c>
      <c r="AE339" s="529"/>
      <c r="AF339" s="118"/>
      <c r="AG339" s="270"/>
      <c r="AH339" s="116"/>
      <c r="AI339" s="116"/>
      <c r="AJ339" s="116"/>
      <c r="AK339" s="117"/>
      <c r="AL339" s="116">
        <f t="shared" si="139"/>
        <v>0</v>
      </c>
      <c r="AM339" s="115">
        <f t="shared" si="179"/>
        <v>99653.160000000018</v>
      </c>
      <c r="AN339" s="116"/>
      <c r="AO339" s="348">
        <f t="shared" si="140"/>
        <v>99653.160000000018</v>
      </c>
      <c r="AP339" s="297"/>
      <c r="AQ339" s="101">
        <f t="shared" si="169"/>
        <v>99653.16</v>
      </c>
      <c r="AR339" s="116"/>
      <c r="AS339" s="116"/>
      <c r="AT339" s="116"/>
      <c r="AU339" s="116"/>
      <c r="AV339" s="343">
        <f t="shared" si="141"/>
        <v>0</v>
      </c>
      <c r="AW339" s="116">
        <f t="shared" si="180"/>
        <v>99653.16</v>
      </c>
      <c r="AX339" s="116"/>
      <c r="AY339" s="343">
        <f t="shared" si="142"/>
        <v>99653.16</v>
      </c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</row>
    <row r="340" spans="1:76" s="21" customFormat="1" ht="12" customHeight="1">
      <c r="A340" s="195">
        <v>16502433</v>
      </c>
      <c r="B340" s="126" t="s">
        <v>2030</v>
      </c>
      <c r="C340" s="130" t="s">
        <v>1304</v>
      </c>
      <c r="D340" s="130" t="str">
        <f t="shared" si="181"/>
        <v>W/C</v>
      </c>
      <c r="E340" s="130"/>
      <c r="F340" s="130"/>
      <c r="G340" s="130"/>
      <c r="H340" s="212" t="str">
        <f t="shared" si="175"/>
        <v/>
      </c>
      <c r="I340" s="212" t="str">
        <f t="shared" si="176"/>
        <v/>
      </c>
      <c r="J340" s="212" t="str">
        <f t="shared" si="177"/>
        <v/>
      </c>
      <c r="K340" s="212" t="str">
        <f t="shared" si="178"/>
        <v/>
      </c>
      <c r="L340" s="212" t="str">
        <f t="shared" si="133"/>
        <v>W/C</v>
      </c>
      <c r="M340" s="212" t="str">
        <f t="shared" si="134"/>
        <v>NO</v>
      </c>
      <c r="N340" s="212" t="str">
        <f t="shared" si="135"/>
        <v>W/C</v>
      </c>
      <c r="O340" s="212"/>
      <c r="P340" s="110">
        <v>40906.92</v>
      </c>
      <c r="Q340" s="110">
        <v>40906.92</v>
      </c>
      <c r="R340" s="110">
        <v>40906.92</v>
      </c>
      <c r="S340" s="110">
        <v>40906.92</v>
      </c>
      <c r="T340" s="110">
        <v>40906.92</v>
      </c>
      <c r="U340" s="110">
        <v>40906.92</v>
      </c>
      <c r="V340" s="110">
        <v>40906.92</v>
      </c>
      <c r="W340" s="110">
        <v>40906.92</v>
      </c>
      <c r="X340" s="110">
        <v>40906.92</v>
      </c>
      <c r="Y340" s="110">
        <v>40906.92</v>
      </c>
      <c r="Z340" s="110">
        <v>40906.92</v>
      </c>
      <c r="AA340" s="110">
        <v>40906.92</v>
      </c>
      <c r="AB340" s="110">
        <v>40906.92</v>
      </c>
      <c r="AC340" s="110"/>
      <c r="AD340" s="533">
        <f t="shared" si="168"/>
        <v>40906.919999999991</v>
      </c>
      <c r="AE340" s="529"/>
      <c r="AF340" s="118"/>
      <c r="AG340" s="270"/>
      <c r="AH340" s="116"/>
      <c r="AI340" s="116"/>
      <c r="AJ340" s="116"/>
      <c r="AK340" s="117"/>
      <c r="AL340" s="116">
        <f t="shared" si="139"/>
        <v>0</v>
      </c>
      <c r="AM340" s="115">
        <f t="shared" si="179"/>
        <v>40906.919999999991</v>
      </c>
      <c r="AN340" s="116"/>
      <c r="AO340" s="348">
        <f t="shared" si="140"/>
        <v>40906.919999999991</v>
      </c>
      <c r="AP340" s="297"/>
      <c r="AQ340" s="101">
        <f t="shared" si="169"/>
        <v>40906.92</v>
      </c>
      <c r="AR340" s="116"/>
      <c r="AS340" s="116"/>
      <c r="AT340" s="116"/>
      <c r="AU340" s="116"/>
      <c r="AV340" s="343">
        <f t="shared" si="141"/>
        <v>0</v>
      </c>
      <c r="AW340" s="116">
        <f t="shared" si="180"/>
        <v>40906.92</v>
      </c>
      <c r="AX340" s="116"/>
      <c r="AY340" s="343">
        <f t="shared" si="142"/>
        <v>40906.92</v>
      </c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</row>
    <row r="341" spans="1:76" s="21" customFormat="1" ht="12" customHeight="1">
      <c r="A341" s="195">
        <v>16502453</v>
      </c>
      <c r="B341" s="126" t="s">
        <v>2031</v>
      </c>
      <c r="C341" s="130" t="s">
        <v>1338</v>
      </c>
      <c r="D341" s="130" t="str">
        <f t="shared" si="181"/>
        <v>W/C</v>
      </c>
      <c r="E341" s="130"/>
      <c r="F341" s="130"/>
      <c r="G341" s="130"/>
      <c r="H341" s="212" t="str">
        <f t="shared" si="175"/>
        <v/>
      </c>
      <c r="I341" s="212" t="str">
        <f t="shared" si="176"/>
        <v/>
      </c>
      <c r="J341" s="212" t="str">
        <f t="shared" si="177"/>
        <v/>
      </c>
      <c r="K341" s="212" t="str">
        <f t="shared" si="178"/>
        <v/>
      </c>
      <c r="L341" s="212" t="str">
        <f t="shared" ref="L341:L409" si="182">IF(VALUE(AM341),"W/C",IF(ISBLANK(AM341),"NO","W/C"))</f>
        <v>W/C</v>
      </c>
      <c r="M341" s="212" t="str">
        <f t="shared" ref="M341:M409" si="183">IF(VALUE(AN341),"W/C",IF(ISBLANK(AN341),"NO","W/C"))</f>
        <v>NO</v>
      </c>
      <c r="N341" s="212" t="str">
        <f t="shared" ref="N341:N409" si="184">IF(OR(CONCATENATE(L341,M341)="NOW/C",CONCATENATE(L341,M341)="W/CNO"),"W/C","")</f>
        <v>W/C</v>
      </c>
      <c r="O341" s="212"/>
      <c r="P341" s="110">
        <v>148920</v>
      </c>
      <c r="Q341" s="110">
        <v>148920</v>
      </c>
      <c r="R341" s="110">
        <v>148920</v>
      </c>
      <c r="S341" s="110">
        <v>148920</v>
      </c>
      <c r="T341" s="110">
        <v>148920</v>
      </c>
      <c r="U341" s="110">
        <v>148920</v>
      </c>
      <c r="V341" s="110">
        <v>148920</v>
      </c>
      <c r="W341" s="110">
        <v>148920</v>
      </c>
      <c r="X341" s="110">
        <v>148920</v>
      </c>
      <c r="Y341" s="110">
        <v>148920</v>
      </c>
      <c r="Z341" s="110">
        <v>148920</v>
      </c>
      <c r="AA341" s="110">
        <v>148920</v>
      </c>
      <c r="AB341" s="110">
        <v>148920</v>
      </c>
      <c r="AC341" s="110"/>
      <c r="AD341" s="533">
        <f t="shared" si="168"/>
        <v>148920</v>
      </c>
      <c r="AE341" s="529"/>
      <c r="AF341" s="118"/>
      <c r="AG341" s="270"/>
      <c r="AH341" s="116"/>
      <c r="AI341" s="116"/>
      <c r="AJ341" s="116"/>
      <c r="AK341" s="117"/>
      <c r="AL341" s="116">
        <f t="shared" si="139"/>
        <v>0</v>
      </c>
      <c r="AM341" s="115">
        <f t="shared" si="179"/>
        <v>148920</v>
      </c>
      <c r="AN341" s="116"/>
      <c r="AO341" s="348">
        <f t="shared" si="140"/>
        <v>148920</v>
      </c>
      <c r="AP341" s="297"/>
      <c r="AQ341" s="101">
        <f t="shared" si="169"/>
        <v>148920</v>
      </c>
      <c r="AR341" s="116"/>
      <c r="AS341" s="116"/>
      <c r="AT341" s="116"/>
      <c r="AU341" s="116"/>
      <c r="AV341" s="343">
        <f t="shared" si="141"/>
        <v>0</v>
      </c>
      <c r="AW341" s="116">
        <f t="shared" si="180"/>
        <v>148920</v>
      </c>
      <c r="AX341" s="116"/>
      <c r="AY341" s="343">
        <f t="shared" si="142"/>
        <v>148920</v>
      </c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</row>
    <row r="342" spans="1:76" s="21" customFormat="1" ht="12" customHeight="1">
      <c r="A342" s="195">
        <v>16502443</v>
      </c>
      <c r="B342" s="126" t="s">
        <v>2032</v>
      </c>
      <c r="C342" s="130" t="s">
        <v>1296</v>
      </c>
      <c r="D342" s="130" t="str">
        <f t="shared" si="181"/>
        <v>W/C</v>
      </c>
      <c r="E342" s="130"/>
      <c r="F342" s="130"/>
      <c r="G342" s="130"/>
      <c r="H342" s="212" t="str">
        <f t="shared" si="175"/>
        <v/>
      </c>
      <c r="I342" s="212" t="str">
        <f t="shared" si="176"/>
        <v/>
      </c>
      <c r="J342" s="212" t="str">
        <f t="shared" si="177"/>
        <v/>
      </c>
      <c r="K342" s="212" t="str">
        <f t="shared" si="178"/>
        <v/>
      </c>
      <c r="L342" s="212" t="str">
        <f t="shared" si="182"/>
        <v>W/C</v>
      </c>
      <c r="M342" s="212" t="str">
        <f t="shared" si="183"/>
        <v>NO</v>
      </c>
      <c r="N342" s="212" t="str">
        <f t="shared" si="184"/>
        <v>W/C</v>
      </c>
      <c r="O342" s="212"/>
      <c r="P342" s="110">
        <v>970217.52</v>
      </c>
      <c r="Q342" s="110">
        <v>970217.52</v>
      </c>
      <c r="R342" s="110">
        <v>970217.52</v>
      </c>
      <c r="S342" s="110">
        <v>970217.52</v>
      </c>
      <c r="T342" s="110">
        <v>970217.52</v>
      </c>
      <c r="U342" s="110">
        <v>970217.52</v>
      </c>
      <c r="V342" s="110">
        <v>970217.52</v>
      </c>
      <c r="W342" s="110">
        <v>889366.06</v>
      </c>
      <c r="X342" s="110">
        <v>808514.6</v>
      </c>
      <c r="Y342" s="110">
        <v>727663.14</v>
      </c>
      <c r="Z342" s="110">
        <v>646811.68000000005</v>
      </c>
      <c r="AA342" s="110">
        <v>565960.22</v>
      </c>
      <c r="AB342" s="110">
        <v>485108.76</v>
      </c>
      <c r="AC342" s="110"/>
      <c r="AD342" s="533">
        <f t="shared" si="168"/>
        <v>848940.33000000007</v>
      </c>
      <c r="AE342" s="529"/>
      <c r="AF342" s="118"/>
      <c r="AG342" s="270"/>
      <c r="AH342" s="116"/>
      <c r="AI342" s="116"/>
      <c r="AJ342" s="116"/>
      <c r="AK342" s="117"/>
      <c r="AL342" s="116">
        <f t="shared" si="139"/>
        <v>0</v>
      </c>
      <c r="AM342" s="115">
        <f t="shared" si="179"/>
        <v>848940.33000000007</v>
      </c>
      <c r="AN342" s="116"/>
      <c r="AO342" s="348">
        <f t="shared" si="140"/>
        <v>848940.33000000007</v>
      </c>
      <c r="AP342" s="297"/>
      <c r="AQ342" s="101">
        <f t="shared" si="169"/>
        <v>485108.76</v>
      </c>
      <c r="AR342" s="116"/>
      <c r="AS342" s="116"/>
      <c r="AT342" s="116"/>
      <c r="AU342" s="116"/>
      <c r="AV342" s="343">
        <f t="shared" si="141"/>
        <v>0</v>
      </c>
      <c r="AW342" s="116">
        <f t="shared" si="180"/>
        <v>485108.76</v>
      </c>
      <c r="AX342" s="116"/>
      <c r="AY342" s="343">
        <f t="shared" si="142"/>
        <v>485108.76</v>
      </c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</row>
    <row r="343" spans="1:76" s="21" customFormat="1" ht="12" customHeight="1">
      <c r="A343" s="195">
        <v>16502463</v>
      </c>
      <c r="B343" s="126" t="s">
        <v>2033</v>
      </c>
      <c r="C343" s="109" t="s">
        <v>1306</v>
      </c>
      <c r="D343" s="130" t="str">
        <f t="shared" si="181"/>
        <v>W/C</v>
      </c>
      <c r="E343" s="130"/>
      <c r="F343" s="109"/>
      <c r="G343" s="130"/>
      <c r="H343" s="212" t="str">
        <f t="shared" si="175"/>
        <v/>
      </c>
      <c r="I343" s="212" t="str">
        <f t="shared" si="176"/>
        <v/>
      </c>
      <c r="J343" s="212" t="str">
        <f t="shared" si="177"/>
        <v/>
      </c>
      <c r="K343" s="212" t="str">
        <f t="shared" si="178"/>
        <v/>
      </c>
      <c r="L343" s="212" t="str">
        <f t="shared" si="182"/>
        <v>W/C</v>
      </c>
      <c r="M343" s="212" t="str">
        <f t="shared" si="183"/>
        <v>NO</v>
      </c>
      <c r="N343" s="212" t="str">
        <f t="shared" si="184"/>
        <v>W/C</v>
      </c>
      <c r="O343" s="212"/>
      <c r="P343" s="110">
        <v>169907.38</v>
      </c>
      <c r="Q343" s="110">
        <v>169907.38</v>
      </c>
      <c r="R343" s="110">
        <v>169907.38</v>
      </c>
      <c r="S343" s="110">
        <v>169907.38</v>
      </c>
      <c r="T343" s="110">
        <v>169907.38</v>
      </c>
      <c r="U343" s="110">
        <v>169907.38</v>
      </c>
      <c r="V343" s="110">
        <v>169907.38</v>
      </c>
      <c r="W343" s="110">
        <v>169907.38</v>
      </c>
      <c r="X343" s="110">
        <v>169907.38</v>
      </c>
      <c r="Y343" s="110">
        <v>155748.43</v>
      </c>
      <c r="Z343" s="110">
        <v>141589.48000000001</v>
      </c>
      <c r="AA343" s="110">
        <v>127430.53</v>
      </c>
      <c r="AB343" s="110">
        <v>113271.58</v>
      </c>
      <c r="AC343" s="110"/>
      <c r="AD343" s="533">
        <f t="shared" si="168"/>
        <v>160468.07999999999</v>
      </c>
      <c r="AE343" s="529"/>
      <c r="AF343" s="118"/>
      <c r="AG343" s="270"/>
      <c r="AH343" s="116"/>
      <c r="AI343" s="116"/>
      <c r="AJ343" s="116"/>
      <c r="AK343" s="117"/>
      <c r="AL343" s="116">
        <f t="shared" si="139"/>
        <v>0</v>
      </c>
      <c r="AM343" s="115">
        <f t="shared" si="179"/>
        <v>160468.07999999999</v>
      </c>
      <c r="AN343" s="116"/>
      <c r="AO343" s="348">
        <f t="shared" si="140"/>
        <v>160468.07999999999</v>
      </c>
      <c r="AP343" s="297"/>
      <c r="AQ343" s="101">
        <f t="shared" si="169"/>
        <v>113271.58</v>
      </c>
      <c r="AR343" s="116"/>
      <c r="AS343" s="116"/>
      <c r="AT343" s="116"/>
      <c r="AU343" s="116"/>
      <c r="AV343" s="343">
        <f t="shared" si="141"/>
        <v>0</v>
      </c>
      <c r="AW343" s="116">
        <f t="shared" si="180"/>
        <v>113271.58</v>
      </c>
      <c r="AX343" s="116"/>
      <c r="AY343" s="343">
        <f t="shared" si="142"/>
        <v>113271.58</v>
      </c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</row>
    <row r="344" spans="1:76" s="21" customFormat="1" ht="12" customHeight="1">
      <c r="A344" s="195">
        <v>16502473</v>
      </c>
      <c r="B344" s="126" t="s">
        <v>2034</v>
      </c>
      <c r="C344" s="130" t="s">
        <v>1344</v>
      </c>
      <c r="D344" s="130" t="str">
        <f t="shared" si="181"/>
        <v>W/C</v>
      </c>
      <c r="E344" s="130"/>
      <c r="F344" s="130"/>
      <c r="G344" s="130"/>
      <c r="H344" s="212" t="str">
        <f t="shared" si="175"/>
        <v/>
      </c>
      <c r="I344" s="212" t="str">
        <f t="shared" si="176"/>
        <v/>
      </c>
      <c r="J344" s="212" t="str">
        <f t="shared" si="177"/>
        <v/>
      </c>
      <c r="K344" s="212" t="str">
        <f t="shared" si="178"/>
        <v/>
      </c>
      <c r="L344" s="212" t="str">
        <f t="shared" si="182"/>
        <v>W/C</v>
      </c>
      <c r="M344" s="212" t="str">
        <f t="shared" si="183"/>
        <v>NO</v>
      </c>
      <c r="N344" s="212" t="str">
        <f t="shared" si="184"/>
        <v>W/C</v>
      </c>
      <c r="O344" s="212"/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10">
        <v>0</v>
      </c>
      <c r="V344" s="110">
        <v>0</v>
      </c>
      <c r="W344" s="110">
        <v>0</v>
      </c>
      <c r="X344" s="110">
        <v>0</v>
      </c>
      <c r="Y344" s="110">
        <v>0</v>
      </c>
      <c r="Z344" s="110">
        <v>0</v>
      </c>
      <c r="AA344" s="110">
        <v>0</v>
      </c>
      <c r="AB344" s="110">
        <v>101692.01</v>
      </c>
      <c r="AC344" s="110"/>
      <c r="AD344" s="533">
        <f t="shared" si="168"/>
        <v>4237.1670833333328</v>
      </c>
      <c r="AE344" s="529"/>
      <c r="AF344" s="118"/>
      <c r="AG344" s="270"/>
      <c r="AH344" s="116"/>
      <c r="AI344" s="116"/>
      <c r="AJ344" s="116"/>
      <c r="AK344" s="117"/>
      <c r="AL344" s="116">
        <f t="shared" si="139"/>
        <v>0</v>
      </c>
      <c r="AM344" s="115">
        <f t="shared" si="179"/>
        <v>4237.1670833333328</v>
      </c>
      <c r="AN344" s="116"/>
      <c r="AO344" s="348">
        <f t="shared" si="140"/>
        <v>4237.1670833333328</v>
      </c>
      <c r="AP344" s="297"/>
      <c r="AQ344" s="101">
        <f t="shared" si="169"/>
        <v>101692.01</v>
      </c>
      <c r="AR344" s="116"/>
      <c r="AS344" s="116"/>
      <c r="AT344" s="116"/>
      <c r="AU344" s="116"/>
      <c r="AV344" s="343">
        <f t="shared" si="141"/>
        <v>0</v>
      </c>
      <c r="AW344" s="116">
        <f t="shared" si="180"/>
        <v>101692.01</v>
      </c>
      <c r="AX344" s="116"/>
      <c r="AY344" s="343">
        <f t="shared" si="142"/>
        <v>101692.01</v>
      </c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</row>
    <row r="345" spans="1:76" s="21" customFormat="1" ht="12" customHeight="1">
      <c r="A345" s="434">
        <v>16502483</v>
      </c>
      <c r="B345" s="244" t="s">
        <v>1370</v>
      </c>
      <c r="C345" s="410" t="s">
        <v>1354</v>
      </c>
      <c r="D345" s="411" t="str">
        <f t="shared" si="181"/>
        <v>W/C</v>
      </c>
      <c r="E345" s="411"/>
      <c r="F345" s="410"/>
      <c r="G345" s="411"/>
      <c r="H345" s="412" t="str">
        <f t="shared" si="175"/>
        <v/>
      </c>
      <c r="I345" s="412" t="str">
        <f t="shared" si="176"/>
        <v/>
      </c>
      <c r="J345" s="412" t="str">
        <f t="shared" si="177"/>
        <v/>
      </c>
      <c r="K345" s="412" t="str">
        <f t="shared" si="178"/>
        <v/>
      </c>
      <c r="L345" s="412" t="str">
        <f t="shared" si="182"/>
        <v>W/C</v>
      </c>
      <c r="M345" s="412" t="str">
        <f t="shared" si="183"/>
        <v>NO</v>
      </c>
      <c r="N345" s="412" t="str">
        <f t="shared" si="184"/>
        <v>W/C</v>
      </c>
      <c r="O345" s="412"/>
      <c r="P345" s="413">
        <v>74141.350000000006</v>
      </c>
      <c r="Q345" s="413">
        <v>74141.350000000006</v>
      </c>
      <c r="R345" s="413">
        <v>74141.350000000006</v>
      </c>
      <c r="S345" s="413">
        <v>74141.350000000006</v>
      </c>
      <c r="T345" s="413">
        <v>74141.350000000006</v>
      </c>
      <c r="U345" s="413">
        <v>74141.350000000006</v>
      </c>
      <c r="V345" s="413">
        <v>74141.350000000006</v>
      </c>
      <c r="W345" s="413">
        <v>74141.350000000006</v>
      </c>
      <c r="X345" s="413">
        <v>74141.350000000006</v>
      </c>
      <c r="Y345" s="413">
        <v>74141.350000000006</v>
      </c>
      <c r="Z345" s="413">
        <v>74141.350000000006</v>
      </c>
      <c r="AA345" s="413">
        <v>74141.350000000006</v>
      </c>
      <c r="AB345" s="413">
        <v>74141.350000000006</v>
      </c>
      <c r="AC345" s="413"/>
      <c r="AD345" s="534">
        <f t="shared" si="168"/>
        <v>74141.349999999991</v>
      </c>
      <c r="AE345" s="530"/>
      <c r="AF345" s="414"/>
      <c r="AG345" s="415"/>
      <c r="AH345" s="416"/>
      <c r="AI345" s="416"/>
      <c r="AJ345" s="416"/>
      <c r="AK345" s="417"/>
      <c r="AL345" s="416">
        <f t="shared" si="139"/>
        <v>0</v>
      </c>
      <c r="AM345" s="418">
        <f t="shared" si="179"/>
        <v>74141.349999999991</v>
      </c>
      <c r="AN345" s="416"/>
      <c r="AO345" s="419">
        <f t="shared" si="140"/>
        <v>74141.349999999991</v>
      </c>
      <c r="AP345" s="297"/>
      <c r="AQ345" s="420">
        <f t="shared" si="169"/>
        <v>74141.350000000006</v>
      </c>
      <c r="AR345" s="416"/>
      <c r="AS345" s="416"/>
      <c r="AT345" s="416"/>
      <c r="AU345" s="416"/>
      <c r="AV345" s="421">
        <f t="shared" si="141"/>
        <v>0</v>
      </c>
      <c r="AW345" s="416">
        <f t="shared" si="180"/>
        <v>74141.350000000006</v>
      </c>
      <c r="AX345" s="416"/>
      <c r="AY345" s="421">
        <f t="shared" si="142"/>
        <v>74141.350000000006</v>
      </c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</row>
    <row r="346" spans="1:76" s="21" customFormat="1" ht="12" customHeight="1">
      <c r="A346" s="434">
        <v>16502493</v>
      </c>
      <c r="B346" s="244" t="s">
        <v>2035</v>
      </c>
      <c r="C346" s="410" t="s">
        <v>1399</v>
      </c>
      <c r="D346" s="411" t="str">
        <f t="shared" si="181"/>
        <v>W/C</v>
      </c>
      <c r="E346" s="411"/>
      <c r="F346" s="444">
        <v>42842</v>
      </c>
      <c r="G346" s="411"/>
      <c r="H346" s="412" t="str">
        <f t="shared" si="175"/>
        <v/>
      </c>
      <c r="I346" s="412" t="str">
        <f t="shared" si="176"/>
        <v/>
      </c>
      <c r="J346" s="412" t="str">
        <f t="shared" si="177"/>
        <v/>
      </c>
      <c r="K346" s="412" t="str">
        <f t="shared" si="178"/>
        <v/>
      </c>
      <c r="L346" s="412" t="str">
        <f t="shared" si="182"/>
        <v>W/C</v>
      </c>
      <c r="M346" s="412" t="str">
        <f t="shared" si="183"/>
        <v>NO</v>
      </c>
      <c r="N346" s="412" t="str">
        <f t="shared" si="184"/>
        <v>W/C</v>
      </c>
      <c r="O346" s="412"/>
      <c r="P346" s="413">
        <v>251662.76</v>
      </c>
      <c r="Q346" s="413">
        <v>251662.76</v>
      </c>
      <c r="R346" s="413">
        <v>251662.76</v>
      </c>
      <c r="S346" s="413">
        <v>251662.76</v>
      </c>
      <c r="T346" s="413">
        <v>251662.76</v>
      </c>
      <c r="U346" s="413">
        <v>251662.76</v>
      </c>
      <c r="V346" s="413">
        <v>251662.76</v>
      </c>
      <c r="W346" s="413">
        <v>251662.76</v>
      </c>
      <c r="X346" s="413">
        <v>251662.76</v>
      </c>
      <c r="Y346" s="413">
        <v>251662.76</v>
      </c>
      <c r="Z346" s="413">
        <v>251662.76</v>
      </c>
      <c r="AA346" s="413">
        <v>251662.76</v>
      </c>
      <c r="AB346" s="413">
        <v>251662.76</v>
      </c>
      <c r="AC346" s="413"/>
      <c r="AD346" s="534">
        <f t="shared" si="168"/>
        <v>251662.75999999992</v>
      </c>
      <c r="AE346" s="530"/>
      <c r="AF346" s="414"/>
      <c r="AG346" s="415"/>
      <c r="AH346" s="416"/>
      <c r="AI346" s="416"/>
      <c r="AJ346" s="416"/>
      <c r="AK346" s="417"/>
      <c r="AL346" s="416">
        <f t="shared" si="139"/>
        <v>0</v>
      </c>
      <c r="AM346" s="418">
        <f t="shared" si="179"/>
        <v>251662.75999999992</v>
      </c>
      <c r="AN346" s="416"/>
      <c r="AO346" s="419">
        <f t="shared" si="140"/>
        <v>251662.75999999992</v>
      </c>
      <c r="AP346" s="297"/>
      <c r="AQ346" s="420">
        <f t="shared" si="169"/>
        <v>251662.76</v>
      </c>
      <c r="AR346" s="416"/>
      <c r="AS346" s="416"/>
      <c r="AT346" s="416"/>
      <c r="AU346" s="416"/>
      <c r="AV346" s="421">
        <f t="shared" si="141"/>
        <v>0</v>
      </c>
      <c r="AW346" s="416">
        <f t="shared" si="180"/>
        <v>251662.76</v>
      </c>
      <c r="AX346" s="416"/>
      <c r="AY346" s="421">
        <f t="shared" si="142"/>
        <v>251662.76</v>
      </c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</row>
    <row r="347" spans="1:76" s="21" customFormat="1" ht="12" customHeight="1">
      <c r="A347" s="434">
        <v>16502503</v>
      </c>
      <c r="B347" s="244" t="s">
        <v>2036</v>
      </c>
      <c r="C347" s="451" t="s">
        <v>1420</v>
      </c>
      <c r="D347" s="411" t="str">
        <f t="shared" si="181"/>
        <v>W/C</v>
      </c>
      <c r="E347" s="411"/>
      <c r="F347" s="444">
        <v>42964</v>
      </c>
      <c r="G347" s="411"/>
      <c r="H347" s="412" t="str">
        <f t="shared" si="175"/>
        <v/>
      </c>
      <c r="I347" s="412" t="str">
        <f t="shared" si="176"/>
        <v/>
      </c>
      <c r="J347" s="412" t="str">
        <f t="shared" si="177"/>
        <v/>
      </c>
      <c r="K347" s="412" t="str">
        <f t="shared" si="178"/>
        <v/>
      </c>
      <c r="L347" s="412" t="str">
        <f t="shared" si="182"/>
        <v>W/C</v>
      </c>
      <c r="M347" s="412" t="str">
        <f t="shared" si="183"/>
        <v>NO</v>
      </c>
      <c r="N347" s="412" t="str">
        <f t="shared" si="184"/>
        <v>W/C</v>
      </c>
      <c r="O347" s="412"/>
      <c r="P347" s="413">
        <v>0</v>
      </c>
      <c r="Q347" s="413">
        <v>0</v>
      </c>
      <c r="R347" s="413">
        <v>166750.44</v>
      </c>
      <c r="S347" s="413">
        <v>166750.44</v>
      </c>
      <c r="T347" s="413">
        <v>166750.44</v>
      </c>
      <c r="U347" s="413">
        <v>166750.44</v>
      </c>
      <c r="V347" s="413">
        <v>166750.44</v>
      </c>
      <c r="W347" s="413">
        <v>166750.44</v>
      </c>
      <c r="X347" s="413">
        <v>166750.44</v>
      </c>
      <c r="Y347" s="413">
        <v>166750.44</v>
      </c>
      <c r="Z347" s="413">
        <v>166750.44</v>
      </c>
      <c r="AA347" s="413">
        <v>166750.44</v>
      </c>
      <c r="AB347" s="413">
        <v>166750.44</v>
      </c>
      <c r="AC347" s="413"/>
      <c r="AD347" s="534">
        <f t="shared" si="168"/>
        <v>145906.63499999998</v>
      </c>
      <c r="AE347" s="530"/>
      <c r="AF347" s="414"/>
      <c r="AG347" s="415"/>
      <c r="AH347" s="416"/>
      <c r="AI347" s="416"/>
      <c r="AJ347" s="416"/>
      <c r="AK347" s="417"/>
      <c r="AL347" s="416">
        <f t="shared" si="139"/>
        <v>0</v>
      </c>
      <c r="AM347" s="418">
        <f t="shared" si="179"/>
        <v>145906.63499999998</v>
      </c>
      <c r="AN347" s="416"/>
      <c r="AO347" s="419">
        <f t="shared" si="140"/>
        <v>145906.63499999998</v>
      </c>
      <c r="AP347" s="297"/>
      <c r="AQ347" s="420">
        <f t="shared" si="169"/>
        <v>166750.44</v>
      </c>
      <c r="AR347" s="416"/>
      <c r="AS347" s="416"/>
      <c r="AT347" s="416"/>
      <c r="AU347" s="416"/>
      <c r="AV347" s="421">
        <f t="shared" si="141"/>
        <v>0</v>
      </c>
      <c r="AW347" s="416">
        <f t="shared" si="180"/>
        <v>166750.44</v>
      </c>
      <c r="AX347" s="416"/>
      <c r="AY347" s="421">
        <f t="shared" si="142"/>
        <v>166750.44</v>
      </c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</row>
    <row r="348" spans="1:76" s="21" customFormat="1" ht="12" customHeight="1">
      <c r="A348" s="434">
        <v>16502513</v>
      </c>
      <c r="B348" s="244" t="s">
        <v>2037</v>
      </c>
      <c r="C348" s="451" t="s">
        <v>1421</v>
      </c>
      <c r="D348" s="411" t="str">
        <f t="shared" si="181"/>
        <v>W/C</v>
      </c>
      <c r="E348" s="411"/>
      <c r="F348" s="444">
        <v>42964</v>
      </c>
      <c r="G348" s="411"/>
      <c r="H348" s="412" t="str">
        <f t="shared" si="175"/>
        <v/>
      </c>
      <c r="I348" s="412" t="str">
        <f t="shared" si="176"/>
        <v/>
      </c>
      <c r="J348" s="412" t="str">
        <f t="shared" si="177"/>
        <v/>
      </c>
      <c r="K348" s="412" t="str">
        <f t="shared" si="178"/>
        <v/>
      </c>
      <c r="L348" s="412" t="str">
        <f t="shared" si="182"/>
        <v>W/C</v>
      </c>
      <c r="M348" s="412" t="str">
        <f t="shared" si="183"/>
        <v>NO</v>
      </c>
      <c r="N348" s="412" t="str">
        <f t="shared" si="184"/>
        <v>W/C</v>
      </c>
      <c r="O348" s="412"/>
      <c r="P348" s="413">
        <v>0</v>
      </c>
      <c r="Q348" s="413">
        <v>0</v>
      </c>
      <c r="R348" s="413">
        <v>419493.62</v>
      </c>
      <c r="S348" s="413">
        <v>419493.62</v>
      </c>
      <c r="T348" s="413">
        <v>419493.62</v>
      </c>
      <c r="U348" s="413">
        <v>419493.62</v>
      </c>
      <c r="V348" s="413">
        <v>419493.62</v>
      </c>
      <c r="W348" s="413">
        <v>419493.62</v>
      </c>
      <c r="X348" s="413">
        <v>419493.62</v>
      </c>
      <c r="Y348" s="413">
        <v>419493.62</v>
      </c>
      <c r="Z348" s="413">
        <v>534250.82999999996</v>
      </c>
      <c r="AA348" s="413">
        <v>553070.24</v>
      </c>
      <c r="AB348" s="413">
        <v>568664.86</v>
      </c>
      <c r="AC348" s="413"/>
      <c r="AD348" s="534">
        <f t="shared" si="168"/>
        <v>393966.87166666664</v>
      </c>
      <c r="AE348" s="530"/>
      <c r="AF348" s="414"/>
      <c r="AG348" s="415"/>
      <c r="AH348" s="416"/>
      <c r="AI348" s="416"/>
      <c r="AJ348" s="416"/>
      <c r="AK348" s="417"/>
      <c r="AL348" s="416">
        <f t="shared" si="139"/>
        <v>0</v>
      </c>
      <c r="AM348" s="418">
        <f t="shared" si="179"/>
        <v>393966.87166666664</v>
      </c>
      <c r="AN348" s="416"/>
      <c r="AO348" s="419">
        <f t="shared" si="140"/>
        <v>393966.87166666664</v>
      </c>
      <c r="AP348" s="297"/>
      <c r="AQ348" s="420">
        <f t="shared" si="169"/>
        <v>568664.86</v>
      </c>
      <c r="AR348" s="416"/>
      <c r="AS348" s="416"/>
      <c r="AT348" s="416"/>
      <c r="AU348" s="416"/>
      <c r="AV348" s="421">
        <f t="shared" si="141"/>
        <v>0</v>
      </c>
      <c r="AW348" s="416">
        <f t="shared" si="180"/>
        <v>568664.86</v>
      </c>
      <c r="AX348" s="416"/>
      <c r="AY348" s="421">
        <f t="shared" si="142"/>
        <v>568664.86</v>
      </c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</row>
    <row r="349" spans="1:76" s="21" customFormat="1" ht="12" customHeight="1">
      <c r="A349" s="434">
        <v>16502523</v>
      </c>
      <c r="B349" s="244" t="s">
        <v>2038</v>
      </c>
      <c r="C349" s="451" t="s">
        <v>1422</v>
      </c>
      <c r="D349" s="411" t="str">
        <f t="shared" si="181"/>
        <v>W/C</v>
      </c>
      <c r="E349" s="411"/>
      <c r="F349" s="444">
        <v>42964</v>
      </c>
      <c r="G349" s="411"/>
      <c r="H349" s="412" t="str">
        <f t="shared" si="175"/>
        <v/>
      </c>
      <c r="I349" s="412" t="str">
        <f t="shared" si="176"/>
        <v/>
      </c>
      <c r="J349" s="412" t="str">
        <f t="shared" si="177"/>
        <v/>
      </c>
      <c r="K349" s="412" t="str">
        <f t="shared" si="178"/>
        <v/>
      </c>
      <c r="L349" s="412" t="str">
        <f t="shared" si="182"/>
        <v>W/C</v>
      </c>
      <c r="M349" s="412" t="str">
        <f t="shared" si="183"/>
        <v>NO</v>
      </c>
      <c r="N349" s="412" t="str">
        <f t="shared" si="184"/>
        <v>W/C</v>
      </c>
      <c r="O349" s="412"/>
      <c r="P349" s="413">
        <v>0</v>
      </c>
      <c r="Q349" s="413">
        <v>0</v>
      </c>
      <c r="R349" s="413">
        <v>570039.56999999995</v>
      </c>
      <c r="S349" s="413">
        <v>570039.56999999995</v>
      </c>
      <c r="T349" s="413">
        <v>570039.56999999995</v>
      </c>
      <c r="U349" s="413">
        <v>570039.56999999995</v>
      </c>
      <c r="V349" s="413">
        <v>570039.56999999995</v>
      </c>
      <c r="W349" s="413">
        <v>570039.56999999995</v>
      </c>
      <c r="X349" s="413">
        <v>570039.56999999995</v>
      </c>
      <c r="Y349" s="413">
        <v>570039.56999999995</v>
      </c>
      <c r="Z349" s="413">
        <v>570039.56999999995</v>
      </c>
      <c r="AA349" s="413">
        <v>570039.56999999995</v>
      </c>
      <c r="AB349" s="413">
        <v>570039.56999999995</v>
      </c>
      <c r="AC349" s="413"/>
      <c r="AD349" s="534">
        <f t="shared" si="168"/>
        <v>498784.62375000003</v>
      </c>
      <c r="AE349" s="530"/>
      <c r="AF349" s="414"/>
      <c r="AG349" s="415"/>
      <c r="AH349" s="416"/>
      <c r="AI349" s="416"/>
      <c r="AJ349" s="416"/>
      <c r="AK349" s="417"/>
      <c r="AL349" s="416">
        <f t="shared" si="139"/>
        <v>0</v>
      </c>
      <c r="AM349" s="418">
        <f t="shared" si="179"/>
        <v>498784.62375000003</v>
      </c>
      <c r="AN349" s="416"/>
      <c r="AO349" s="419">
        <f t="shared" si="140"/>
        <v>498784.62375000003</v>
      </c>
      <c r="AP349" s="297"/>
      <c r="AQ349" s="420">
        <f t="shared" si="169"/>
        <v>570039.56999999995</v>
      </c>
      <c r="AR349" s="416"/>
      <c r="AS349" s="416"/>
      <c r="AT349" s="416"/>
      <c r="AU349" s="416"/>
      <c r="AV349" s="421">
        <f t="shared" si="141"/>
        <v>0</v>
      </c>
      <c r="AW349" s="416">
        <f t="shared" si="180"/>
        <v>570039.56999999995</v>
      </c>
      <c r="AX349" s="416"/>
      <c r="AY349" s="421">
        <f t="shared" si="142"/>
        <v>570039.56999999995</v>
      </c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</row>
    <row r="350" spans="1:76" s="21" customFormat="1" ht="12" customHeight="1">
      <c r="A350" s="438">
        <v>16502543</v>
      </c>
      <c r="B350" s="237" t="s">
        <v>2039</v>
      </c>
      <c r="C350" s="452" t="s">
        <v>1562</v>
      </c>
      <c r="D350" s="411" t="str">
        <f t="shared" si="181"/>
        <v>W/C</v>
      </c>
      <c r="E350" s="411"/>
      <c r="F350" s="444">
        <v>43101</v>
      </c>
      <c r="G350" s="411"/>
      <c r="H350" s="412" t="str">
        <f t="shared" si="175"/>
        <v/>
      </c>
      <c r="I350" s="412" t="str">
        <f t="shared" si="176"/>
        <v/>
      </c>
      <c r="J350" s="412" t="str">
        <f t="shared" si="177"/>
        <v/>
      </c>
      <c r="K350" s="412" t="str">
        <f t="shared" si="178"/>
        <v/>
      </c>
      <c r="L350" s="412" t="str">
        <f t="shared" si="182"/>
        <v>W/C</v>
      </c>
      <c r="M350" s="412" t="str">
        <f t="shared" si="183"/>
        <v>NO</v>
      </c>
      <c r="N350" s="412" t="str">
        <f t="shared" si="184"/>
        <v>W/C</v>
      </c>
      <c r="O350" s="412"/>
      <c r="P350" s="413">
        <v>0</v>
      </c>
      <c r="Q350" s="413">
        <v>0</v>
      </c>
      <c r="R350" s="413">
        <v>0</v>
      </c>
      <c r="S350" s="413">
        <v>0</v>
      </c>
      <c r="T350" s="413">
        <v>0</v>
      </c>
      <c r="U350" s="413">
        <v>0</v>
      </c>
      <c r="V350" s="413">
        <v>0</v>
      </c>
      <c r="W350" s="413">
        <v>75000</v>
      </c>
      <c r="X350" s="413">
        <v>75000</v>
      </c>
      <c r="Y350" s="413">
        <v>75000</v>
      </c>
      <c r="Z350" s="413">
        <v>75000</v>
      </c>
      <c r="AA350" s="413">
        <v>75000</v>
      </c>
      <c r="AB350" s="413">
        <v>75000</v>
      </c>
      <c r="AC350" s="413"/>
      <c r="AD350" s="534">
        <f t="shared" si="168"/>
        <v>34375</v>
      </c>
      <c r="AE350" s="530"/>
      <c r="AF350" s="414"/>
      <c r="AG350" s="415"/>
      <c r="AH350" s="416"/>
      <c r="AI350" s="416"/>
      <c r="AJ350" s="416"/>
      <c r="AK350" s="417"/>
      <c r="AL350" s="416">
        <f t="shared" si="139"/>
        <v>0</v>
      </c>
      <c r="AM350" s="418">
        <f t="shared" si="179"/>
        <v>34375</v>
      </c>
      <c r="AN350" s="416"/>
      <c r="AO350" s="419">
        <f t="shared" si="140"/>
        <v>34375</v>
      </c>
      <c r="AP350" s="297"/>
      <c r="AQ350" s="420">
        <f t="shared" si="169"/>
        <v>75000</v>
      </c>
      <c r="AR350" s="416"/>
      <c r="AS350" s="416"/>
      <c r="AT350" s="416"/>
      <c r="AU350" s="416"/>
      <c r="AV350" s="421">
        <f t="shared" si="141"/>
        <v>0</v>
      </c>
      <c r="AW350" s="416">
        <f t="shared" si="180"/>
        <v>75000</v>
      </c>
      <c r="AX350" s="416"/>
      <c r="AY350" s="421">
        <f t="shared" si="142"/>
        <v>75000</v>
      </c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</row>
    <row r="351" spans="1:76" s="21" customFormat="1" ht="12" customHeight="1">
      <c r="A351" s="438">
        <v>16502563</v>
      </c>
      <c r="B351" s="438"/>
      <c r="C351" s="452" t="s">
        <v>1675</v>
      </c>
      <c r="D351" s="411" t="str">
        <f t="shared" si="181"/>
        <v>W/C</v>
      </c>
      <c r="E351" s="411"/>
      <c r="F351" s="561">
        <v>43268</v>
      </c>
      <c r="G351" s="411"/>
      <c r="H351" s="412"/>
      <c r="I351" s="412"/>
      <c r="J351" s="412"/>
      <c r="K351" s="412"/>
      <c r="L351" s="412" t="str">
        <f t="shared" ref="L351" si="185">IF(VALUE(AM351),"W/C",IF(ISBLANK(AM351),"NO","W/C"))</f>
        <v>W/C</v>
      </c>
      <c r="M351" s="412" t="str">
        <f t="shared" ref="M351" si="186">IF(VALUE(AN351),"W/C",IF(ISBLANK(AN351),"NO","W/C"))</f>
        <v>NO</v>
      </c>
      <c r="N351" s="412" t="str">
        <f t="shared" ref="N351" si="187">IF(OR(CONCATENATE(L351,M351)="NOW/C",CONCATENATE(L351,M351)="W/CNO"),"W/C","")</f>
        <v>W/C</v>
      </c>
      <c r="O351" s="412"/>
      <c r="P351" s="413"/>
      <c r="Q351" s="413"/>
      <c r="R351" s="413"/>
      <c r="S351" s="413"/>
      <c r="T351" s="413"/>
      <c r="U351" s="413"/>
      <c r="V351" s="413"/>
      <c r="W351" s="413"/>
      <c r="X351" s="413"/>
      <c r="Y351" s="413"/>
      <c r="Z351" s="413"/>
      <c r="AA351" s="413"/>
      <c r="AB351" s="413">
        <v>175019.76</v>
      </c>
      <c r="AC351" s="413"/>
      <c r="AD351" s="534">
        <f t="shared" si="168"/>
        <v>7292.4900000000007</v>
      </c>
      <c r="AE351" s="530"/>
      <c r="AF351" s="530"/>
      <c r="AG351" s="540"/>
      <c r="AH351" s="416"/>
      <c r="AI351" s="416"/>
      <c r="AJ351" s="416"/>
      <c r="AK351" s="417"/>
      <c r="AL351" s="416">
        <f t="shared" si="139"/>
        <v>0</v>
      </c>
      <c r="AM351" s="418">
        <f t="shared" si="179"/>
        <v>7292.4900000000007</v>
      </c>
      <c r="AN351" s="416"/>
      <c r="AO351" s="419">
        <f t="shared" si="140"/>
        <v>7292.4900000000007</v>
      </c>
      <c r="AP351" s="297"/>
      <c r="AQ351" s="420">
        <f t="shared" si="169"/>
        <v>175019.76</v>
      </c>
      <c r="AR351" s="416"/>
      <c r="AS351" s="416"/>
      <c r="AT351" s="416"/>
      <c r="AU351" s="416"/>
      <c r="AV351" s="421">
        <f t="shared" si="141"/>
        <v>0</v>
      </c>
      <c r="AW351" s="416">
        <f t="shared" ref="AW351" si="188">AQ351</f>
        <v>175019.76</v>
      </c>
      <c r="AX351" s="416"/>
      <c r="AY351" s="421">
        <f t="shared" ref="AY351" si="189">AW351+AX351</f>
        <v>175019.76</v>
      </c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</row>
    <row r="352" spans="1:76" s="21" customFormat="1" ht="12" customHeight="1">
      <c r="A352" s="195">
        <v>16504003</v>
      </c>
      <c r="B352" s="126" t="s">
        <v>2040</v>
      </c>
      <c r="C352" s="109" t="s">
        <v>1063</v>
      </c>
      <c r="D352" s="130" t="str">
        <f t="shared" si="181"/>
        <v>W/C</v>
      </c>
      <c r="E352" s="130"/>
      <c r="F352" s="109"/>
      <c r="G352" s="130"/>
      <c r="H352" s="212" t="str">
        <f t="shared" ref="H352:H386" si="190">IF(VALUE(AH352),H$7,IF(ISBLANK(AH352),"",H$7))</f>
        <v/>
      </c>
      <c r="I352" s="212" t="str">
        <f t="shared" ref="I352:I386" si="191">IF(VALUE(AI352),I$7,IF(ISBLANK(AI352),"",I$7))</f>
        <v/>
      </c>
      <c r="J352" s="212" t="str">
        <f t="shared" ref="J352:J386" si="192">IF(VALUE(AJ352),J$7,IF(ISBLANK(AJ352),"",J$7))</f>
        <v/>
      </c>
      <c r="K352" s="212" t="str">
        <f t="shared" ref="K352:K386" si="193">IF(VALUE(AK352),K$7,IF(ISBLANK(AK352),"",K$7))</f>
        <v/>
      </c>
      <c r="L352" s="212" t="str">
        <f t="shared" si="182"/>
        <v>W/C</v>
      </c>
      <c r="M352" s="212" t="str">
        <f t="shared" si="183"/>
        <v>NO</v>
      </c>
      <c r="N352" s="212" t="str">
        <f t="shared" si="184"/>
        <v>W/C</v>
      </c>
      <c r="O352" s="212"/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10">
        <v>0</v>
      </c>
      <c r="V352" s="110">
        <v>0</v>
      </c>
      <c r="W352" s="110">
        <v>0</v>
      </c>
      <c r="X352" s="110">
        <v>0</v>
      </c>
      <c r="Y352" s="110">
        <v>0</v>
      </c>
      <c r="Z352" s="110">
        <v>0</v>
      </c>
      <c r="AA352" s="110">
        <v>0</v>
      </c>
      <c r="AB352" s="110">
        <v>0</v>
      </c>
      <c r="AC352" s="110"/>
      <c r="AD352" s="533">
        <f t="shared" si="168"/>
        <v>0</v>
      </c>
      <c r="AE352" s="529"/>
      <c r="AF352" s="118"/>
      <c r="AG352" s="270"/>
      <c r="AH352" s="116"/>
      <c r="AI352" s="116"/>
      <c r="AJ352" s="116"/>
      <c r="AK352" s="117"/>
      <c r="AL352" s="116">
        <f t="shared" si="139"/>
        <v>0</v>
      </c>
      <c r="AM352" s="115">
        <f t="shared" si="179"/>
        <v>0</v>
      </c>
      <c r="AN352" s="116"/>
      <c r="AO352" s="348">
        <f t="shared" si="140"/>
        <v>0</v>
      </c>
      <c r="AP352" s="297"/>
      <c r="AQ352" s="101">
        <f t="shared" si="169"/>
        <v>0</v>
      </c>
      <c r="AR352" s="116"/>
      <c r="AS352" s="116"/>
      <c r="AT352" s="116"/>
      <c r="AU352" s="116"/>
      <c r="AV352" s="343">
        <f t="shared" si="141"/>
        <v>0</v>
      </c>
      <c r="AW352" s="116">
        <f t="shared" si="180"/>
        <v>0</v>
      </c>
      <c r="AX352" s="116"/>
      <c r="AY352" s="343">
        <f t="shared" si="142"/>
        <v>0</v>
      </c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</row>
    <row r="353" spans="1:76" s="21" customFormat="1" ht="12" customHeight="1">
      <c r="A353" s="195">
        <v>16504013</v>
      </c>
      <c r="B353" s="126" t="s">
        <v>2041</v>
      </c>
      <c r="C353" s="109" t="s">
        <v>1092</v>
      </c>
      <c r="D353" s="130" t="str">
        <f t="shared" si="181"/>
        <v>W/C</v>
      </c>
      <c r="E353" s="130"/>
      <c r="F353" s="109"/>
      <c r="G353" s="130"/>
      <c r="H353" s="212" t="str">
        <f t="shared" si="190"/>
        <v/>
      </c>
      <c r="I353" s="212" t="str">
        <f t="shared" si="191"/>
        <v/>
      </c>
      <c r="J353" s="212" t="str">
        <f t="shared" si="192"/>
        <v/>
      </c>
      <c r="K353" s="212" t="str">
        <f t="shared" si="193"/>
        <v/>
      </c>
      <c r="L353" s="212" t="str">
        <f t="shared" si="182"/>
        <v>W/C</v>
      </c>
      <c r="M353" s="212" t="str">
        <f t="shared" si="183"/>
        <v>NO</v>
      </c>
      <c r="N353" s="212" t="str">
        <f t="shared" si="184"/>
        <v>W/C</v>
      </c>
      <c r="O353" s="212"/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10">
        <v>0</v>
      </c>
      <c r="V353" s="110">
        <v>0</v>
      </c>
      <c r="W353" s="110">
        <v>0</v>
      </c>
      <c r="X353" s="110">
        <v>0</v>
      </c>
      <c r="Y353" s="110">
        <v>0</v>
      </c>
      <c r="Z353" s="110">
        <v>0</v>
      </c>
      <c r="AA353" s="110">
        <v>0</v>
      </c>
      <c r="AB353" s="110">
        <v>0</v>
      </c>
      <c r="AC353" s="110"/>
      <c r="AD353" s="533">
        <f t="shared" si="168"/>
        <v>0</v>
      </c>
      <c r="AE353" s="529"/>
      <c r="AF353" s="118"/>
      <c r="AG353" s="270"/>
      <c r="AH353" s="116"/>
      <c r="AI353" s="116"/>
      <c r="AJ353" s="116"/>
      <c r="AK353" s="117"/>
      <c r="AL353" s="116">
        <f t="shared" si="139"/>
        <v>0</v>
      </c>
      <c r="AM353" s="115">
        <f t="shared" si="179"/>
        <v>0</v>
      </c>
      <c r="AN353" s="116"/>
      <c r="AO353" s="348">
        <f t="shared" si="140"/>
        <v>0</v>
      </c>
      <c r="AP353" s="297"/>
      <c r="AQ353" s="101">
        <f t="shared" si="169"/>
        <v>0</v>
      </c>
      <c r="AR353" s="116"/>
      <c r="AS353" s="116"/>
      <c r="AT353" s="116"/>
      <c r="AU353" s="116"/>
      <c r="AV353" s="343">
        <f t="shared" si="141"/>
        <v>0</v>
      </c>
      <c r="AW353" s="116">
        <f t="shared" si="180"/>
        <v>0</v>
      </c>
      <c r="AX353" s="116"/>
      <c r="AY353" s="343">
        <f t="shared" si="142"/>
        <v>0</v>
      </c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</row>
    <row r="354" spans="1:76" s="21" customFormat="1" ht="12" customHeight="1">
      <c r="A354" s="195">
        <v>16504023</v>
      </c>
      <c r="B354" s="126" t="s">
        <v>2042</v>
      </c>
      <c r="C354" s="109" t="s">
        <v>1339</v>
      </c>
      <c r="D354" s="130" t="str">
        <f t="shared" si="181"/>
        <v>W/C</v>
      </c>
      <c r="E354" s="130"/>
      <c r="F354" s="109"/>
      <c r="G354" s="130"/>
      <c r="H354" s="212" t="str">
        <f t="shared" si="190"/>
        <v/>
      </c>
      <c r="I354" s="212" t="str">
        <f t="shared" si="191"/>
        <v/>
      </c>
      <c r="J354" s="212" t="str">
        <f t="shared" si="192"/>
        <v/>
      </c>
      <c r="K354" s="212" t="str">
        <f t="shared" si="193"/>
        <v/>
      </c>
      <c r="L354" s="212" t="str">
        <f t="shared" si="182"/>
        <v>W/C</v>
      </c>
      <c r="M354" s="212" t="str">
        <f t="shared" si="183"/>
        <v>NO</v>
      </c>
      <c r="N354" s="212" t="str">
        <f t="shared" si="184"/>
        <v>W/C</v>
      </c>
      <c r="O354" s="212"/>
      <c r="P354" s="110">
        <v>248200</v>
      </c>
      <c r="Q354" s="110">
        <v>235790</v>
      </c>
      <c r="R354" s="110">
        <v>223380</v>
      </c>
      <c r="S354" s="110">
        <v>210970</v>
      </c>
      <c r="T354" s="110">
        <v>198560</v>
      </c>
      <c r="U354" s="110">
        <v>186150</v>
      </c>
      <c r="V354" s="110">
        <v>173740</v>
      </c>
      <c r="W354" s="110">
        <v>161330</v>
      </c>
      <c r="X354" s="110">
        <v>148920</v>
      </c>
      <c r="Y354" s="110">
        <v>136510</v>
      </c>
      <c r="Z354" s="110">
        <v>124100</v>
      </c>
      <c r="AA354" s="110">
        <v>111690</v>
      </c>
      <c r="AB354" s="110">
        <v>99280</v>
      </c>
      <c r="AC354" s="110"/>
      <c r="AD354" s="533">
        <f t="shared" si="168"/>
        <v>173740</v>
      </c>
      <c r="AE354" s="529"/>
      <c r="AF354" s="118"/>
      <c r="AG354" s="270"/>
      <c r="AH354" s="116"/>
      <c r="AI354" s="116"/>
      <c r="AJ354" s="116"/>
      <c r="AK354" s="117"/>
      <c r="AL354" s="116">
        <f t="shared" si="139"/>
        <v>0</v>
      </c>
      <c r="AM354" s="115">
        <f t="shared" si="179"/>
        <v>173740</v>
      </c>
      <c r="AN354" s="116"/>
      <c r="AO354" s="348">
        <f t="shared" si="140"/>
        <v>173740</v>
      </c>
      <c r="AP354" s="297"/>
      <c r="AQ354" s="101">
        <f t="shared" si="169"/>
        <v>99280</v>
      </c>
      <c r="AR354" s="116"/>
      <c r="AS354" s="116"/>
      <c r="AT354" s="116"/>
      <c r="AU354" s="116"/>
      <c r="AV354" s="343">
        <f t="shared" si="141"/>
        <v>0</v>
      </c>
      <c r="AW354" s="116">
        <f t="shared" si="180"/>
        <v>99280</v>
      </c>
      <c r="AX354" s="116"/>
      <c r="AY354" s="343">
        <f t="shared" si="142"/>
        <v>99280</v>
      </c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</row>
    <row r="355" spans="1:76" s="21" customFormat="1" ht="12" customHeight="1">
      <c r="A355" s="195">
        <v>16504033</v>
      </c>
      <c r="B355" s="126" t="s">
        <v>2043</v>
      </c>
      <c r="C355" s="109" t="s">
        <v>1080</v>
      </c>
      <c r="D355" s="130" t="str">
        <f t="shared" si="181"/>
        <v>W/C</v>
      </c>
      <c r="E355" s="130"/>
      <c r="F355" s="109"/>
      <c r="G355" s="130"/>
      <c r="H355" s="212" t="str">
        <f t="shared" si="190"/>
        <v/>
      </c>
      <c r="I355" s="212" t="str">
        <f t="shared" si="191"/>
        <v/>
      </c>
      <c r="J355" s="212" t="str">
        <f t="shared" si="192"/>
        <v/>
      </c>
      <c r="K355" s="212" t="str">
        <f t="shared" si="193"/>
        <v/>
      </c>
      <c r="L355" s="212" t="str">
        <f t="shared" si="182"/>
        <v>W/C</v>
      </c>
      <c r="M355" s="212" t="str">
        <f t="shared" si="183"/>
        <v>NO</v>
      </c>
      <c r="N355" s="212" t="str">
        <f t="shared" si="184"/>
        <v>W/C</v>
      </c>
      <c r="O355" s="212"/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10">
        <v>0</v>
      </c>
      <c r="V355" s="110">
        <v>0</v>
      </c>
      <c r="W355" s="110">
        <v>0</v>
      </c>
      <c r="X355" s="110">
        <v>0</v>
      </c>
      <c r="Y355" s="110">
        <v>0</v>
      </c>
      <c r="Z355" s="110">
        <v>0</v>
      </c>
      <c r="AA355" s="110">
        <v>0</v>
      </c>
      <c r="AB355" s="110">
        <v>0</v>
      </c>
      <c r="AC355" s="110"/>
      <c r="AD355" s="533">
        <f t="shared" si="168"/>
        <v>0</v>
      </c>
      <c r="AE355" s="529"/>
      <c r="AF355" s="118"/>
      <c r="AG355" s="270"/>
      <c r="AH355" s="116"/>
      <c r="AI355" s="116"/>
      <c r="AJ355" s="116"/>
      <c r="AK355" s="117"/>
      <c r="AL355" s="116">
        <f t="shared" ref="AL355:AL424" si="194">SUM(AI355:AK355)</f>
        <v>0</v>
      </c>
      <c r="AM355" s="115">
        <f t="shared" si="179"/>
        <v>0</v>
      </c>
      <c r="AN355" s="116"/>
      <c r="AO355" s="348">
        <f t="shared" ref="AO355:AO424" si="195">AM355+AN355</f>
        <v>0</v>
      </c>
      <c r="AP355" s="297"/>
      <c r="AQ355" s="101">
        <f t="shared" si="169"/>
        <v>0</v>
      </c>
      <c r="AR355" s="116"/>
      <c r="AS355" s="116"/>
      <c r="AT355" s="116"/>
      <c r="AU355" s="116"/>
      <c r="AV355" s="343">
        <f t="shared" ref="AV355:AV424" si="196">SUM(AS355:AU355)</f>
        <v>0</v>
      </c>
      <c r="AW355" s="116">
        <f>AQ355</f>
        <v>0</v>
      </c>
      <c r="AX355" s="116"/>
      <c r="AY355" s="343">
        <f t="shared" ref="AY355:AY424" si="197">AW355+AX355</f>
        <v>0</v>
      </c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</row>
    <row r="356" spans="1:76" s="21" customFormat="1" ht="12" customHeight="1">
      <c r="A356" s="195">
        <v>16504043</v>
      </c>
      <c r="B356" s="126" t="s">
        <v>2044</v>
      </c>
      <c r="C356" s="109" t="s">
        <v>1163</v>
      </c>
      <c r="D356" s="130" t="str">
        <f t="shared" si="181"/>
        <v>W/C</v>
      </c>
      <c r="E356" s="130"/>
      <c r="F356" s="109"/>
      <c r="G356" s="130"/>
      <c r="H356" s="212" t="str">
        <f t="shared" si="190"/>
        <v/>
      </c>
      <c r="I356" s="212" t="str">
        <f t="shared" si="191"/>
        <v/>
      </c>
      <c r="J356" s="212" t="str">
        <f t="shared" si="192"/>
        <v/>
      </c>
      <c r="K356" s="212" t="str">
        <f t="shared" si="193"/>
        <v/>
      </c>
      <c r="L356" s="212" t="str">
        <f t="shared" si="182"/>
        <v>W/C</v>
      </c>
      <c r="M356" s="212" t="str">
        <f t="shared" si="183"/>
        <v>NO</v>
      </c>
      <c r="N356" s="212" t="str">
        <f t="shared" si="184"/>
        <v>W/C</v>
      </c>
      <c r="O356" s="212"/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10">
        <v>0</v>
      </c>
      <c r="V356" s="110">
        <v>0</v>
      </c>
      <c r="W356" s="110">
        <v>0</v>
      </c>
      <c r="X356" s="110">
        <v>0</v>
      </c>
      <c r="Y356" s="110">
        <v>0</v>
      </c>
      <c r="Z356" s="110">
        <v>0</v>
      </c>
      <c r="AA356" s="110">
        <v>0</v>
      </c>
      <c r="AB356" s="110">
        <v>0</v>
      </c>
      <c r="AC356" s="110"/>
      <c r="AD356" s="533">
        <f t="shared" si="168"/>
        <v>0</v>
      </c>
      <c r="AE356" s="529"/>
      <c r="AF356" s="118"/>
      <c r="AG356" s="270"/>
      <c r="AH356" s="116"/>
      <c r="AI356" s="116"/>
      <c r="AJ356" s="116"/>
      <c r="AK356" s="117"/>
      <c r="AL356" s="116">
        <f t="shared" si="194"/>
        <v>0</v>
      </c>
      <c r="AM356" s="115">
        <f t="shared" si="179"/>
        <v>0</v>
      </c>
      <c r="AN356" s="116"/>
      <c r="AO356" s="348">
        <f t="shared" si="195"/>
        <v>0</v>
      </c>
      <c r="AP356" s="297"/>
      <c r="AQ356" s="101">
        <f t="shared" si="169"/>
        <v>0</v>
      </c>
      <c r="AR356" s="116"/>
      <c r="AS356" s="116"/>
      <c r="AT356" s="116"/>
      <c r="AU356" s="116"/>
      <c r="AV356" s="343">
        <f t="shared" si="196"/>
        <v>0</v>
      </c>
      <c r="AW356" s="116">
        <f t="shared" si="180"/>
        <v>0</v>
      </c>
      <c r="AX356" s="116"/>
      <c r="AY356" s="343">
        <f t="shared" si="197"/>
        <v>0</v>
      </c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s="21" customFormat="1" ht="12" customHeight="1">
      <c r="A357" s="195">
        <v>16504053</v>
      </c>
      <c r="B357" s="126" t="s">
        <v>2045</v>
      </c>
      <c r="C357" s="126" t="s">
        <v>1252</v>
      </c>
      <c r="D357" s="130" t="str">
        <f t="shared" si="181"/>
        <v>W/C</v>
      </c>
      <c r="E357" s="130"/>
      <c r="F357" s="126"/>
      <c r="G357" s="130"/>
      <c r="H357" s="212" t="str">
        <f t="shared" si="190"/>
        <v/>
      </c>
      <c r="I357" s="212" t="str">
        <f t="shared" si="191"/>
        <v/>
      </c>
      <c r="J357" s="212" t="str">
        <f t="shared" si="192"/>
        <v/>
      </c>
      <c r="K357" s="212" t="str">
        <f t="shared" si="193"/>
        <v/>
      </c>
      <c r="L357" s="212" t="str">
        <f t="shared" si="182"/>
        <v>W/C</v>
      </c>
      <c r="M357" s="212" t="str">
        <f t="shared" si="183"/>
        <v>NO</v>
      </c>
      <c r="N357" s="212" t="str">
        <f t="shared" si="184"/>
        <v>W/C</v>
      </c>
      <c r="O357" s="212"/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10">
        <v>0</v>
      </c>
      <c r="V357" s="110">
        <v>0</v>
      </c>
      <c r="W357" s="110">
        <v>0</v>
      </c>
      <c r="X357" s="110">
        <v>0</v>
      </c>
      <c r="Y357" s="110">
        <v>0</v>
      </c>
      <c r="Z357" s="110">
        <v>0</v>
      </c>
      <c r="AA357" s="110">
        <v>0</v>
      </c>
      <c r="AB357" s="110">
        <v>0</v>
      </c>
      <c r="AC357" s="110"/>
      <c r="AD357" s="533">
        <f t="shared" si="168"/>
        <v>0</v>
      </c>
      <c r="AE357" s="529"/>
      <c r="AF357" s="118"/>
      <c r="AG357" s="270"/>
      <c r="AH357" s="116"/>
      <c r="AI357" s="116"/>
      <c r="AJ357" s="116"/>
      <c r="AK357" s="117"/>
      <c r="AL357" s="116">
        <f t="shared" si="194"/>
        <v>0</v>
      </c>
      <c r="AM357" s="115">
        <f t="shared" si="179"/>
        <v>0</v>
      </c>
      <c r="AN357" s="116"/>
      <c r="AO357" s="348">
        <f t="shared" si="195"/>
        <v>0</v>
      </c>
      <c r="AP357" s="297"/>
      <c r="AQ357" s="101">
        <f t="shared" si="169"/>
        <v>0</v>
      </c>
      <c r="AR357" s="116"/>
      <c r="AS357" s="116"/>
      <c r="AT357" s="116"/>
      <c r="AU357" s="116"/>
      <c r="AV357" s="343">
        <f t="shared" si="196"/>
        <v>0</v>
      </c>
      <c r="AW357" s="116">
        <f t="shared" si="180"/>
        <v>0</v>
      </c>
      <c r="AX357" s="116"/>
      <c r="AY357" s="343">
        <f t="shared" si="197"/>
        <v>0</v>
      </c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</row>
    <row r="358" spans="1:76" s="21" customFormat="1" ht="12" customHeight="1">
      <c r="A358" s="195">
        <v>16504063</v>
      </c>
      <c r="B358" s="126" t="s">
        <v>2046</v>
      </c>
      <c r="C358" s="109" t="s">
        <v>1278</v>
      </c>
      <c r="D358" s="130" t="str">
        <f t="shared" si="181"/>
        <v>W/C</v>
      </c>
      <c r="E358" s="130"/>
      <c r="F358" s="109"/>
      <c r="G358" s="130"/>
      <c r="H358" s="212" t="str">
        <f t="shared" si="190"/>
        <v/>
      </c>
      <c r="I358" s="212" t="str">
        <f t="shared" si="191"/>
        <v/>
      </c>
      <c r="J358" s="212" t="str">
        <f t="shared" si="192"/>
        <v/>
      </c>
      <c r="K358" s="212" t="str">
        <f t="shared" si="193"/>
        <v/>
      </c>
      <c r="L358" s="212" t="str">
        <f t="shared" si="182"/>
        <v>W/C</v>
      </c>
      <c r="M358" s="212" t="str">
        <f t="shared" si="183"/>
        <v>NO</v>
      </c>
      <c r="N358" s="212" t="str">
        <f t="shared" si="184"/>
        <v>W/C</v>
      </c>
      <c r="O358" s="212"/>
      <c r="P358" s="110">
        <v>3832.5</v>
      </c>
      <c r="Q358" s="110">
        <v>2555</v>
      </c>
      <c r="R358" s="110">
        <v>1277.5</v>
      </c>
      <c r="S358" s="110">
        <v>0</v>
      </c>
      <c r="T358" s="110">
        <v>0</v>
      </c>
      <c r="U358" s="110">
        <v>0</v>
      </c>
      <c r="V358" s="110">
        <v>0</v>
      </c>
      <c r="W358" s="110">
        <v>0</v>
      </c>
      <c r="X358" s="110">
        <v>0</v>
      </c>
      <c r="Y358" s="110">
        <v>0</v>
      </c>
      <c r="Z358" s="110">
        <v>0</v>
      </c>
      <c r="AA358" s="110">
        <v>0</v>
      </c>
      <c r="AB358" s="110">
        <v>0</v>
      </c>
      <c r="AC358" s="110"/>
      <c r="AD358" s="533">
        <f t="shared" si="168"/>
        <v>479.0625</v>
      </c>
      <c r="AE358" s="529"/>
      <c r="AF358" s="118"/>
      <c r="AG358" s="270"/>
      <c r="AH358" s="116"/>
      <c r="AI358" s="116"/>
      <c r="AJ358" s="116"/>
      <c r="AK358" s="117"/>
      <c r="AL358" s="116">
        <f t="shared" si="194"/>
        <v>0</v>
      </c>
      <c r="AM358" s="115">
        <f t="shared" si="179"/>
        <v>479.0625</v>
      </c>
      <c r="AN358" s="116"/>
      <c r="AO358" s="348">
        <f t="shared" si="195"/>
        <v>479.0625</v>
      </c>
      <c r="AP358" s="297"/>
      <c r="AQ358" s="101">
        <f t="shared" si="169"/>
        <v>0</v>
      </c>
      <c r="AR358" s="116"/>
      <c r="AS358" s="116"/>
      <c r="AT358" s="116"/>
      <c r="AU358" s="116"/>
      <c r="AV358" s="343">
        <f t="shared" si="196"/>
        <v>0</v>
      </c>
      <c r="AW358" s="116">
        <f t="shared" si="180"/>
        <v>0</v>
      </c>
      <c r="AX358" s="116"/>
      <c r="AY358" s="343">
        <f t="shared" si="197"/>
        <v>0</v>
      </c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</row>
    <row r="359" spans="1:76" s="21" customFormat="1" ht="12" customHeight="1">
      <c r="A359" s="195">
        <v>16504073</v>
      </c>
      <c r="B359" s="126" t="s">
        <v>2047</v>
      </c>
      <c r="C359" s="109" t="s">
        <v>1275</v>
      </c>
      <c r="D359" s="130" t="str">
        <f t="shared" si="181"/>
        <v>W/C</v>
      </c>
      <c r="E359" s="130"/>
      <c r="F359" s="109"/>
      <c r="G359" s="130"/>
      <c r="H359" s="212" t="str">
        <f t="shared" si="190"/>
        <v/>
      </c>
      <c r="I359" s="212" t="str">
        <f t="shared" si="191"/>
        <v/>
      </c>
      <c r="J359" s="212" t="str">
        <f t="shared" si="192"/>
        <v/>
      </c>
      <c r="K359" s="212" t="str">
        <f t="shared" si="193"/>
        <v/>
      </c>
      <c r="L359" s="212" t="str">
        <f t="shared" si="182"/>
        <v>W/C</v>
      </c>
      <c r="M359" s="212" t="str">
        <f t="shared" si="183"/>
        <v>NO</v>
      </c>
      <c r="N359" s="212" t="str">
        <f t="shared" si="184"/>
        <v>W/C</v>
      </c>
      <c r="O359" s="212"/>
      <c r="P359" s="110">
        <v>5000</v>
      </c>
      <c r="Q359" s="110">
        <v>0</v>
      </c>
      <c r="R359" s="110">
        <v>0</v>
      </c>
      <c r="S359" s="110">
        <v>0</v>
      </c>
      <c r="T359" s="110">
        <v>0</v>
      </c>
      <c r="U359" s="110">
        <v>0</v>
      </c>
      <c r="V359" s="110">
        <v>0</v>
      </c>
      <c r="W359" s="110">
        <v>0</v>
      </c>
      <c r="X359" s="110">
        <v>0</v>
      </c>
      <c r="Y359" s="110">
        <v>0</v>
      </c>
      <c r="Z359" s="110">
        <v>0</v>
      </c>
      <c r="AA359" s="110">
        <v>0</v>
      </c>
      <c r="AB359" s="110">
        <v>0</v>
      </c>
      <c r="AC359" s="110"/>
      <c r="AD359" s="533">
        <f t="shared" si="168"/>
        <v>208.33333333333334</v>
      </c>
      <c r="AE359" s="529"/>
      <c r="AF359" s="118"/>
      <c r="AG359" s="270"/>
      <c r="AH359" s="116"/>
      <c r="AI359" s="116"/>
      <c r="AJ359" s="116"/>
      <c r="AK359" s="117"/>
      <c r="AL359" s="116">
        <f t="shared" si="194"/>
        <v>0</v>
      </c>
      <c r="AM359" s="115">
        <f t="shared" si="179"/>
        <v>208.33333333333334</v>
      </c>
      <c r="AN359" s="116"/>
      <c r="AO359" s="348">
        <f t="shared" si="195"/>
        <v>208.33333333333334</v>
      </c>
      <c r="AP359" s="297"/>
      <c r="AQ359" s="101">
        <f t="shared" si="169"/>
        <v>0</v>
      </c>
      <c r="AR359" s="116"/>
      <c r="AS359" s="116"/>
      <c r="AT359" s="116"/>
      <c r="AU359" s="116"/>
      <c r="AV359" s="343">
        <f t="shared" si="196"/>
        <v>0</v>
      </c>
      <c r="AW359" s="116">
        <f t="shared" si="180"/>
        <v>0</v>
      </c>
      <c r="AX359" s="116"/>
      <c r="AY359" s="343">
        <f t="shared" si="197"/>
        <v>0</v>
      </c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</row>
    <row r="360" spans="1:76" s="21" customFormat="1" ht="12" customHeight="1">
      <c r="A360" s="195">
        <v>16504083</v>
      </c>
      <c r="B360" s="126" t="s">
        <v>2048</v>
      </c>
      <c r="C360" s="109" t="s">
        <v>1162</v>
      </c>
      <c r="D360" s="130" t="str">
        <f t="shared" si="181"/>
        <v>W/C</v>
      </c>
      <c r="E360" s="130"/>
      <c r="F360" s="109"/>
      <c r="G360" s="130"/>
      <c r="H360" s="212" t="str">
        <f t="shared" si="190"/>
        <v/>
      </c>
      <c r="I360" s="212" t="str">
        <f t="shared" si="191"/>
        <v/>
      </c>
      <c r="J360" s="212" t="str">
        <f t="shared" si="192"/>
        <v/>
      </c>
      <c r="K360" s="212" t="str">
        <f t="shared" si="193"/>
        <v/>
      </c>
      <c r="L360" s="212" t="str">
        <f t="shared" si="182"/>
        <v>W/C</v>
      </c>
      <c r="M360" s="212" t="str">
        <f t="shared" si="183"/>
        <v>NO</v>
      </c>
      <c r="N360" s="212" t="str">
        <f t="shared" si="184"/>
        <v>W/C</v>
      </c>
      <c r="O360" s="212"/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10">
        <v>0</v>
      </c>
      <c r="V360" s="110">
        <v>0</v>
      </c>
      <c r="W360" s="110">
        <v>0</v>
      </c>
      <c r="X360" s="110">
        <v>0</v>
      </c>
      <c r="Y360" s="110">
        <v>0</v>
      </c>
      <c r="Z360" s="110">
        <v>0</v>
      </c>
      <c r="AA360" s="110">
        <v>0</v>
      </c>
      <c r="AB360" s="110">
        <v>0</v>
      </c>
      <c r="AC360" s="110"/>
      <c r="AD360" s="533">
        <f t="shared" si="168"/>
        <v>0</v>
      </c>
      <c r="AE360" s="529"/>
      <c r="AF360" s="118"/>
      <c r="AG360" s="270"/>
      <c r="AH360" s="116"/>
      <c r="AI360" s="116"/>
      <c r="AJ360" s="116"/>
      <c r="AK360" s="117"/>
      <c r="AL360" s="116">
        <f t="shared" si="194"/>
        <v>0</v>
      </c>
      <c r="AM360" s="115">
        <f t="shared" si="179"/>
        <v>0</v>
      </c>
      <c r="AN360" s="116"/>
      <c r="AO360" s="348">
        <f t="shared" si="195"/>
        <v>0</v>
      </c>
      <c r="AP360" s="297"/>
      <c r="AQ360" s="101">
        <f t="shared" si="169"/>
        <v>0</v>
      </c>
      <c r="AR360" s="116"/>
      <c r="AS360" s="116"/>
      <c r="AT360" s="116"/>
      <c r="AU360" s="116"/>
      <c r="AV360" s="343">
        <f t="shared" si="196"/>
        <v>0</v>
      </c>
      <c r="AW360" s="116">
        <f t="shared" si="180"/>
        <v>0</v>
      </c>
      <c r="AX360" s="116"/>
      <c r="AY360" s="343">
        <f t="shared" si="197"/>
        <v>0</v>
      </c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</row>
    <row r="361" spans="1:76" s="21" customFormat="1" ht="12" customHeight="1">
      <c r="A361" s="195">
        <v>16504093</v>
      </c>
      <c r="B361" s="126" t="s">
        <v>2049</v>
      </c>
      <c r="C361" s="109" t="s">
        <v>1283</v>
      </c>
      <c r="D361" s="130" t="str">
        <f t="shared" si="181"/>
        <v>W/C</v>
      </c>
      <c r="E361" s="130"/>
      <c r="F361" s="109"/>
      <c r="G361" s="130"/>
      <c r="H361" s="212" t="str">
        <f t="shared" si="190"/>
        <v/>
      </c>
      <c r="I361" s="212" t="str">
        <f t="shared" si="191"/>
        <v/>
      </c>
      <c r="J361" s="212" t="str">
        <f t="shared" si="192"/>
        <v/>
      </c>
      <c r="K361" s="212" t="str">
        <f t="shared" si="193"/>
        <v/>
      </c>
      <c r="L361" s="212" t="str">
        <f t="shared" si="182"/>
        <v>W/C</v>
      </c>
      <c r="M361" s="212" t="str">
        <f t="shared" si="183"/>
        <v>NO</v>
      </c>
      <c r="N361" s="212" t="str">
        <f t="shared" si="184"/>
        <v>W/C</v>
      </c>
      <c r="O361" s="212"/>
      <c r="P361" s="110">
        <v>182697.44</v>
      </c>
      <c r="Q361" s="110">
        <v>174393.01</v>
      </c>
      <c r="R361" s="110">
        <v>166088.57999999999</v>
      </c>
      <c r="S361" s="110">
        <v>157784.15</v>
      </c>
      <c r="T361" s="110">
        <v>149479.72</v>
      </c>
      <c r="U361" s="110">
        <v>141175.29</v>
      </c>
      <c r="V361" s="110">
        <v>132870.85999999999</v>
      </c>
      <c r="W361" s="110">
        <v>124566.43</v>
      </c>
      <c r="X361" s="110">
        <v>116262</v>
      </c>
      <c r="Y361" s="110">
        <v>107957.57</v>
      </c>
      <c r="Z361" s="110">
        <v>99653.14</v>
      </c>
      <c r="AA361" s="110">
        <v>91348.71</v>
      </c>
      <c r="AB361" s="110">
        <v>83044.28</v>
      </c>
      <c r="AC361" s="110"/>
      <c r="AD361" s="533">
        <f t="shared" si="168"/>
        <v>132870.85999999999</v>
      </c>
      <c r="AE361" s="529"/>
      <c r="AF361" s="118"/>
      <c r="AG361" s="270"/>
      <c r="AH361" s="116"/>
      <c r="AI361" s="116"/>
      <c r="AJ361" s="116"/>
      <c r="AK361" s="117"/>
      <c r="AL361" s="116">
        <f t="shared" si="194"/>
        <v>0</v>
      </c>
      <c r="AM361" s="115">
        <f t="shared" si="179"/>
        <v>132870.85999999999</v>
      </c>
      <c r="AN361" s="116"/>
      <c r="AO361" s="348">
        <f t="shared" si="195"/>
        <v>132870.85999999999</v>
      </c>
      <c r="AP361" s="297"/>
      <c r="AQ361" s="101">
        <f t="shared" si="169"/>
        <v>83044.28</v>
      </c>
      <c r="AR361" s="116"/>
      <c r="AS361" s="116"/>
      <c r="AT361" s="116"/>
      <c r="AU361" s="116"/>
      <c r="AV361" s="343">
        <f t="shared" si="196"/>
        <v>0</v>
      </c>
      <c r="AW361" s="116">
        <f t="shared" si="180"/>
        <v>83044.28</v>
      </c>
      <c r="AX361" s="116"/>
      <c r="AY361" s="343">
        <f t="shared" si="197"/>
        <v>83044.28</v>
      </c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</row>
    <row r="362" spans="1:76" s="21" customFormat="1" ht="12" customHeight="1">
      <c r="A362" s="195">
        <v>16504101</v>
      </c>
      <c r="B362" s="126" t="s">
        <v>2050</v>
      </c>
      <c r="C362" s="109" t="s">
        <v>923</v>
      </c>
      <c r="D362" s="130" t="str">
        <f t="shared" si="181"/>
        <v>W/C</v>
      </c>
      <c r="E362" s="130"/>
      <c r="F362" s="109"/>
      <c r="G362" s="130"/>
      <c r="H362" s="212" t="str">
        <f t="shared" si="190"/>
        <v/>
      </c>
      <c r="I362" s="212" t="str">
        <f t="shared" si="191"/>
        <v/>
      </c>
      <c r="J362" s="212" t="str">
        <f t="shared" si="192"/>
        <v/>
      </c>
      <c r="K362" s="212" t="str">
        <f t="shared" si="193"/>
        <v/>
      </c>
      <c r="L362" s="212" t="str">
        <f t="shared" si="182"/>
        <v>W/C</v>
      </c>
      <c r="M362" s="212" t="str">
        <f t="shared" si="183"/>
        <v>NO</v>
      </c>
      <c r="N362" s="212" t="str">
        <f t="shared" si="184"/>
        <v>W/C</v>
      </c>
      <c r="O362" s="212"/>
      <c r="P362" s="110">
        <v>95191.2</v>
      </c>
      <c r="Q362" s="110">
        <v>94377.600000000006</v>
      </c>
      <c r="R362" s="110">
        <v>93564</v>
      </c>
      <c r="S362" s="110">
        <v>92750.399999999994</v>
      </c>
      <c r="T362" s="110">
        <v>91936.8</v>
      </c>
      <c r="U362" s="110">
        <v>91123.199999999997</v>
      </c>
      <c r="V362" s="110">
        <v>90309.6</v>
      </c>
      <c r="W362" s="110">
        <v>89496</v>
      </c>
      <c r="X362" s="110">
        <v>88682.4</v>
      </c>
      <c r="Y362" s="110">
        <v>87868.800000000003</v>
      </c>
      <c r="Z362" s="110">
        <v>87055.2</v>
      </c>
      <c r="AA362" s="110">
        <v>86241.600000000006</v>
      </c>
      <c r="AB362" s="110">
        <v>85428</v>
      </c>
      <c r="AC362" s="110"/>
      <c r="AD362" s="533">
        <f t="shared" si="168"/>
        <v>90309.599999999991</v>
      </c>
      <c r="AE362" s="529"/>
      <c r="AF362" s="118"/>
      <c r="AG362" s="270"/>
      <c r="AH362" s="116"/>
      <c r="AI362" s="116"/>
      <c r="AJ362" s="116"/>
      <c r="AK362" s="117"/>
      <c r="AL362" s="116">
        <f t="shared" si="194"/>
        <v>0</v>
      </c>
      <c r="AM362" s="115">
        <f t="shared" si="179"/>
        <v>90309.599999999991</v>
      </c>
      <c r="AN362" s="116"/>
      <c r="AO362" s="348">
        <f t="shared" si="195"/>
        <v>90309.599999999991</v>
      </c>
      <c r="AP362" s="297"/>
      <c r="AQ362" s="101">
        <f t="shared" si="169"/>
        <v>85428</v>
      </c>
      <c r="AR362" s="116"/>
      <c r="AS362" s="116"/>
      <c r="AT362" s="116"/>
      <c r="AU362" s="116"/>
      <c r="AV362" s="343">
        <f t="shared" si="196"/>
        <v>0</v>
      </c>
      <c r="AW362" s="116">
        <f t="shared" si="180"/>
        <v>85428</v>
      </c>
      <c r="AX362" s="116"/>
      <c r="AY362" s="343">
        <f t="shared" si="197"/>
        <v>85428</v>
      </c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s="21" customFormat="1" ht="12" customHeight="1">
      <c r="A363" s="195">
        <v>16504112</v>
      </c>
      <c r="B363" s="126" t="s">
        <v>2051</v>
      </c>
      <c r="C363" s="109" t="s">
        <v>1284</v>
      </c>
      <c r="D363" s="130" t="str">
        <f t="shared" si="181"/>
        <v>Non-Op</v>
      </c>
      <c r="E363" s="130"/>
      <c r="F363" s="109"/>
      <c r="G363" s="130"/>
      <c r="H363" s="212" t="str">
        <f t="shared" si="190"/>
        <v/>
      </c>
      <c r="I363" s="212" t="str">
        <f t="shared" si="191"/>
        <v/>
      </c>
      <c r="J363" s="212" t="str">
        <f t="shared" si="192"/>
        <v/>
      </c>
      <c r="K363" s="212" t="str">
        <f t="shared" si="193"/>
        <v>Non-Op</v>
      </c>
      <c r="L363" s="212" t="str">
        <f t="shared" si="182"/>
        <v>NO</v>
      </c>
      <c r="M363" s="212" t="str">
        <f t="shared" si="183"/>
        <v>NO</v>
      </c>
      <c r="N363" s="212" t="str">
        <f t="shared" si="184"/>
        <v/>
      </c>
      <c r="O363" s="212"/>
      <c r="P363" s="110">
        <v>1336890</v>
      </c>
      <c r="Q363" s="110">
        <v>1336890</v>
      </c>
      <c r="R363" s="110">
        <v>1336890</v>
      </c>
      <c r="S363" s="110">
        <v>1105230</v>
      </c>
      <c r="T363" s="110">
        <v>1105230</v>
      </c>
      <c r="U363" s="110">
        <v>1105230</v>
      </c>
      <c r="V363" s="110">
        <v>787475</v>
      </c>
      <c r="W363" s="110">
        <v>787475</v>
      </c>
      <c r="X363" s="110">
        <v>787475</v>
      </c>
      <c r="Y363" s="110">
        <v>778475</v>
      </c>
      <c r="Z363" s="110">
        <v>778475</v>
      </c>
      <c r="AA363" s="110">
        <v>778475</v>
      </c>
      <c r="AB363" s="110">
        <v>556237.5</v>
      </c>
      <c r="AC363" s="110"/>
      <c r="AD363" s="533">
        <f t="shared" si="168"/>
        <v>969490.3125</v>
      </c>
      <c r="AE363" s="531"/>
      <c r="AF363" s="123"/>
      <c r="AG363" s="271" t="s">
        <v>453</v>
      </c>
      <c r="AH363" s="116"/>
      <c r="AI363" s="116"/>
      <c r="AJ363" s="116"/>
      <c r="AK363" s="117">
        <f>AD363</f>
        <v>969490.3125</v>
      </c>
      <c r="AL363" s="116">
        <f t="shared" si="194"/>
        <v>969490.3125</v>
      </c>
      <c r="AM363" s="115"/>
      <c r="AN363" s="116"/>
      <c r="AO363" s="348">
        <f t="shared" si="195"/>
        <v>0</v>
      </c>
      <c r="AP363" s="297"/>
      <c r="AQ363" s="101">
        <f t="shared" si="169"/>
        <v>556237.5</v>
      </c>
      <c r="AR363" s="116"/>
      <c r="AS363" s="116"/>
      <c r="AT363" s="116"/>
      <c r="AU363" s="116">
        <f>AQ363</f>
        <v>556237.5</v>
      </c>
      <c r="AV363" s="343">
        <f t="shared" si="196"/>
        <v>556237.5</v>
      </c>
      <c r="AW363" s="116"/>
      <c r="AX363" s="116"/>
      <c r="AY363" s="343">
        <f t="shared" si="197"/>
        <v>0</v>
      </c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</row>
    <row r="364" spans="1:76" s="21" customFormat="1" ht="12" customHeight="1">
      <c r="A364" s="434">
        <v>16504171</v>
      </c>
      <c r="B364" s="244" t="s">
        <v>1365</v>
      </c>
      <c r="C364" s="410" t="s">
        <v>1270</v>
      </c>
      <c r="D364" s="411" t="str">
        <f t="shared" si="181"/>
        <v>W/C</v>
      </c>
      <c r="E364" s="411"/>
      <c r="F364" s="410"/>
      <c r="G364" s="411"/>
      <c r="H364" s="412" t="str">
        <f t="shared" si="190"/>
        <v/>
      </c>
      <c r="I364" s="412" t="str">
        <f t="shared" si="191"/>
        <v/>
      </c>
      <c r="J364" s="412" t="str">
        <f t="shared" si="192"/>
        <v/>
      </c>
      <c r="K364" s="412" t="str">
        <f t="shared" si="193"/>
        <v/>
      </c>
      <c r="L364" s="412" t="str">
        <f t="shared" si="182"/>
        <v>W/C</v>
      </c>
      <c r="M364" s="412" t="str">
        <f t="shared" si="183"/>
        <v>NO</v>
      </c>
      <c r="N364" s="412" t="str">
        <f t="shared" si="184"/>
        <v>W/C</v>
      </c>
      <c r="O364" s="412"/>
      <c r="P364" s="413">
        <v>988389.97</v>
      </c>
      <c r="Q364" s="413">
        <v>988389.97</v>
      </c>
      <c r="R364" s="413">
        <v>988389.97</v>
      </c>
      <c r="S364" s="413">
        <v>988389.97</v>
      </c>
      <c r="T364" s="413">
        <v>1088373.57</v>
      </c>
      <c r="U364" s="413">
        <v>1560945.95</v>
      </c>
      <c r="V364" s="413">
        <v>1560945.95</v>
      </c>
      <c r="W364" s="413">
        <v>1846465.31</v>
      </c>
      <c r="X364" s="413">
        <v>1846465.31</v>
      </c>
      <c r="Y364" s="413">
        <v>1846465.31</v>
      </c>
      <c r="Z364" s="413">
        <v>2035744.63</v>
      </c>
      <c r="AA364" s="413">
        <v>2035744.63</v>
      </c>
      <c r="AB364" s="413">
        <v>2035744.63</v>
      </c>
      <c r="AC364" s="413"/>
      <c r="AD364" s="534">
        <f t="shared" si="168"/>
        <v>1524865.6558333335</v>
      </c>
      <c r="AE364" s="530"/>
      <c r="AF364" s="414"/>
      <c r="AG364" s="415"/>
      <c r="AH364" s="416"/>
      <c r="AI364" s="416"/>
      <c r="AJ364" s="416"/>
      <c r="AK364" s="417"/>
      <c r="AL364" s="416">
        <f t="shared" si="194"/>
        <v>0</v>
      </c>
      <c r="AM364" s="418">
        <f t="shared" ref="AM364:AM400" si="198">AD364</f>
        <v>1524865.6558333335</v>
      </c>
      <c r="AN364" s="416"/>
      <c r="AO364" s="419">
        <f t="shared" si="195"/>
        <v>1524865.6558333335</v>
      </c>
      <c r="AP364" s="297"/>
      <c r="AQ364" s="420">
        <f t="shared" si="169"/>
        <v>2035744.63</v>
      </c>
      <c r="AR364" s="416"/>
      <c r="AS364" s="416"/>
      <c r="AT364" s="416"/>
      <c r="AU364" s="416"/>
      <c r="AV364" s="421">
        <f t="shared" si="196"/>
        <v>0</v>
      </c>
      <c r="AW364" s="416">
        <f>AQ364</f>
        <v>2035744.63</v>
      </c>
      <c r="AX364" s="416"/>
      <c r="AY364" s="421">
        <f t="shared" si="197"/>
        <v>2035744.63</v>
      </c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s="21" customFormat="1" ht="12" customHeight="1">
      <c r="A365" s="434">
        <v>16504181</v>
      </c>
      <c r="B365" s="244" t="s">
        <v>1366</v>
      </c>
      <c r="C365" s="410" t="s">
        <v>1271</v>
      </c>
      <c r="D365" s="411" t="str">
        <f t="shared" si="181"/>
        <v>W/C</v>
      </c>
      <c r="E365" s="411"/>
      <c r="F365" s="410"/>
      <c r="G365" s="411"/>
      <c r="H365" s="412" t="str">
        <f t="shared" si="190"/>
        <v/>
      </c>
      <c r="I365" s="412" t="str">
        <f t="shared" si="191"/>
        <v/>
      </c>
      <c r="J365" s="412" t="str">
        <f t="shared" si="192"/>
        <v/>
      </c>
      <c r="K365" s="412" t="str">
        <f t="shared" si="193"/>
        <v/>
      </c>
      <c r="L365" s="412" t="str">
        <f t="shared" si="182"/>
        <v>W/C</v>
      </c>
      <c r="M365" s="412" t="str">
        <f t="shared" si="183"/>
        <v>NO</v>
      </c>
      <c r="N365" s="412" t="str">
        <f t="shared" si="184"/>
        <v>W/C</v>
      </c>
      <c r="O365" s="412"/>
      <c r="P365" s="413">
        <v>541234.92000000004</v>
      </c>
      <c r="Q365" s="413">
        <v>541234.92000000004</v>
      </c>
      <c r="R365" s="413">
        <v>541234.92000000004</v>
      </c>
      <c r="S365" s="413">
        <v>541234.92000000004</v>
      </c>
      <c r="T365" s="413">
        <v>596115.81999999995</v>
      </c>
      <c r="U365" s="413">
        <v>855511.83</v>
      </c>
      <c r="V365" s="413">
        <v>855511.83</v>
      </c>
      <c r="W365" s="413">
        <v>1012234.03</v>
      </c>
      <c r="X365" s="413">
        <v>1012234.03</v>
      </c>
      <c r="Y365" s="413">
        <v>1012234.03</v>
      </c>
      <c r="Z365" s="413">
        <v>1116129.8700000001</v>
      </c>
      <c r="AA365" s="413">
        <v>1116129.8700000001</v>
      </c>
      <c r="AB365" s="413">
        <v>1117757.3400000001</v>
      </c>
      <c r="AC365" s="413"/>
      <c r="AD365" s="534">
        <f t="shared" si="168"/>
        <v>835775.18333333347</v>
      </c>
      <c r="AE365" s="530"/>
      <c r="AF365" s="414"/>
      <c r="AG365" s="415"/>
      <c r="AH365" s="416"/>
      <c r="AI365" s="416"/>
      <c r="AJ365" s="416"/>
      <c r="AK365" s="417"/>
      <c r="AL365" s="416">
        <f t="shared" si="194"/>
        <v>0</v>
      </c>
      <c r="AM365" s="418">
        <f t="shared" si="198"/>
        <v>835775.18333333347</v>
      </c>
      <c r="AN365" s="416"/>
      <c r="AO365" s="419">
        <f t="shared" si="195"/>
        <v>835775.18333333347</v>
      </c>
      <c r="AP365" s="297"/>
      <c r="AQ365" s="420">
        <f t="shared" si="169"/>
        <v>1117757.3400000001</v>
      </c>
      <c r="AR365" s="416"/>
      <c r="AS365" s="416"/>
      <c r="AT365" s="416"/>
      <c r="AU365" s="416"/>
      <c r="AV365" s="421">
        <f t="shared" si="196"/>
        <v>0</v>
      </c>
      <c r="AW365" s="416">
        <f t="shared" ref="AW365:AW400" si="199">AQ365</f>
        <v>1117757.3400000001</v>
      </c>
      <c r="AX365" s="416"/>
      <c r="AY365" s="421">
        <f t="shared" si="197"/>
        <v>1117757.3400000001</v>
      </c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</row>
    <row r="366" spans="1:76" s="21" customFormat="1" ht="12" customHeight="1">
      <c r="A366" s="434">
        <v>16504191</v>
      </c>
      <c r="B366" s="244" t="s">
        <v>1367</v>
      </c>
      <c r="C366" s="410" t="s">
        <v>1272</v>
      </c>
      <c r="D366" s="411" t="str">
        <f t="shared" si="181"/>
        <v>W/C</v>
      </c>
      <c r="E366" s="411"/>
      <c r="F366" s="410"/>
      <c r="G366" s="411"/>
      <c r="H366" s="412" t="str">
        <f t="shared" si="190"/>
        <v/>
      </c>
      <c r="I366" s="412" t="str">
        <f t="shared" si="191"/>
        <v/>
      </c>
      <c r="J366" s="412" t="str">
        <f t="shared" si="192"/>
        <v/>
      </c>
      <c r="K366" s="412" t="str">
        <f t="shared" si="193"/>
        <v/>
      </c>
      <c r="L366" s="412" t="str">
        <f t="shared" si="182"/>
        <v>W/C</v>
      </c>
      <c r="M366" s="412" t="str">
        <f t="shared" si="183"/>
        <v>NO</v>
      </c>
      <c r="N366" s="412" t="str">
        <f t="shared" si="184"/>
        <v>W/C</v>
      </c>
      <c r="O366" s="412"/>
      <c r="P366" s="413">
        <v>15711.29</v>
      </c>
      <c r="Q366" s="413">
        <v>15711.29</v>
      </c>
      <c r="R366" s="413">
        <v>15711.29</v>
      </c>
      <c r="S366" s="413">
        <v>15711.29</v>
      </c>
      <c r="T366" s="413">
        <v>17307.66</v>
      </c>
      <c r="U366" s="413">
        <v>24853.73</v>
      </c>
      <c r="V366" s="413">
        <v>24853.73</v>
      </c>
      <c r="W366" s="413">
        <v>29412.92</v>
      </c>
      <c r="X366" s="413">
        <v>29412.92</v>
      </c>
      <c r="Y366" s="413">
        <v>29412.92</v>
      </c>
      <c r="Z366" s="413">
        <v>32435.35</v>
      </c>
      <c r="AA366" s="413">
        <v>32435.35</v>
      </c>
      <c r="AB366" s="413">
        <v>32435.35</v>
      </c>
      <c r="AC366" s="413"/>
      <c r="AD366" s="534">
        <f t="shared" si="168"/>
        <v>24277.647499999995</v>
      </c>
      <c r="AE366" s="530"/>
      <c r="AF366" s="414"/>
      <c r="AG366" s="415"/>
      <c r="AH366" s="416"/>
      <c r="AI366" s="416"/>
      <c r="AJ366" s="416"/>
      <c r="AK366" s="417"/>
      <c r="AL366" s="416">
        <f t="shared" si="194"/>
        <v>0</v>
      </c>
      <c r="AM366" s="418">
        <f t="shared" si="198"/>
        <v>24277.647499999995</v>
      </c>
      <c r="AN366" s="416"/>
      <c r="AO366" s="419">
        <f t="shared" si="195"/>
        <v>24277.647499999995</v>
      </c>
      <c r="AP366" s="297"/>
      <c r="AQ366" s="420">
        <f t="shared" si="169"/>
        <v>32435.35</v>
      </c>
      <c r="AR366" s="416"/>
      <c r="AS366" s="416"/>
      <c r="AT366" s="416"/>
      <c r="AU366" s="416"/>
      <c r="AV366" s="421">
        <f t="shared" si="196"/>
        <v>0</v>
      </c>
      <c r="AW366" s="416">
        <f t="shared" si="199"/>
        <v>32435.35</v>
      </c>
      <c r="AX366" s="416"/>
      <c r="AY366" s="421">
        <f t="shared" si="197"/>
        <v>32435.35</v>
      </c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</row>
    <row r="367" spans="1:76" s="21" customFormat="1" ht="12" customHeight="1">
      <c r="A367" s="434">
        <v>16504201</v>
      </c>
      <c r="B367" s="244" t="s">
        <v>1349</v>
      </c>
      <c r="C367" s="411" t="s">
        <v>1347</v>
      </c>
      <c r="D367" s="411" t="str">
        <f t="shared" si="181"/>
        <v>W/C</v>
      </c>
      <c r="E367" s="411"/>
      <c r="F367" s="411"/>
      <c r="G367" s="411"/>
      <c r="H367" s="412" t="str">
        <f t="shared" si="190"/>
        <v/>
      </c>
      <c r="I367" s="412" t="str">
        <f t="shared" si="191"/>
        <v/>
      </c>
      <c r="J367" s="412" t="str">
        <f t="shared" si="192"/>
        <v/>
      </c>
      <c r="K367" s="412" t="str">
        <f t="shared" si="193"/>
        <v/>
      </c>
      <c r="L367" s="412" t="str">
        <f t="shared" si="182"/>
        <v>W/C</v>
      </c>
      <c r="M367" s="412" t="str">
        <f t="shared" si="183"/>
        <v>NO</v>
      </c>
      <c r="N367" s="412" t="str">
        <f t="shared" si="184"/>
        <v>W/C</v>
      </c>
      <c r="O367" s="412"/>
      <c r="P367" s="413">
        <v>33006</v>
      </c>
      <c r="Q367" s="413">
        <v>33006</v>
      </c>
      <c r="R367" s="413">
        <v>33006</v>
      </c>
      <c r="S367" s="413">
        <v>33006</v>
      </c>
      <c r="T367" s="413">
        <v>33006</v>
      </c>
      <c r="U367" s="413">
        <v>33006</v>
      </c>
      <c r="V367" s="413">
        <v>33006</v>
      </c>
      <c r="W367" s="413">
        <v>33006</v>
      </c>
      <c r="X367" s="413">
        <v>33006</v>
      </c>
      <c r="Y367" s="413">
        <v>33006</v>
      </c>
      <c r="Z367" s="413">
        <v>33006</v>
      </c>
      <c r="AA367" s="413">
        <v>33006</v>
      </c>
      <c r="AB367" s="413">
        <v>33006</v>
      </c>
      <c r="AC367" s="413"/>
      <c r="AD367" s="534">
        <f t="shared" si="168"/>
        <v>33006</v>
      </c>
      <c r="AE367" s="530"/>
      <c r="AF367" s="414"/>
      <c r="AG367" s="415"/>
      <c r="AH367" s="416"/>
      <c r="AI367" s="416"/>
      <c r="AJ367" s="416"/>
      <c r="AK367" s="417"/>
      <c r="AL367" s="416">
        <f t="shared" si="194"/>
        <v>0</v>
      </c>
      <c r="AM367" s="418">
        <f t="shared" si="198"/>
        <v>33006</v>
      </c>
      <c r="AN367" s="416"/>
      <c r="AO367" s="419">
        <f t="shared" si="195"/>
        <v>33006</v>
      </c>
      <c r="AP367" s="297"/>
      <c r="AQ367" s="420">
        <f t="shared" si="169"/>
        <v>33006</v>
      </c>
      <c r="AR367" s="416"/>
      <c r="AS367" s="416"/>
      <c r="AT367" s="416"/>
      <c r="AU367" s="416"/>
      <c r="AV367" s="421">
        <f t="shared" si="196"/>
        <v>0</v>
      </c>
      <c r="AW367" s="416">
        <f t="shared" si="199"/>
        <v>33006</v>
      </c>
      <c r="AX367" s="416"/>
      <c r="AY367" s="421">
        <f t="shared" si="197"/>
        <v>33006</v>
      </c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</row>
    <row r="368" spans="1:76" s="21" customFormat="1" ht="12" customHeight="1">
      <c r="A368" s="195">
        <v>16504221</v>
      </c>
      <c r="B368" s="126" t="s">
        <v>2052</v>
      </c>
      <c r="C368" s="109" t="s">
        <v>1280</v>
      </c>
      <c r="D368" s="130" t="str">
        <f t="shared" si="181"/>
        <v>W/C</v>
      </c>
      <c r="E368" s="130"/>
      <c r="F368" s="109"/>
      <c r="G368" s="130"/>
      <c r="H368" s="212" t="str">
        <f t="shared" si="190"/>
        <v/>
      </c>
      <c r="I368" s="212" t="str">
        <f t="shared" si="191"/>
        <v/>
      </c>
      <c r="J368" s="212" t="str">
        <f t="shared" si="192"/>
        <v/>
      </c>
      <c r="K368" s="212" t="str">
        <f t="shared" si="193"/>
        <v/>
      </c>
      <c r="L368" s="212" t="str">
        <f t="shared" si="182"/>
        <v>W/C</v>
      </c>
      <c r="M368" s="212" t="str">
        <f t="shared" si="183"/>
        <v>NO</v>
      </c>
      <c r="N368" s="212" t="str">
        <f t="shared" si="184"/>
        <v>W/C</v>
      </c>
      <c r="O368" s="212"/>
      <c r="P368" s="110">
        <v>193655</v>
      </c>
      <c r="Q368" s="110">
        <v>192397.5</v>
      </c>
      <c r="R368" s="110">
        <v>191140</v>
      </c>
      <c r="S368" s="110">
        <v>189882.5</v>
      </c>
      <c r="T368" s="110">
        <v>188625</v>
      </c>
      <c r="U368" s="110">
        <v>187367.5</v>
      </c>
      <c r="V368" s="110">
        <v>186110</v>
      </c>
      <c r="W368" s="110">
        <v>184852.5</v>
      </c>
      <c r="X368" s="110">
        <v>183595</v>
      </c>
      <c r="Y368" s="110">
        <v>182337.5</v>
      </c>
      <c r="Z368" s="110">
        <v>181080</v>
      </c>
      <c r="AA368" s="110">
        <v>179822.5</v>
      </c>
      <c r="AB368" s="110">
        <v>178565</v>
      </c>
      <c r="AC368" s="110"/>
      <c r="AD368" s="533">
        <f t="shared" si="168"/>
        <v>186110</v>
      </c>
      <c r="AE368" s="529"/>
      <c r="AF368" s="118"/>
      <c r="AG368" s="270"/>
      <c r="AH368" s="116"/>
      <c r="AI368" s="116"/>
      <c r="AJ368" s="116"/>
      <c r="AK368" s="117"/>
      <c r="AL368" s="116">
        <f t="shared" si="194"/>
        <v>0</v>
      </c>
      <c r="AM368" s="115">
        <f t="shared" si="198"/>
        <v>186110</v>
      </c>
      <c r="AN368" s="116"/>
      <c r="AO368" s="348">
        <f t="shared" si="195"/>
        <v>186110</v>
      </c>
      <c r="AP368" s="297"/>
      <c r="AQ368" s="101">
        <f t="shared" si="169"/>
        <v>178565</v>
      </c>
      <c r="AR368" s="116"/>
      <c r="AS368" s="116"/>
      <c r="AT368" s="116"/>
      <c r="AU368" s="116"/>
      <c r="AV368" s="343">
        <f t="shared" si="196"/>
        <v>0</v>
      </c>
      <c r="AW368" s="116">
        <f t="shared" si="199"/>
        <v>178565</v>
      </c>
      <c r="AX368" s="116"/>
      <c r="AY368" s="343">
        <f t="shared" si="197"/>
        <v>178565</v>
      </c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s="21" customFormat="1" ht="12" customHeight="1">
      <c r="A369" s="195">
        <v>16504223</v>
      </c>
      <c r="B369" s="126" t="s">
        <v>2053</v>
      </c>
      <c r="C369" s="130" t="s">
        <v>1305</v>
      </c>
      <c r="D369" s="130" t="str">
        <f t="shared" si="181"/>
        <v>W/C</v>
      </c>
      <c r="E369" s="130"/>
      <c r="F369" s="130"/>
      <c r="G369" s="130"/>
      <c r="H369" s="212" t="str">
        <f t="shared" si="190"/>
        <v/>
      </c>
      <c r="I369" s="212" t="str">
        <f t="shared" si="191"/>
        <v/>
      </c>
      <c r="J369" s="212" t="str">
        <f t="shared" si="192"/>
        <v/>
      </c>
      <c r="K369" s="212" t="str">
        <f t="shared" si="193"/>
        <v/>
      </c>
      <c r="L369" s="212" t="str">
        <f t="shared" si="182"/>
        <v>W/C</v>
      </c>
      <c r="M369" s="212" t="str">
        <f t="shared" si="183"/>
        <v>NO</v>
      </c>
      <c r="N369" s="212" t="str">
        <f t="shared" si="184"/>
        <v>W/C</v>
      </c>
      <c r="O369" s="212"/>
      <c r="P369" s="110">
        <v>61360.56</v>
      </c>
      <c r="Q369" s="110">
        <v>57951.64</v>
      </c>
      <c r="R369" s="110">
        <v>54542.720000000001</v>
      </c>
      <c r="S369" s="110">
        <v>51133.8</v>
      </c>
      <c r="T369" s="110">
        <v>47724.88</v>
      </c>
      <c r="U369" s="110">
        <v>44315.96</v>
      </c>
      <c r="V369" s="110">
        <v>40907.040000000001</v>
      </c>
      <c r="W369" s="110">
        <v>37498.120000000003</v>
      </c>
      <c r="X369" s="110">
        <v>34089.199999999997</v>
      </c>
      <c r="Y369" s="110">
        <v>30680.28</v>
      </c>
      <c r="Z369" s="110">
        <v>27271.360000000001</v>
      </c>
      <c r="AA369" s="110">
        <v>23862.44</v>
      </c>
      <c r="AB369" s="110">
        <v>20453.52</v>
      </c>
      <c r="AC369" s="110"/>
      <c r="AD369" s="533">
        <f t="shared" si="168"/>
        <v>40907.040000000001</v>
      </c>
      <c r="AE369" s="529"/>
      <c r="AF369" s="118"/>
      <c r="AG369" s="270"/>
      <c r="AH369" s="116"/>
      <c r="AI369" s="116"/>
      <c r="AJ369" s="116"/>
      <c r="AK369" s="117"/>
      <c r="AL369" s="116">
        <f t="shared" si="194"/>
        <v>0</v>
      </c>
      <c r="AM369" s="115">
        <f t="shared" si="198"/>
        <v>40907.040000000001</v>
      </c>
      <c r="AN369" s="116"/>
      <c r="AO369" s="348">
        <f t="shared" si="195"/>
        <v>40907.040000000001</v>
      </c>
      <c r="AP369" s="297"/>
      <c r="AQ369" s="101">
        <f t="shared" si="169"/>
        <v>20453.52</v>
      </c>
      <c r="AR369" s="116"/>
      <c r="AS369" s="116"/>
      <c r="AT369" s="116"/>
      <c r="AU369" s="116"/>
      <c r="AV369" s="343">
        <f t="shared" si="196"/>
        <v>0</v>
      </c>
      <c r="AW369" s="116">
        <f t="shared" si="199"/>
        <v>20453.52</v>
      </c>
      <c r="AX369" s="116"/>
      <c r="AY369" s="343">
        <f t="shared" si="197"/>
        <v>20453.52</v>
      </c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</row>
    <row r="370" spans="1:76" s="21" customFormat="1" ht="12" customHeight="1">
      <c r="A370" s="195">
        <v>16504231</v>
      </c>
      <c r="B370" s="126" t="s">
        <v>2054</v>
      </c>
      <c r="C370" s="109" t="s">
        <v>1285</v>
      </c>
      <c r="D370" s="130" t="str">
        <f t="shared" si="181"/>
        <v>W/C</v>
      </c>
      <c r="E370" s="130"/>
      <c r="F370" s="109"/>
      <c r="G370" s="130"/>
      <c r="H370" s="212" t="str">
        <f t="shared" si="190"/>
        <v/>
      </c>
      <c r="I370" s="212" t="str">
        <f t="shared" si="191"/>
        <v/>
      </c>
      <c r="J370" s="212" t="str">
        <f t="shared" si="192"/>
        <v/>
      </c>
      <c r="K370" s="212" t="str">
        <f t="shared" si="193"/>
        <v/>
      </c>
      <c r="L370" s="212" t="str">
        <f t="shared" si="182"/>
        <v>W/C</v>
      </c>
      <c r="M370" s="212" t="str">
        <f t="shared" si="183"/>
        <v>NO</v>
      </c>
      <c r="N370" s="212" t="str">
        <f t="shared" si="184"/>
        <v>W/C</v>
      </c>
      <c r="O370" s="212"/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10">
        <v>0</v>
      </c>
      <c r="V370" s="110">
        <v>0</v>
      </c>
      <c r="W370" s="110">
        <v>0</v>
      </c>
      <c r="X370" s="110">
        <v>0</v>
      </c>
      <c r="Y370" s="110">
        <v>0</v>
      </c>
      <c r="Z370" s="110">
        <v>0</v>
      </c>
      <c r="AA370" s="110">
        <v>0</v>
      </c>
      <c r="AB370" s="110">
        <v>0</v>
      </c>
      <c r="AC370" s="110"/>
      <c r="AD370" s="533">
        <f t="shared" si="168"/>
        <v>0</v>
      </c>
      <c r="AE370" s="529"/>
      <c r="AF370" s="118"/>
      <c r="AG370" s="270"/>
      <c r="AH370" s="116"/>
      <c r="AI370" s="116"/>
      <c r="AJ370" s="116"/>
      <c r="AK370" s="117"/>
      <c r="AL370" s="116">
        <f t="shared" si="194"/>
        <v>0</v>
      </c>
      <c r="AM370" s="115">
        <f t="shared" si="198"/>
        <v>0</v>
      </c>
      <c r="AN370" s="116"/>
      <c r="AO370" s="348">
        <f t="shared" si="195"/>
        <v>0</v>
      </c>
      <c r="AP370" s="297"/>
      <c r="AQ370" s="101">
        <f t="shared" si="169"/>
        <v>0</v>
      </c>
      <c r="AR370" s="116"/>
      <c r="AS370" s="116"/>
      <c r="AT370" s="116"/>
      <c r="AU370" s="116"/>
      <c r="AV370" s="343">
        <f t="shared" si="196"/>
        <v>0</v>
      </c>
      <c r="AW370" s="116">
        <f t="shared" si="199"/>
        <v>0</v>
      </c>
      <c r="AX370" s="116"/>
      <c r="AY370" s="343">
        <f t="shared" si="197"/>
        <v>0</v>
      </c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</row>
    <row r="371" spans="1:76" s="21" customFormat="1" ht="12" customHeight="1">
      <c r="A371" s="195">
        <v>16504233</v>
      </c>
      <c r="B371" s="126" t="s">
        <v>2055</v>
      </c>
      <c r="C371" s="130" t="s">
        <v>1296</v>
      </c>
      <c r="D371" s="130" t="str">
        <f t="shared" si="181"/>
        <v>W/C</v>
      </c>
      <c r="E371" s="130"/>
      <c r="F371" s="130"/>
      <c r="G371" s="130"/>
      <c r="H371" s="212" t="str">
        <f t="shared" si="190"/>
        <v/>
      </c>
      <c r="I371" s="212" t="str">
        <f t="shared" si="191"/>
        <v/>
      </c>
      <c r="J371" s="212" t="str">
        <f t="shared" si="192"/>
        <v/>
      </c>
      <c r="K371" s="212" t="str">
        <f t="shared" si="193"/>
        <v/>
      </c>
      <c r="L371" s="212" t="str">
        <f t="shared" si="182"/>
        <v>W/C</v>
      </c>
      <c r="M371" s="212" t="str">
        <f t="shared" si="183"/>
        <v>NO</v>
      </c>
      <c r="N371" s="212" t="str">
        <f t="shared" si="184"/>
        <v>W/C</v>
      </c>
      <c r="O371" s="212"/>
      <c r="P371" s="110">
        <v>485108.75</v>
      </c>
      <c r="Q371" s="110">
        <v>404257.29</v>
      </c>
      <c r="R371" s="110">
        <v>323405.83</v>
      </c>
      <c r="S371" s="110">
        <v>242554.37</v>
      </c>
      <c r="T371" s="110">
        <v>161702.91</v>
      </c>
      <c r="U371" s="110">
        <v>80851.45</v>
      </c>
      <c r="V371" s="110">
        <v>0</v>
      </c>
      <c r="W371" s="110">
        <v>0</v>
      </c>
      <c r="X371" s="110">
        <v>0</v>
      </c>
      <c r="Y371" s="110">
        <v>0</v>
      </c>
      <c r="Z371" s="110">
        <v>0</v>
      </c>
      <c r="AA371" s="110">
        <v>0</v>
      </c>
      <c r="AB371" s="110">
        <v>0</v>
      </c>
      <c r="AC371" s="110"/>
      <c r="AD371" s="533">
        <f t="shared" si="168"/>
        <v>121277.18541666666</v>
      </c>
      <c r="AE371" s="529"/>
      <c r="AF371" s="118"/>
      <c r="AG371" s="270"/>
      <c r="AH371" s="116"/>
      <c r="AI371" s="116"/>
      <c r="AJ371" s="116"/>
      <c r="AK371" s="117"/>
      <c r="AL371" s="116">
        <f t="shared" si="194"/>
        <v>0</v>
      </c>
      <c r="AM371" s="115">
        <f t="shared" si="198"/>
        <v>121277.18541666666</v>
      </c>
      <c r="AN371" s="116"/>
      <c r="AO371" s="348">
        <f t="shared" si="195"/>
        <v>121277.18541666666</v>
      </c>
      <c r="AP371" s="297"/>
      <c r="AQ371" s="101">
        <f t="shared" si="169"/>
        <v>0</v>
      </c>
      <c r="AR371" s="116"/>
      <c r="AS371" s="116"/>
      <c r="AT371" s="116"/>
      <c r="AU371" s="116"/>
      <c r="AV371" s="343">
        <f t="shared" si="196"/>
        <v>0</v>
      </c>
      <c r="AW371" s="116">
        <f t="shared" si="199"/>
        <v>0</v>
      </c>
      <c r="AX371" s="116"/>
      <c r="AY371" s="343">
        <f t="shared" si="197"/>
        <v>0</v>
      </c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</row>
    <row r="372" spans="1:76" s="21" customFormat="1" ht="12" customHeight="1">
      <c r="A372" s="195">
        <v>16504241</v>
      </c>
      <c r="B372" s="126" t="s">
        <v>2056</v>
      </c>
      <c r="C372" s="109" t="s">
        <v>1286</v>
      </c>
      <c r="D372" s="130" t="str">
        <f t="shared" si="181"/>
        <v>W/C</v>
      </c>
      <c r="E372" s="130"/>
      <c r="F372" s="109"/>
      <c r="G372" s="130"/>
      <c r="H372" s="212" t="str">
        <f t="shared" si="190"/>
        <v/>
      </c>
      <c r="I372" s="212" t="str">
        <f t="shared" si="191"/>
        <v/>
      </c>
      <c r="J372" s="212" t="str">
        <f t="shared" si="192"/>
        <v/>
      </c>
      <c r="K372" s="212" t="str">
        <f t="shared" si="193"/>
        <v/>
      </c>
      <c r="L372" s="212" t="str">
        <f t="shared" si="182"/>
        <v>W/C</v>
      </c>
      <c r="M372" s="212" t="str">
        <f t="shared" si="183"/>
        <v>NO</v>
      </c>
      <c r="N372" s="212" t="str">
        <f t="shared" si="184"/>
        <v>W/C</v>
      </c>
      <c r="O372" s="212"/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10">
        <v>0</v>
      </c>
      <c r="V372" s="110">
        <v>0</v>
      </c>
      <c r="W372" s="110">
        <v>0</v>
      </c>
      <c r="X372" s="110">
        <v>0</v>
      </c>
      <c r="Y372" s="110">
        <v>0</v>
      </c>
      <c r="Z372" s="110">
        <v>0</v>
      </c>
      <c r="AA372" s="110">
        <v>0</v>
      </c>
      <c r="AB372" s="110">
        <v>0</v>
      </c>
      <c r="AC372" s="110"/>
      <c r="AD372" s="533">
        <f t="shared" si="168"/>
        <v>0</v>
      </c>
      <c r="AE372" s="529"/>
      <c r="AF372" s="118"/>
      <c r="AG372" s="270"/>
      <c r="AH372" s="116"/>
      <c r="AI372" s="116"/>
      <c r="AJ372" s="116"/>
      <c r="AK372" s="117"/>
      <c r="AL372" s="116">
        <f t="shared" si="194"/>
        <v>0</v>
      </c>
      <c r="AM372" s="115">
        <f t="shared" si="198"/>
        <v>0</v>
      </c>
      <c r="AN372" s="116"/>
      <c r="AO372" s="348">
        <f t="shared" si="195"/>
        <v>0</v>
      </c>
      <c r="AP372" s="297"/>
      <c r="AQ372" s="101">
        <f t="shared" si="169"/>
        <v>0</v>
      </c>
      <c r="AR372" s="116"/>
      <c r="AS372" s="116"/>
      <c r="AT372" s="116"/>
      <c r="AU372" s="116"/>
      <c r="AV372" s="343">
        <f t="shared" si="196"/>
        <v>0</v>
      </c>
      <c r="AW372" s="116">
        <f t="shared" si="199"/>
        <v>0</v>
      </c>
      <c r="AX372" s="116"/>
      <c r="AY372" s="343">
        <f t="shared" si="197"/>
        <v>0</v>
      </c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</row>
    <row r="373" spans="1:76" s="21" customFormat="1" ht="12" customHeight="1">
      <c r="A373" s="434">
        <v>16504243</v>
      </c>
      <c r="B373" s="449" t="s">
        <v>2057</v>
      </c>
      <c r="C373" s="410" t="s">
        <v>2058</v>
      </c>
      <c r="D373" s="411" t="str">
        <f t="shared" si="181"/>
        <v>W/C</v>
      </c>
      <c r="E373" s="411"/>
      <c r="F373" s="561">
        <v>43025</v>
      </c>
      <c r="G373" s="411"/>
      <c r="H373" s="412" t="str">
        <f t="shared" si="190"/>
        <v/>
      </c>
      <c r="I373" s="412" t="str">
        <f t="shared" si="191"/>
        <v/>
      </c>
      <c r="J373" s="412" t="str">
        <f t="shared" si="192"/>
        <v/>
      </c>
      <c r="K373" s="412" t="str">
        <f t="shared" si="193"/>
        <v/>
      </c>
      <c r="L373" s="412" t="str">
        <f t="shared" si="182"/>
        <v>W/C</v>
      </c>
      <c r="M373" s="412" t="str">
        <f t="shared" si="183"/>
        <v>NO</v>
      </c>
      <c r="N373" s="412" t="str">
        <f t="shared" si="184"/>
        <v>W/C</v>
      </c>
      <c r="O373" s="412"/>
      <c r="P373" s="413">
        <v>0</v>
      </c>
      <c r="Q373" s="413">
        <v>0</v>
      </c>
      <c r="R373" s="413">
        <v>0</v>
      </c>
      <c r="S373" s="413">
        <v>0</v>
      </c>
      <c r="T373" s="413">
        <v>136099.73000000001</v>
      </c>
      <c r="U373" s="413">
        <v>129913.38</v>
      </c>
      <c r="V373" s="413">
        <v>123727.03</v>
      </c>
      <c r="W373" s="413">
        <v>117540.68</v>
      </c>
      <c r="X373" s="413">
        <v>111354.33</v>
      </c>
      <c r="Y373" s="413">
        <v>105167.98</v>
      </c>
      <c r="Z373" s="413">
        <v>98981.63</v>
      </c>
      <c r="AA373" s="413">
        <v>92795.28</v>
      </c>
      <c r="AB373" s="413">
        <v>86608.93</v>
      </c>
      <c r="AC373" s="413"/>
      <c r="AD373" s="534">
        <f t="shared" si="168"/>
        <v>79907.042083333334</v>
      </c>
      <c r="AE373" s="530"/>
      <c r="AF373" s="414"/>
      <c r="AG373" s="415"/>
      <c r="AH373" s="416"/>
      <c r="AI373" s="416"/>
      <c r="AJ373" s="416"/>
      <c r="AK373" s="417"/>
      <c r="AL373" s="416">
        <f t="shared" si="194"/>
        <v>0</v>
      </c>
      <c r="AM373" s="418">
        <f t="shared" si="198"/>
        <v>79907.042083333334</v>
      </c>
      <c r="AN373" s="416"/>
      <c r="AO373" s="419">
        <f t="shared" si="195"/>
        <v>79907.042083333334</v>
      </c>
      <c r="AP373" s="297"/>
      <c r="AQ373" s="420">
        <f t="shared" si="169"/>
        <v>86608.93</v>
      </c>
      <c r="AR373" s="416"/>
      <c r="AS373" s="416"/>
      <c r="AT373" s="416"/>
      <c r="AU373" s="416"/>
      <c r="AV373" s="421">
        <f t="shared" si="196"/>
        <v>0</v>
      </c>
      <c r="AW373" s="416">
        <f t="shared" si="199"/>
        <v>86608.93</v>
      </c>
      <c r="AX373" s="416"/>
      <c r="AY373" s="421">
        <f t="shared" si="197"/>
        <v>86608.93</v>
      </c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s="21" customFormat="1" ht="12" customHeight="1">
      <c r="A374" s="195">
        <v>16504251</v>
      </c>
      <c r="B374" s="126" t="s">
        <v>2059</v>
      </c>
      <c r="C374" s="109" t="s">
        <v>1287</v>
      </c>
      <c r="D374" s="130" t="str">
        <f t="shared" si="181"/>
        <v>W/C</v>
      </c>
      <c r="E374" s="130"/>
      <c r="F374" s="267"/>
      <c r="G374" s="130"/>
      <c r="H374" s="212" t="str">
        <f t="shared" si="190"/>
        <v/>
      </c>
      <c r="I374" s="212" t="str">
        <f t="shared" si="191"/>
        <v/>
      </c>
      <c r="J374" s="212" t="str">
        <f t="shared" si="192"/>
        <v/>
      </c>
      <c r="K374" s="212" t="str">
        <f t="shared" si="193"/>
        <v/>
      </c>
      <c r="L374" s="212" t="str">
        <f t="shared" si="182"/>
        <v>W/C</v>
      </c>
      <c r="M374" s="212" t="str">
        <f t="shared" si="183"/>
        <v>NO</v>
      </c>
      <c r="N374" s="212" t="str">
        <f t="shared" si="184"/>
        <v>W/C</v>
      </c>
      <c r="O374" s="212"/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10">
        <v>0</v>
      </c>
      <c r="V374" s="110">
        <v>0</v>
      </c>
      <c r="W374" s="110">
        <v>0</v>
      </c>
      <c r="X374" s="110">
        <v>0</v>
      </c>
      <c r="Y374" s="110">
        <v>0</v>
      </c>
      <c r="Z374" s="110">
        <v>0</v>
      </c>
      <c r="AA374" s="110">
        <v>0</v>
      </c>
      <c r="AB374" s="110">
        <v>0</v>
      </c>
      <c r="AC374" s="110"/>
      <c r="AD374" s="533">
        <f t="shared" si="168"/>
        <v>0</v>
      </c>
      <c r="AE374" s="529"/>
      <c r="AF374" s="118"/>
      <c r="AG374" s="270"/>
      <c r="AH374" s="116"/>
      <c r="AI374" s="116"/>
      <c r="AJ374" s="116"/>
      <c r="AK374" s="117"/>
      <c r="AL374" s="116">
        <f t="shared" si="194"/>
        <v>0</v>
      </c>
      <c r="AM374" s="115">
        <f t="shared" si="198"/>
        <v>0</v>
      </c>
      <c r="AN374" s="116"/>
      <c r="AO374" s="348">
        <f t="shared" si="195"/>
        <v>0</v>
      </c>
      <c r="AP374" s="297"/>
      <c r="AQ374" s="101">
        <f t="shared" si="169"/>
        <v>0</v>
      </c>
      <c r="AR374" s="116"/>
      <c r="AS374" s="116"/>
      <c r="AT374" s="116"/>
      <c r="AU374" s="116"/>
      <c r="AV374" s="343">
        <f t="shared" si="196"/>
        <v>0</v>
      </c>
      <c r="AW374" s="116">
        <f t="shared" si="199"/>
        <v>0</v>
      </c>
      <c r="AX374" s="116"/>
      <c r="AY374" s="343">
        <f t="shared" si="197"/>
        <v>0</v>
      </c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</row>
    <row r="375" spans="1:76" s="21" customFormat="1" ht="12" customHeight="1">
      <c r="A375" s="195">
        <v>16504253</v>
      </c>
      <c r="B375" s="126" t="s">
        <v>2060</v>
      </c>
      <c r="C375" s="109" t="s">
        <v>1274</v>
      </c>
      <c r="D375" s="130" t="str">
        <f t="shared" si="181"/>
        <v>W/C</v>
      </c>
      <c r="E375" s="130"/>
      <c r="F375" s="267"/>
      <c r="G375" s="130"/>
      <c r="H375" s="212" t="str">
        <f t="shared" si="190"/>
        <v/>
      </c>
      <c r="I375" s="212" t="str">
        <f t="shared" si="191"/>
        <v/>
      </c>
      <c r="J375" s="212" t="str">
        <f t="shared" si="192"/>
        <v/>
      </c>
      <c r="K375" s="212" t="str">
        <f t="shared" si="193"/>
        <v/>
      </c>
      <c r="L375" s="212" t="str">
        <f t="shared" si="182"/>
        <v>W/C</v>
      </c>
      <c r="M375" s="212" t="str">
        <f t="shared" si="183"/>
        <v>NO</v>
      </c>
      <c r="N375" s="212" t="str">
        <f t="shared" si="184"/>
        <v>W/C</v>
      </c>
      <c r="O375" s="212"/>
      <c r="P375" s="110">
        <v>40114.53</v>
      </c>
      <c r="Q375" s="110">
        <v>35657.360000000001</v>
      </c>
      <c r="R375" s="110">
        <v>31200.19</v>
      </c>
      <c r="S375" s="110">
        <v>26743.02</v>
      </c>
      <c r="T375" s="110">
        <v>22285.85</v>
      </c>
      <c r="U375" s="110">
        <v>17828.68</v>
      </c>
      <c r="V375" s="110">
        <v>40899.21</v>
      </c>
      <c r="W375" s="110">
        <v>36354.85</v>
      </c>
      <c r="X375" s="110">
        <v>31810.49</v>
      </c>
      <c r="Y375" s="110">
        <v>28773.31</v>
      </c>
      <c r="Z375" s="110">
        <v>23977.759999999998</v>
      </c>
      <c r="AA375" s="110">
        <v>19182.21</v>
      </c>
      <c r="AB375" s="110">
        <v>14386.66</v>
      </c>
      <c r="AC375" s="110"/>
      <c r="AD375" s="533">
        <f t="shared" si="168"/>
        <v>28496.960416666669</v>
      </c>
      <c r="AE375" s="529"/>
      <c r="AF375" s="118"/>
      <c r="AG375" s="270"/>
      <c r="AH375" s="116"/>
      <c r="AI375" s="116"/>
      <c r="AJ375" s="116"/>
      <c r="AK375" s="117"/>
      <c r="AL375" s="116">
        <f t="shared" si="194"/>
        <v>0</v>
      </c>
      <c r="AM375" s="115">
        <f t="shared" si="198"/>
        <v>28496.960416666669</v>
      </c>
      <c r="AN375" s="116"/>
      <c r="AO375" s="348">
        <f t="shared" si="195"/>
        <v>28496.960416666669</v>
      </c>
      <c r="AP375" s="297"/>
      <c r="AQ375" s="101">
        <f t="shared" si="169"/>
        <v>14386.66</v>
      </c>
      <c r="AR375" s="116"/>
      <c r="AS375" s="116"/>
      <c r="AT375" s="116"/>
      <c r="AU375" s="116"/>
      <c r="AV375" s="343">
        <f t="shared" si="196"/>
        <v>0</v>
      </c>
      <c r="AW375" s="116">
        <f t="shared" si="199"/>
        <v>14386.66</v>
      </c>
      <c r="AX375" s="116"/>
      <c r="AY375" s="343">
        <f t="shared" si="197"/>
        <v>14386.66</v>
      </c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</row>
    <row r="376" spans="1:76" s="21" customFormat="1" ht="12" customHeight="1">
      <c r="A376" s="195">
        <v>16504261</v>
      </c>
      <c r="B376" s="126" t="s">
        <v>2061</v>
      </c>
      <c r="C376" s="109" t="s">
        <v>1288</v>
      </c>
      <c r="D376" s="130" t="str">
        <f t="shared" si="181"/>
        <v>W/C</v>
      </c>
      <c r="E376" s="130"/>
      <c r="F376" s="267"/>
      <c r="G376" s="130"/>
      <c r="H376" s="212" t="str">
        <f t="shared" si="190"/>
        <v/>
      </c>
      <c r="I376" s="212" t="str">
        <f t="shared" si="191"/>
        <v/>
      </c>
      <c r="J376" s="212" t="str">
        <f t="shared" si="192"/>
        <v/>
      </c>
      <c r="K376" s="212" t="str">
        <f t="shared" si="193"/>
        <v/>
      </c>
      <c r="L376" s="212" t="str">
        <f t="shared" si="182"/>
        <v>W/C</v>
      </c>
      <c r="M376" s="212" t="str">
        <f t="shared" si="183"/>
        <v>NO</v>
      </c>
      <c r="N376" s="212" t="str">
        <f t="shared" si="184"/>
        <v>W/C</v>
      </c>
      <c r="O376" s="212"/>
      <c r="P376" s="110">
        <v>0</v>
      </c>
      <c r="Q376" s="110">
        <v>0</v>
      </c>
      <c r="R376" s="110">
        <v>0</v>
      </c>
      <c r="S376" s="110">
        <v>29766.12</v>
      </c>
      <c r="T376" s="110">
        <v>414887.64</v>
      </c>
      <c r="U376" s="110">
        <v>414887.64</v>
      </c>
      <c r="V376" s="110">
        <v>414887.64</v>
      </c>
      <c r="W376" s="110">
        <v>414887.64</v>
      </c>
      <c r="X376" s="110">
        <v>727436.04</v>
      </c>
      <c r="Y376" s="110">
        <v>727436.04</v>
      </c>
      <c r="Z376" s="110">
        <v>940143.24</v>
      </c>
      <c r="AA376" s="110">
        <v>940143.24</v>
      </c>
      <c r="AB376" s="110">
        <v>940143.24</v>
      </c>
      <c r="AC376" s="110"/>
      <c r="AD376" s="533">
        <f t="shared" si="168"/>
        <v>457878.90500000003</v>
      </c>
      <c r="AE376" s="529"/>
      <c r="AF376" s="118"/>
      <c r="AG376" s="270"/>
      <c r="AH376" s="116"/>
      <c r="AI376" s="116"/>
      <c r="AJ376" s="116"/>
      <c r="AK376" s="117"/>
      <c r="AL376" s="116">
        <f t="shared" si="194"/>
        <v>0</v>
      </c>
      <c r="AM376" s="115">
        <f t="shared" si="198"/>
        <v>457878.90500000003</v>
      </c>
      <c r="AN376" s="116"/>
      <c r="AO376" s="348">
        <f t="shared" si="195"/>
        <v>457878.90500000003</v>
      </c>
      <c r="AP376" s="297"/>
      <c r="AQ376" s="101">
        <f t="shared" si="169"/>
        <v>940143.24</v>
      </c>
      <c r="AR376" s="116"/>
      <c r="AS376" s="116"/>
      <c r="AT376" s="116"/>
      <c r="AU376" s="116"/>
      <c r="AV376" s="343">
        <f t="shared" si="196"/>
        <v>0</v>
      </c>
      <c r="AW376" s="116">
        <f t="shared" si="199"/>
        <v>940143.24</v>
      </c>
      <c r="AX376" s="116"/>
      <c r="AY376" s="343">
        <f t="shared" si="197"/>
        <v>940143.24</v>
      </c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</row>
    <row r="377" spans="1:76" s="21" customFormat="1" ht="12" customHeight="1">
      <c r="A377" s="195">
        <v>16504271</v>
      </c>
      <c r="B377" s="126" t="s">
        <v>2062</v>
      </c>
      <c r="C377" s="109" t="s">
        <v>1289</v>
      </c>
      <c r="D377" s="130" t="str">
        <f t="shared" si="181"/>
        <v>W/C</v>
      </c>
      <c r="E377" s="130"/>
      <c r="F377" s="267"/>
      <c r="G377" s="130"/>
      <c r="H377" s="212" t="str">
        <f t="shared" si="190"/>
        <v/>
      </c>
      <c r="I377" s="212" t="str">
        <f t="shared" si="191"/>
        <v/>
      </c>
      <c r="J377" s="212" t="str">
        <f t="shared" si="192"/>
        <v/>
      </c>
      <c r="K377" s="212" t="str">
        <f t="shared" si="193"/>
        <v/>
      </c>
      <c r="L377" s="212" t="str">
        <f t="shared" si="182"/>
        <v>W/C</v>
      </c>
      <c r="M377" s="212" t="str">
        <f t="shared" si="183"/>
        <v>NO</v>
      </c>
      <c r="N377" s="212" t="str">
        <f t="shared" si="184"/>
        <v>W/C</v>
      </c>
      <c r="O377" s="212"/>
      <c r="P377" s="110">
        <v>0</v>
      </c>
      <c r="Q377" s="110">
        <v>0</v>
      </c>
      <c r="R377" s="110">
        <v>0</v>
      </c>
      <c r="S377" s="110">
        <v>16338.69</v>
      </c>
      <c r="T377" s="110">
        <v>227732.73</v>
      </c>
      <c r="U377" s="110">
        <v>227732.73</v>
      </c>
      <c r="V377" s="110">
        <v>227732.73</v>
      </c>
      <c r="W377" s="110">
        <v>227732.73</v>
      </c>
      <c r="X377" s="110">
        <v>399291.25</v>
      </c>
      <c r="Y377" s="110">
        <v>399291.25</v>
      </c>
      <c r="Z377" s="110">
        <v>516046.7</v>
      </c>
      <c r="AA377" s="110">
        <v>516046.7</v>
      </c>
      <c r="AB377" s="110">
        <v>516046.7</v>
      </c>
      <c r="AC377" s="110"/>
      <c r="AD377" s="533">
        <f t="shared" si="168"/>
        <v>251330.73833333337</v>
      </c>
      <c r="AE377" s="529"/>
      <c r="AF377" s="118"/>
      <c r="AG377" s="270"/>
      <c r="AH377" s="116"/>
      <c r="AI377" s="116"/>
      <c r="AJ377" s="116"/>
      <c r="AK377" s="117"/>
      <c r="AL377" s="116">
        <f t="shared" si="194"/>
        <v>0</v>
      </c>
      <c r="AM377" s="115">
        <f t="shared" si="198"/>
        <v>251330.73833333337</v>
      </c>
      <c r="AN377" s="116"/>
      <c r="AO377" s="348">
        <f t="shared" si="195"/>
        <v>251330.73833333337</v>
      </c>
      <c r="AP377" s="297"/>
      <c r="AQ377" s="101">
        <f t="shared" si="169"/>
        <v>516046.7</v>
      </c>
      <c r="AR377" s="116"/>
      <c r="AS377" s="116"/>
      <c r="AT377" s="116"/>
      <c r="AU377" s="116"/>
      <c r="AV377" s="343">
        <f t="shared" si="196"/>
        <v>0</v>
      </c>
      <c r="AW377" s="116">
        <f t="shared" si="199"/>
        <v>516046.7</v>
      </c>
      <c r="AX377" s="116"/>
      <c r="AY377" s="343">
        <f t="shared" si="197"/>
        <v>516046.7</v>
      </c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</row>
    <row r="378" spans="1:76" s="21" customFormat="1" ht="12" customHeight="1">
      <c r="A378" s="195">
        <v>16504273</v>
      </c>
      <c r="B378" s="126" t="s">
        <v>2063</v>
      </c>
      <c r="C378" s="109" t="s">
        <v>1307</v>
      </c>
      <c r="D378" s="130" t="str">
        <f t="shared" si="181"/>
        <v>W/C</v>
      </c>
      <c r="E378" s="130"/>
      <c r="F378" s="267"/>
      <c r="G378" s="130"/>
      <c r="H378" s="212" t="str">
        <f t="shared" si="190"/>
        <v/>
      </c>
      <c r="I378" s="212" t="str">
        <f t="shared" si="191"/>
        <v/>
      </c>
      <c r="J378" s="212" t="str">
        <f t="shared" si="192"/>
        <v/>
      </c>
      <c r="K378" s="212" t="str">
        <f t="shared" si="193"/>
        <v/>
      </c>
      <c r="L378" s="212" t="str">
        <f t="shared" si="182"/>
        <v>W/C</v>
      </c>
      <c r="M378" s="212" t="str">
        <f t="shared" si="183"/>
        <v>NO</v>
      </c>
      <c r="N378" s="212" t="str">
        <f t="shared" si="184"/>
        <v>W/C</v>
      </c>
      <c r="O378" s="212"/>
      <c r="P378" s="110">
        <v>113271.56</v>
      </c>
      <c r="Q378" s="110">
        <v>99112.61</v>
      </c>
      <c r="R378" s="110">
        <v>84953.66</v>
      </c>
      <c r="S378" s="110">
        <v>70794.710000000006</v>
      </c>
      <c r="T378" s="110">
        <v>56635.76</v>
      </c>
      <c r="U378" s="110">
        <v>42476.81</v>
      </c>
      <c r="V378" s="110">
        <v>28317.86</v>
      </c>
      <c r="W378" s="110">
        <v>14158.91</v>
      </c>
      <c r="X378" s="110">
        <v>0</v>
      </c>
      <c r="Y378" s="110">
        <v>0</v>
      </c>
      <c r="Z378" s="110">
        <v>0</v>
      </c>
      <c r="AA378" s="110">
        <v>0</v>
      </c>
      <c r="AB378" s="110">
        <v>0</v>
      </c>
      <c r="AC378" s="110"/>
      <c r="AD378" s="533">
        <f t="shared" si="168"/>
        <v>37757.174999999996</v>
      </c>
      <c r="AE378" s="529"/>
      <c r="AF378" s="118"/>
      <c r="AG378" s="270"/>
      <c r="AH378" s="116"/>
      <c r="AI378" s="116"/>
      <c r="AJ378" s="116"/>
      <c r="AK378" s="117"/>
      <c r="AL378" s="116">
        <f t="shared" si="194"/>
        <v>0</v>
      </c>
      <c r="AM378" s="115">
        <f t="shared" si="198"/>
        <v>37757.174999999996</v>
      </c>
      <c r="AN378" s="116"/>
      <c r="AO378" s="348">
        <f t="shared" si="195"/>
        <v>37757.174999999996</v>
      </c>
      <c r="AP378" s="297"/>
      <c r="AQ378" s="101">
        <f t="shared" si="169"/>
        <v>0</v>
      </c>
      <c r="AR378" s="116"/>
      <c r="AS378" s="116"/>
      <c r="AT378" s="116"/>
      <c r="AU378" s="116"/>
      <c r="AV378" s="343">
        <f t="shared" si="196"/>
        <v>0</v>
      </c>
      <c r="AW378" s="116">
        <f t="shared" si="199"/>
        <v>0</v>
      </c>
      <c r="AX378" s="116"/>
      <c r="AY378" s="343">
        <f t="shared" si="197"/>
        <v>0</v>
      </c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s="21" customFormat="1" ht="12" customHeight="1">
      <c r="A379" s="434">
        <v>16504281</v>
      </c>
      <c r="B379" s="449" t="s">
        <v>2064</v>
      </c>
      <c r="C379" s="453" t="s">
        <v>1427</v>
      </c>
      <c r="D379" s="411" t="str">
        <f t="shared" si="181"/>
        <v>W/C</v>
      </c>
      <c r="E379" s="411"/>
      <c r="F379" s="428">
        <v>42995</v>
      </c>
      <c r="G379" s="411"/>
      <c r="H379" s="412" t="str">
        <f t="shared" si="190"/>
        <v/>
      </c>
      <c r="I379" s="412" t="str">
        <f t="shared" si="191"/>
        <v/>
      </c>
      <c r="J379" s="412" t="str">
        <f t="shared" si="192"/>
        <v/>
      </c>
      <c r="K379" s="412" t="str">
        <f t="shared" si="193"/>
        <v/>
      </c>
      <c r="L379" s="412" t="str">
        <f t="shared" si="182"/>
        <v>W/C</v>
      </c>
      <c r="M379" s="412" t="str">
        <f t="shared" si="183"/>
        <v>NO</v>
      </c>
      <c r="N379" s="412" t="str">
        <f t="shared" si="184"/>
        <v>W/C</v>
      </c>
      <c r="O379" s="412"/>
      <c r="P379" s="413">
        <v>0</v>
      </c>
      <c r="Q379" s="413">
        <v>0</v>
      </c>
      <c r="R379" s="413">
        <v>0</v>
      </c>
      <c r="S379" s="413">
        <v>475.3</v>
      </c>
      <c r="T379" s="413">
        <v>6624.95</v>
      </c>
      <c r="U379" s="413">
        <v>6624.95</v>
      </c>
      <c r="V379" s="413">
        <v>6624.95</v>
      </c>
      <c r="W379" s="413">
        <v>6624.95</v>
      </c>
      <c r="X379" s="413">
        <v>11615.74</v>
      </c>
      <c r="Y379" s="413">
        <v>11615.74</v>
      </c>
      <c r="Z379" s="413">
        <v>15012.26</v>
      </c>
      <c r="AA379" s="413">
        <v>15012.26</v>
      </c>
      <c r="AB379" s="413">
        <v>15012.26</v>
      </c>
      <c r="AC379" s="413"/>
      <c r="AD379" s="534">
        <f t="shared" si="168"/>
        <v>7311.4358333333339</v>
      </c>
      <c r="AE379" s="530"/>
      <c r="AF379" s="414"/>
      <c r="AG379" s="415"/>
      <c r="AH379" s="416"/>
      <c r="AI379" s="416"/>
      <c r="AJ379" s="416"/>
      <c r="AK379" s="417"/>
      <c r="AL379" s="416">
        <f t="shared" si="194"/>
        <v>0</v>
      </c>
      <c r="AM379" s="418">
        <f t="shared" si="198"/>
        <v>7311.4358333333339</v>
      </c>
      <c r="AN379" s="416"/>
      <c r="AO379" s="419">
        <f t="shared" si="195"/>
        <v>7311.4358333333339</v>
      </c>
      <c r="AP379" s="297"/>
      <c r="AQ379" s="420">
        <f t="shared" si="169"/>
        <v>15012.26</v>
      </c>
      <c r="AR379" s="416"/>
      <c r="AS379" s="416"/>
      <c r="AT379" s="416"/>
      <c r="AU379" s="416"/>
      <c r="AV379" s="421">
        <f t="shared" si="196"/>
        <v>0</v>
      </c>
      <c r="AW379" s="416">
        <f t="shared" si="199"/>
        <v>15012.26</v>
      </c>
      <c r="AX379" s="416"/>
      <c r="AY379" s="421">
        <f t="shared" si="197"/>
        <v>15012.26</v>
      </c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</row>
    <row r="380" spans="1:76" s="21" customFormat="1" ht="12" customHeight="1">
      <c r="A380" s="434">
        <v>16504283</v>
      </c>
      <c r="B380" s="449" t="s">
        <v>1371</v>
      </c>
      <c r="C380" s="410" t="s">
        <v>1355</v>
      </c>
      <c r="D380" s="411" t="str">
        <f t="shared" si="181"/>
        <v>W/C</v>
      </c>
      <c r="E380" s="411"/>
      <c r="F380" s="425"/>
      <c r="G380" s="411"/>
      <c r="H380" s="412" t="str">
        <f t="shared" si="190"/>
        <v/>
      </c>
      <c r="I380" s="412" t="str">
        <f t="shared" si="191"/>
        <v/>
      </c>
      <c r="J380" s="412" t="str">
        <f t="shared" si="192"/>
        <v/>
      </c>
      <c r="K380" s="412" t="str">
        <f t="shared" si="193"/>
        <v/>
      </c>
      <c r="L380" s="412" t="str">
        <f t="shared" si="182"/>
        <v>W/C</v>
      </c>
      <c r="M380" s="412" t="str">
        <f t="shared" si="183"/>
        <v>NO</v>
      </c>
      <c r="N380" s="412" t="str">
        <f t="shared" si="184"/>
        <v>W/C</v>
      </c>
      <c r="O380" s="412"/>
      <c r="P380" s="413">
        <v>80319.77</v>
      </c>
      <c r="Q380" s="413">
        <v>74141.320000000007</v>
      </c>
      <c r="R380" s="413">
        <v>67962.87</v>
      </c>
      <c r="S380" s="413">
        <v>61784.42</v>
      </c>
      <c r="T380" s="413">
        <v>55605.97</v>
      </c>
      <c r="U380" s="413">
        <v>49427.519999999997</v>
      </c>
      <c r="V380" s="413">
        <v>43249.07</v>
      </c>
      <c r="W380" s="413">
        <v>37070.620000000003</v>
      </c>
      <c r="X380" s="413">
        <v>30892.17</v>
      </c>
      <c r="Y380" s="413">
        <v>24713.72</v>
      </c>
      <c r="Z380" s="413">
        <v>18535.27</v>
      </c>
      <c r="AA380" s="413">
        <v>12356.82</v>
      </c>
      <c r="AB380" s="413">
        <v>6178.37</v>
      </c>
      <c r="AC380" s="413"/>
      <c r="AD380" s="534">
        <f t="shared" si="168"/>
        <v>43249.07</v>
      </c>
      <c r="AE380" s="530"/>
      <c r="AF380" s="414"/>
      <c r="AG380" s="415"/>
      <c r="AH380" s="416"/>
      <c r="AI380" s="416"/>
      <c r="AJ380" s="416"/>
      <c r="AK380" s="417"/>
      <c r="AL380" s="416">
        <f t="shared" si="194"/>
        <v>0</v>
      </c>
      <c r="AM380" s="418">
        <f t="shared" si="198"/>
        <v>43249.07</v>
      </c>
      <c r="AN380" s="416"/>
      <c r="AO380" s="419">
        <f t="shared" si="195"/>
        <v>43249.07</v>
      </c>
      <c r="AP380" s="297"/>
      <c r="AQ380" s="420">
        <f t="shared" si="169"/>
        <v>6178.37</v>
      </c>
      <c r="AR380" s="416"/>
      <c r="AS380" s="416"/>
      <c r="AT380" s="416"/>
      <c r="AU380" s="416"/>
      <c r="AV380" s="421">
        <f t="shared" si="196"/>
        <v>0</v>
      </c>
      <c r="AW380" s="416">
        <f t="shared" si="199"/>
        <v>6178.37</v>
      </c>
      <c r="AX380" s="416"/>
      <c r="AY380" s="421">
        <f t="shared" si="197"/>
        <v>6178.37</v>
      </c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</row>
    <row r="381" spans="1:76" s="21" customFormat="1" ht="12" customHeight="1">
      <c r="A381" s="434">
        <v>16504293</v>
      </c>
      <c r="B381" s="449" t="s">
        <v>2065</v>
      </c>
      <c r="C381" s="410" t="s">
        <v>1400</v>
      </c>
      <c r="D381" s="411" t="str">
        <f t="shared" si="181"/>
        <v>W/C</v>
      </c>
      <c r="E381" s="411"/>
      <c r="F381" s="428">
        <v>42842</v>
      </c>
      <c r="G381" s="411"/>
      <c r="H381" s="412" t="str">
        <f t="shared" si="190"/>
        <v/>
      </c>
      <c r="I381" s="412" t="str">
        <f t="shared" si="191"/>
        <v/>
      </c>
      <c r="J381" s="412" t="str">
        <f t="shared" si="192"/>
        <v/>
      </c>
      <c r="K381" s="412" t="str">
        <f t="shared" si="193"/>
        <v/>
      </c>
      <c r="L381" s="412" t="str">
        <f t="shared" si="182"/>
        <v>W/C</v>
      </c>
      <c r="M381" s="412" t="str">
        <f t="shared" si="183"/>
        <v>NO</v>
      </c>
      <c r="N381" s="412" t="str">
        <f t="shared" si="184"/>
        <v>W/C</v>
      </c>
      <c r="O381" s="412"/>
      <c r="P381" s="413">
        <v>335550.36</v>
      </c>
      <c r="Q381" s="413">
        <v>314578.46000000002</v>
      </c>
      <c r="R381" s="413">
        <v>293606.56</v>
      </c>
      <c r="S381" s="413">
        <v>272634.65999999997</v>
      </c>
      <c r="T381" s="413">
        <v>251662.76</v>
      </c>
      <c r="U381" s="413">
        <v>230690.86</v>
      </c>
      <c r="V381" s="413">
        <v>209718.96</v>
      </c>
      <c r="W381" s="413">
        <v>188747.06</v>
      </c>
      <c r="X381" s="413">
        <v>167775.16</v>
      </c>
      <c r="Y381" s="413">
        <v>146803.26</v>
      </c>
      <c r="Z381" s="413">
        <v>125831.36</v>
      </c>
      <c r="AA381" s="413">
        <v>104859.46</v>
      </c>
      <c r="AB381" s="413">
        <v>83887.56</v>
      </c>
      <c r="AC381" s="413"/>
      <c r="AD381" s="534">
        <f t="shared" si="168"/>
        <v>209718.95999999996</v>
      </c>
      <c r="AE381" s="530"/>
      <c r="AF381" s="414"/>
      <c r="AG381" s="415"/>
      <c r="AH381" s="416"/>
      <c r="AI381" s="416"/>
      <c r="AJ381" s="416"/>
      <c r="AK381" s="417"/>
      <c r="AL381" s="416">
        <f t="shared" si="194"/>
        <v>0</v>
      </c>
      <c r="AM381" s="418">
        <f t="shared" si="198"/>
        <v>209718.95999999996</v>
      </c>
      <c r="AN381" s="416"/>
      <c r="AO381" s="419">
        <f t="shared" si="195"/>
        <v>209718.95999999996</v>
      </c>
      <c r="AP381" s="297"/>
      <c r="AQ381" s="420">
        <f t="shared" si="169"/>
        <v>83887.56</v>
      </c>
      <c r="AR381" s="416"/>
      <c r="AS381" s="416"/>
      <c r="AT381" s="416"/>
      <c r="AU381" s="416"/>
      <c r="AV381" s="421">
        <f t="shared" si="196"/>
        <v>0</v>
      </c>
      <c r="AW381" s="416">
        <f t="shared" si="199"/>
        <v>83887.56</v>
      </c>
      <c r="AX381" s="416"/>
      <c r="AY381" s="421">
        <f t="shared" si="197"/>
        <v>83887.56</v>
      </c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</row>
    <row r="382" spans="1:76" s="21" customFormat="1" ht="12" customHeight="1">
      <c r="A382" s="434">
        <v>16504303</v>
      </c>
      <c r="B382" s="449" t="s">
        <v>2066</v>
      </c>
      <c r="C382" s="451" t="s">
        <v>1423</v>
      </c>
      <c r="D382" s="411" t="str">
        <f t="shared" si="181"/>
        <v>W/C</v>
      </c>
      <c r="E382" s="411"/>
      <c r="F382" s="444">
        <v>42964</v>
      </c>
      <c r="G382" s="411"/>
      <c r="H382" s="412" t="str">
        <f t="shared" si="190"/>
        <v/>
      </c>
      <c r="I382" s="412" t="str">
        <f t="shared" si="191"/>
        <v/>
      </c>
      <c r="J382" s="412" t="str">
        <f t="shared" si="192"/>
        <v/>
      </c>
      <c r="K382" s="412" t="str">
        <f t="shared" si="193"/>
        <v/>
      </c>
      <c r="L382" s="412" t="str">
        <f t="shared" si="182"/>
        <v>W/C</v>
      </c>
      <c r="M382" s="412" t="str">
        <f t="shared" si="183"/>
        <v>NO</v>
      </c>
      <c r="N382" s="412" t="str">
        <f t="shared" si="184"/>
        <v>W/C</v>
      </c>
      <c r="O382" s="412"/>
      <c r="P382" s="413">
        <v>0</v>
      </c>
      <c r="Q382" s="413">
        <v>0</v>
      </c>
      <c r="R382" s="413">
        <v>277917.40999999997</v>
      </c>
      <c r="S382" s="413">
        <v>264021.53999999998</v>
      </c>
      <c r="T382" s="413">
        <v>250125.67</v>
      </c>
      <c r="U382" s="413">
        <v>236229.8</v>
      </c>
      <c r="V382" s="413">
        <v>222333.93</v>
      </c>
      <c r="W382" s="413">
        <v>208438.06</v>
      </c>
      <c r="X382" s="413">
        <v>194542.19</v>
      </c>
      <c r="Y382" s="413">
        <v>180646.32</v>
      </c>
      <c r="Z382" s="413">
        <v>166750.45000000001</v>
      </c>
      <c r="AA382" s="413">
        <v>152854.57999999999</v>
      </c>
      <c r="AB382" s="413">
        <v>138958.71</v>
      </c>
      <c r="AC382" s="413"/>
      <c r="AD382" s="534">
        <f t="shared" si="168"/>
        <v>185278.27541666664</v>
      </c>
      <c r="AE382" s="530"/>
      <c r="AF382" s="414"/>
      <c r="AG382" s="415"/>
      <c r="AH382" s="416"/>
      <c r="AI382" s="416"/>
      <c r="AJ382" s="416"/>
      <c r="AK382" s="417"/>
      <c r="AL382" s="416">
        <f t="shared" si="194"/>
        <v>0</v>
      </c>
      <c r="AM382" s="418">
        <f t="shared" si="198"/>
        <v>185278.27541666664</v>
      </c>
      <c r="AN382" s="416"/>
      <c r="AO382" s="419">
        <f t="shared" si="195"/>
        <v>185278.27541666664</v>
      </c>
      <c r="AP382" s="297"/>
      <c r="AQ382" s="420">
        <f t="shared" si="169"/>
        <v>138958.71</v>
      </c>
      <c r="AR382" s="416"/>
      <c r="AS382" s="416"/>
      <c r="AT382" s="416"/>
      <c r="AU382" s="416"/>
      <c r="AV382" s="421">
        <f t="shared" si="196"/>
        <v>0</v>
      </c>
      <c r="AW382" s="416">
        <f t="shared" si="199"/>
        <v>138958.71</v>
      </c>
      <c r="AX382" s="416"/>
      <c r="AY382" s="421">
        <f t="shared" si="197"/>
        <v>138958.71</v>
      </c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s="21" customFormat="1" ht="12" customHeight="1">
      <c r="A383" s="434">
        <v>16504313</v>
      </c>
      <c r="B383" s="449" t="s">
        <v>2067</v>
      </c>
      <c r="C383" s="451" t="s">
        <v>1424</v>
      </c>
      <c r="D383" s="411" t="str">
        <f t="shared" si="181"/>
        <v>W/C</v>
      </c>
      <c r="E383" s="411"/>
      <c r="F383" s="428">
        <v>42964</v>
      </c>
      <c r="G383" s="411"/>
      <c r="H383" s="412" t="str">
        <f t="shared" si="190"/>
        <v/>
      </c>
      <c r="I383" s="412" t="str">
        <f t="shared" si="191"/>
        <v/>
      </c>
      <c r="J383" s="412" t="str">
        <f t="shared" si="192"/>
        <v/>
      </c>
      <c r="K383" s="412" t="str">
        <f t="shared" si="193"/>
        <v/>
      </c>
      <c r="L383" s="412" t="str">
        <f t="shared" si="182"/>
        <v>W/C</v>
      </c>
      <c r="M383" s="412" t="str">
        <f t="shared" si="183"/>
        <v>NO</v>
      </c>
      <c r="N383" s="412" t="str">
        <f t="shared" si="184"/>
        <v>W/C</v>
      </c>
      <c r="O383" s="412"/>
      <c r="P383" s="413">
        <v>0</v>
      </c>
      <c r="Q383" s="413">
        <v>0</v>
      </c>
      <c r="R383" s="413">
        <v>699156.03</v>
      </c>
      <c r="S383" s="413">
        <v>664198.23</v>
      </c>
      <c r="T383" s="413">
        <v>629240.43000000005</v>
      </c>
      <c r="U383" s="413">
        <v>594282.63</v>
      </c>
      <c r="V383" s="413">
        <v>559324.82999999996</v>
      </c>
      <c r="W383" s="413">
        <v>524367.03</v>
      </c>
      <c r="X383" s="413">
        <v>489409.23</v>
      </c>
      <c r="Y383" s="413">
        <v>454451.43</v>
      </c>
      <c r="Z383" s="413">
        <v>552234.07999999996</v>
      </c>
      <c r="AA383" s="413">
        <v>513868.21</v>
      </c>
      <c r="AB383" s="413">
        <v>474600.07</v>
      </c>
      <c r="AC383" s="413"/>
      <c r="AD383" s="534">
        <f t="shared" si="168"/>
        <v>493152.68041666667</v>
      </c>
      <c r="AE383" s="530"/>
      <c r="AF383" s="414"/>
      <c r="AG383" s="415"/>
      <c r="AH383" s="416"/>
      <c r="AI383" s="416"/>
      <c r="AJ383" s="416"/>
      <c r="AK383" s="417"/>
      <c r="AL383" s="416">
        <f t="shared" si="194"/>
        <v>0</v>
      </c>
      <c r="AM383" s="418">
        <f t="shared" si="198"/>
        <v>493152.68041666667</v>
      </c>
      <c r="AN383" s="416"/>
      <c r="AO383" s="419">
        <f t="shared" si="195"/>
        <v>493152.68041666667</v>
      </c>
      <c r="AP383" s="297"/>
      <c r="AQ383" s="420">
        <f t="shared" si="169"/>
        <v>474600.07</v>
      </c>
      <c r="AR383" s="416"/>
      <c r="AS383" s="416"/>
      <c r="AT383" s="416"/>
      <c r="AU383" s="416"/>
      <c r="AV383" s="421">
        <f t="shared" si="196"/>
        <v>0</v>
      </c>
      <c r="AW383" s="416">
        <f t="shared" si="199"/>
        <v>474600.07</v>
      </c>
      <c r="AX383" s="416"/>
      <c r="AY383" s="421">
        <f t="shared" si="197"/>
        <v>474600.07</v>
      </c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</row>
    <row r="384" spans="1:76" s="21" customFormat="1" ht="12" customHeight="1">
      <c r="A384" s="434">
        <v>16504323</v>
      </c>
      <c r="B384" s="449" t="s">
        <v>2068</v>
      </c>
      <c r="C384" s="451" t="s">
        <v>1425</v>
      </c>
      <c r="D384" s="411" t="str">
        <f t="shared" si="181"/>
        <v>W/C</v>
      </c>
      <c r="E384" s="411"/>
      <c r="F384" s="444">
        <v>42964</v>
      </c>
      <c r="G384" s="411"/>
      <c r="H384" s="412" t="str">
        <f t="shared" si="190"/>
        <v/>
      </c>
      <c r="I384" s="412" t="str">
        <f t="shared" si="191"/>
        <v/>
      </c>
      <c r="J384" s="412" t="str">
        <f t="shared" si="192"/>
        <v/>
      </c>
      <c r="K384" s="412" t="str">
        <f t="shared" si="193"/>
        <v/>
      </c>
      <c r="L384" s="412" t="str">
        <f t="shared" si="182"/>
        <v>W/C</v>
      </c>
      <c r="M384" s="412" t="str">
        <f t="shared" si="183"/>
        <v>NO</v>
      </c>
      <c r="N384" s="412" t="str">
        <f t="shared" si="184"/>
        <v>W/C</v>
      </c>
      <c r="O384" s="412"/>
      <c r="P384" s="413">
        <v>0</v>
      </c>
      <c r="Q384" s="413">
        <v>0</v>
      </c>
      <c r="R384" s="413">
        <v>950065.94</v>
      </c>
      <c r="S384" s="413">
        <v>902562.64</v>
      </c>
      <c r="T384" s="413">
        <v>855059.34</v>
      </c>
      <c r="U384" s="413">
        <v>807556.04</v>
      </c>
      <c r="V384" s="413">
        <v>760052.74</v>
      </c>
      <c r="W384" s="413">
        <v>712549.44</v>
      </c>
      <c r="X384" s="413">
        <v>665046.14</v>
      </c>
      <c r="Y384" s="413">
        <v>617542.84</v>
      </c>
      <c r="Z384" s="413">
        <v>570039.54</v>
      </c>
      <c r="AA384" s="413">
        <v>522536.24</v>
      </c>
      <c r="AB384" s="413">
        <v>475032.94</v>
      </c>
      <c r="AC384" s="413"/>
      <c r="AD384" s="534">
        <f t="shared" si="168"/>
        <v>633377.28083333338</v>
      </c>
      <c r="AE384" s="530"/>
      <c r="AF384" s="414"/>
      <c r="AG384" s="415"/>
      <c r="AH384" s="416"/>
      <c r="AI384" s="416"/>
      <c r="AJ384" s="416"/>
      <c r="AK384" s="417"/>
      <c r="AL384" s="416">
        <f t="shared" si="194"/>
        <v>0</v>
      </c>
      <c r="AM384" s="418">
        <f t="shared" si="198"/>
        <v>633377.28083333338</v>
      </c>
      <c r="AN384" s="416"/>
      <c r="AO384" s="419">
        <f t="shared" si="195"/>
        <v>633377.28083333338</v>
      </c>
      <c r="AP384" s="297"/>
      <c r="AQ384" s="420">
        <f t="shared" si="169"/>
        <v>475032.94</v>
      </c>
      <c r="AR384" s="416"/>
      <c r="AS384" s="416"/>
      <c r="AT384" s="416"/>
      <c r="AU384" s="416"/>
      <c r="AV384" s="421">
        <f t="shared" si="196"/>
        <v>0</v>
      </c>
      <c r="AW384" s="416">
        <f t="shared" si="199"/>
        <v>475032.94</v>
      </c>
      <c r="AX384" s="416"/>
      <c r="AY384" s="421">
        <f t="shared" si="197"/>
        <v>475032.94</v>
      </c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</row>
    <row r="385" spans="1:76" s="21" customFormat="1" ht="12" customHeight="1">
      <c r="A385" s="434">
        <v>16504353</v>
      </c>
      <c r="B385" s="449" t="s">
        <v>2069</v>
      </c>
      <c r="C385" s="451" t="s">
        <v>1477</v>
      </c>
      <c r="D385" s="411" t="str">
        <f t="shared" si="181"/>
        <v>W/C</v>
      </c>
      <c r="E385" s="411"/>
      <c r="F385" s="428">
        <v>43070</v>
      </c>
      <c r="G385" s="411"/>
      <c r="H385" s="412" t="str">
        <f t="shared" si="190"/>
        <v/>
      </c>
      <c r="I385" s="412" t="str">
        <f t="shared" si="191"/>
        <v/>
      </c>
      <c r="J385" s="412" t="str">
        <f t="shared" si="192"/>
        <v/>
      </c>
      <c r="K385" s="412" t="str">
        <f t="shared" si="193"/>
        <v/>
      </c>
      <c r="L385" s="412" t="str">
        <f t="shared" si="182"/>
        <v>W/C</v>
      </c>
      <c r="M385" s="412" t="str">
        <f t="shared" si="183"/>
        <v>NO</v>
      </c>
      <c r="N385" s="412" t="str">
        <f t="shared" si="184"/>
        <v>W/C</v>
      </c>
      <c r="O385" s="412"/>
      <c r="P385" s="413">
        <v>0</v>
      </c>
      <c r="Q385" s="413">
        <v>0</v>
      </c>
      <c r="R385" s="413">
        <v>0</v>
      </c>
      <c r="S385" s="413">
        <v>0</v>
      </c>
      <c r="T385" s="413">
        <v>0</v>
      </c>
      <c r="U385" s="413">
        <v>0</v>
      </c>
      <c r="V385" s="413">
        <v>205364.21</v>
      </c>
      <c r="W385" s="413">
        <v>196807.37</v>
      </c>
      <c r="X385" s="413">
        <v>308046.32</v>
      </c>
      <c r="Y385" s="413">
        <v>308046.32</v>
      </c>
      <c r="Z385" s="413">
        <v>308046.32</v>
      </c>
      <c r="AA385" s="413">
        <v>308046.32</v>
      </c>
      <c r="AB385" s="413">
        <v>308046.32</v>
      </c>
      <c r="AC385" s="413"/>
      <c r="AD385" s="534">
        <f t="shared" si="168"/>
        <v>149031.66833333333</v>
      </c>
      <c r="AE385" s="530"/>
      <c r="AF385" s="414"/>
      <c r="AG385" s="415"/>
      <c r="AH385" s="416"/>
      <c r="AI385" s="416"/>
      <c r="AJ385" s="416"/>
      <c r="AK385" s="417"/>
      <c r="AL385" s="416">
        <f t="shared" si="194"/>
        <v>0</v>
      </c>
      <c r="AM385" s="418">
        <f t="shared" si="198"/>
        <v>149031.66833333333</v>
      </c>
      <c r="AN385" s="416"/>
      <c r="AO385" s="419">
        <f t="shared" si="195"/>
        <v>149031.66833333333</v>
      </c>
      <c r="AP385" s="297"/>
      <c r="AQ385" s="420">
        <f t="shared" si="169"/>
        <v>308046.32</v>
      </c>
      <c r="AR385" s="416"/>
      <c r="AS385" s="416"/>
      <c r="AT385" s="416"/>
      <c r="AU385" s="416"/>
      <c r="AV385" s="421">
        <f t="shared" si="196"/>
        <v>0</v>
      </c>
      <c r="AW385" s="416">
        <f t="shared" si="199"/>
        <v>308046.32</v>
      </c>
      <c r="AX385" s="416"/>
      <c r="AY385" s="421">
        <f t="shared" si="197"/>
        <v>308046.32</v>
      </c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s="21" customFormat="1" ht="12" customHeight="1">
      <c r="A386" s="438">
        <v>16504373</v>
      </c>
      <c r="B386" s="438" t="s">
        <v>2070</v>
      </c>
      <c r="C386" s="452" t="s">
        <v>1563</v>
      </c>
      <c r="D386" s="411" t="str">
        <f t="shared" si="181"/>
        <v>W/C</v>
      </c>
      <c r="E386" s="411"/>
      <c r="F386" s="444">
        <v>43101</v>
      </c>
      <c r="G386" s="411"/>
      <c r="H386" s="412" t="str">
        <f t="shared" si="190"/>
        <v/>
      </c>
      <c r="I386" s="412" t="str">
        <f t="shared" si="191"/>
        <v/>
      </c>
      <c r="J386" s="412" t="str">
        <f t="shared" si="192"/>
        <v/>
      </c>
      <c r="K386" s="412" t="str">
        <f t="shared" si="193"/>
        <v/>
      </c>
      <c r="L386" s="412" t="str">
        <f t="shared" si="182"/>
        <v>W/C</v>
      </c>
      <c r="M386" s="412" t="str">
        <f t="shared" si="183"/>
        <v>NO</v>
      </c>
      <c r="N386" s="412" t="str">
        <f t="shared" si="184"/>
        <v>W/C</v>
      </c>
      <c r="O386" s="412"/>
      <c r="P386" s="413">
        <v>0</v>
      </c>
      <c r="Q386" s="413">
        <v>0</v>
      </c>
      <c r="R386" s="413">
        <v>0</v>
      </c>
      <c r="S386" s="413">
        <v>0</v>
      </c>
      <c r="T386" s="413">
        <v>0</v>
      </c>
      <c r="U386" s="413">
        <v>0</v>
      </c>
      <c r="V386" s="413">
        <v>0</v>
      </c>
      <c r="W386" s="413">
        <v>50000</v>
      </c>
      <c r="X386" s="413">
        <v>43750</v>
      </c>
      <c r="Y386" s="413">
        <v>37500</v>
      </c>
      <c r="Z386" s="413">
        <v>31250</v>
      </c>
      <c r="AA386" s="413">
        <v>25000</v>
      </c>
      <c r="AB386" s="413">
        <v>18750</v>
      </c>
      <c r="AC386" s="413"/>
      <c r="AD386" s="534">
        <f t="shared" si="168"/>
        <v>16406.25</v>
      </c>
      <c r="AE386" s="530"/>
      <c r="AF386" s="414"/>
      <c r="AG386" s="415"/>
      <c r="AH386" s="416"/>
      <c r="AI386" s="416"/>
      <c r="AJ386" s="416"/>
      <c r="AK386" s="417"/>
      <c r="AL386" s="416">
        <f t="shared" si="194"/>
        <v>0</v>
      </c>
      <c r="AM386" s="418">
        <f t="shared" si="198"/>
        <v>16406.25</v>
      </c>
      <c r="AN386" s="416"/>
      <c r="AO386" s="419">
        <f t="shared" si="195"/>
        <v>16406.25</v>
      </c>
      <c r="AP386" s="297"/>
      <c r="AQ386" s="420">
        <f t="shared" si="169"/>
        <v>18750</v>
      </c>
      <c r="AR386" s="416"/>
      <c r="AS386" s="416"/>
      <c r="AT386" s="416"/>
      <c r="AU386" s="416"/>
      <c r="AV386" s="421">
        <f t="shared" si="196"/>
        <v>0</v>
      </c>
      <c r="AW386" s="416">
        <f t="shared" si="199"/>
        <v>18750</v>
      </c>
      <c r="AX386" s="416"/>
      <c r="AY386" s="421">
        <f t="shared" si="197"/>
        <v>18750</v>
      </c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</row>
    <row r="387" spans="1:76" s="21" customFormat="1" ht="12" customHeight="1">
      <c r="A387" s="438">
        <v>16504383</v>
      </c>
      <c r="B387" s="237"/>
      <c r="C387" s="454" t="s">
        <v>1642</v>
      </c>
      <c r="D387" s="411" t="str">
        <f t="shared" si="181"/>
        <v>W/C</v>
      </c>
      <c r="E387" s="411"/>
      <c r="F387" s="444">
        <v>43221</v>
      </c>
      <c r="G387" s="411"/>
      <c r="H387" s="412"/>
      <c r="I387" s="412"/>
      <c r="J387" s="412"/>
      <c r="K387" s="412"/>
      <c r="L387" s="412" t="str">
        <f t="shared" ref="L387" si="200">IF(VALUE(AM387),"W/C",IF(ISBLANK(AM387),"NO","W/C"))</f>
        <v>W/C</v>
      </c>
      <c r="M387" s="412" t="str">
        <f t="shared" ref="M387" si="201">IF(VALUE(AN387),"W/C",IF(ISBLANK(AN387),"NO","W/C"))</f>
        <v>NO</v>
      </c>
      <c r="N387" s="412" t="str">
        <f t="shared" ref="N387" si="202">IF(OR(CONCATENATE(L387,M387)="NOW/C",CONCATENATE(L387,M387)="W/CNO"),"W/C","")</f>
        <v>W/C</v>
      </c>
      <c r="O387" s="412"/>
      <c r="P387" s="413"/>
      <c r="Q387" s="413"/>
      <c r="R387" s="413"/>
      <c r="S387" s="413"/>
      <c r="T387" s="413"/>
      <c r="U387" s="413"/>
      <c r="V387" s="413"/>
      <c r="W387" s="413"/>
      <c r="X387" s="413"/>
      <c r="Y387" s="413"/>
      <c r="Z387" s="413"/>
      <c r="AA387" s="413">
        <v>378980.27</v>
      </c>
      <c r="AB387" s="413">
        <v>361753.89</v>
      </c>
      <c r="AC387" s="413"/>
      <c r="AD387" s="534">
        <f t="shared" si="168"/>
        <v>46654.767916666671</v>
      </c>
      <c r="AE387" s="530"/>
      <c r="AF387" s="414"/>
      <c r="AG387" s="415"/>
      <c r="AH387" s="416"/>
      <c r="AI387" s="416"/>
      <c r="AJ387" s="416"/>
      <c r="AK387" s="417"/>
      <c r="AL387" s="416">
        <f t="shared" si="194"/>
        <v>0</v>
      </c>
      <c r="AM387" s="418">
        <f t="shared" ref="AM387" si="203">AD387</f>
        <v>46654.767916666671</v>
      </c>
      <c r="AN387" s="416"/>
      <c r="AO387" s="419">
        <f t="shared" ref="AO387" si="204">AM387+AN387</f>
        <v>46654.767916666671</v>
      </c>
      <c r="AP387" s="297"/>
      <c r="AQ387" s="420">
        <f t="shared" si="169"/>
        <v>361753.89</v>
      </c>
      <c r="AR387" s="416"/>
      <c r="AS387" s="416"/>
      <c r="AT387" s="416"/>
      <c r="AU387" s="416"/>
      <c r="AV387" s="421">
        <f t="shared" si="196"/>
        <v>0</v>
      </c>
      <c r="AW387" s="416">
        <f t="shared" ref="AW387" si="205">AQ387</f>
        <v>361753.89</v>
      </c>
      <c r="AX387" s="416"/>
      <c r="AY387" s="421">
        <f t="shared" ref="AY387" si="206">AW387+AX387</f>
        <v>361753.89</v>
      </c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</row>
    <row r="388" spans="1:76" s="21" customFormat="1" ht="12" customHeight="1">
      <c r="A388" s="438">
        <v>16504403</v>
      </c>
      <c r="B388" s="438"/>
      <c r="C388" s="454" t="s">
        <v>1676</v>
      </c>
      <c r="D388" s="411" t="str">
        <f t="shared" si="181"/>
        <v>W/C</v>
      </c>
      <c r="E388" s="411"/>
      <c r="F388" s="444">
        <v>43252</v>
      </c>
      <c r="G388" s="411"/>
      <c r="H388" s="412"/>
      <c r="I388" s="412"/>
      <c r="J388" s="412"/>
      <c r="K388" s="412"/>
      <c r="L388" s="412" t="str">
        <f t="shared" ref="L388" si="207">IF(VALUE(AM388),"W/C",IF(ISBLANK(AM388),"NO","W/C"))</f>
        <v>W/C</v>
      </c>
      <c r="M388" s="412" t="str">
        <f t="shared" ref="M388" si="208">IF(VALUE(AN388),"W/C",IF(ISBLANK(AN388),"NO","W/C"))</f>
        <v>NO</v>
      </c>
      <c r="N388" s="412" t="str">
        <f t="shared" ref="N388" si="209">IF(OR(CONCATENATE(L388,M388)="NOW/C",CONCATENATE(L388,M388)="W/CNO"),"W/C","")</f>
        <v>W/C</v>
      </c>
      <c r="O388" s="412"/>
      <c r="P388" s="413"/>
      <c r="Q388" s="413"/>
      <c r="R388" s="413"/>
      <c r="S388" s="413"/>
      <c r="T388" s="413"/>
      <c r="U388" s="413"/>
      <c r="V388" s="413"/>
      <c r="W388" s="413"/>
      <c r="X388" s="413"/>
      <c r="Y388" s="413"/>
      <c r="Z388" s="413"/>
      <c r="AA388" s="413"/>
      <c r="AB388" s="413">
        <v>58339.92</v>
      </c>
      <c r="AC388" s="413"/>
      <c r="AD388" s="534">
        <f t="shared" si="168"/>
        <v>2430.83</v>
      </c>
      <c r="AE388" s="530"/>
      <c r="AF388" s="530"/>
      <c r="AG388" s="540"/>
      <c r="AH388" s="416"/>
      <c r="AI388" s="416"/>
      <c r="AJ388" s="416"/>
      <c r="AK388" s="417"/>
      <c r="AL388" s="416">
        <f t="shared" ref="AL388:AL390" si="210">SUM(AI388:AK388)</f>
        <v>0</v>
      </c>
      <c r="AM388" s="418">
        <f t="shared" ref="AM388" si="211">AD388</f>
        <v>2430.83</v>
      </c>
      <c r="AN388" s="416"/>
      <c r="AO388" s="419">
        <f t="shared" ref="AO388" si="212">AM388+AN388</f>
        <v>2430.83</v>
      </c>
      <c r="AP388" s="297"/>
      <c r="AQ388" s="420">
        <f t="shared" si="169"/>
        <v>58339.92</v>
      </c>
      <c r="AR388" s="416"/>
      <c r="AS388" s="416"/>
      <c r="AT388" s="416"/>
      <c r="AU388" s="416"/>
      <c r="AV388" s="421">
        <f t="shared" ref="AV388" si="213">SUM(AS388:AU388)</f>
        <v>0</v>
      </c>
      <c r="AW388" s="416">
        <f t="shared" ref="AW388" si="214">AQ388</f>
        <v>58339.92</v>
      </c>
      <c r="AX388" s="416"/>
      <c r="AY388" s="421">
        <f t="shared" ref="AY388:AY390" si="215">AW388+AX388</f>
        <v>58339.92</v>
      </c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s="21" customFormat="1" ht="12" customHeight="1">
      <c r="A389" s="438">
        <v>16504433</v>
      </c>
      <c r="B389" s="438" t="s">
        <v>1677</v>
      </c>
      <c r="C389" s="454" t="s">
        <v>1677</v>
      </c>
      <c r="D389" s="411" t="str">
        <f t="shared" si="181"/>
        <v>W/C</v>
      </c>
      <c r="E389" s="411"/>
      <c r="F389" s="444">
        <v>43252</v>
      </c>
      <c r="G389" s="411"/>
      <c r="H389" s="412"/>
      <c r="I389" s="412"/>
      <c r="J389" s="412"/>
      <c r="K389" s="412"/>
      <c r="L389" s="412" t="str">
        <f t="shared" ref="L389" si="216">IF(VALUE(AM389),"W/C",IF(ISBLANK(AM389),"NO","W/C"))</f>
        <v>W/C</v>
      </c>
      <c r="M389" s="412" t="str">
        <f t="shared" ref="M389" si="217">IF(VALUE(AN389),"W/C",IF(ISBLANK(AN389),"NO","W/C"))</f>
        <v>NO</v>
      </c>
      <c r="N389" s="412" t="str">
        <f t="shared" ref="N389" si="218">IF(OR(CONCATENATE(L389,M389)="NOW/C",CONCATENATE(L389,M389)="W/CNO"),"W/C","")</f>
        <v>W/C</v>
      </c>
      <c r="O389" s="412"/>
      <c r="P389" s="413"/>
      <c r="Q389" s="413"/>
      <c r="R389" s="413"/>
      <c r="S389" s="413"/>
      <c r="T389" s="413"/>
      <c r="U389" s="413"/>
      <c r="V389" s="413"/>
      <c r="W389" s="413"/>
      <c r="X389" s="413"/>
      <c r="Y389" s="413"/>
      <c r="Z389" s="413"/>
      <c r="AA389" s="413"/>
      <c r="AB389" s="413">
        <v>49175.46</v>
      </c>
      <c r="AC389" s="413"/>
      <c r="AD389" s="534">
        <f t="shared" si="168"/>
        <v>2048.9775</v>
      </c>
      <c r="AE389" s="530"/>
      <c r="AF389" s="530"/>
      <c r="AG389" s="540"/>
      <c r="AH389" s="416"/>
      <c r="AI389" s="416"/>
      <c r="AJ389" s="416"/>
      <c r="AK389" s="417"/>
      <c r="AL389" s="416">
        <f t="shared" si="210"/>
        <v>0</v>
      </c>
      <c r="AM389" s="418">
        <f t="shared" ref="AM389:AM390" si="219">AD389</f>
        <v>2048.9775</v>
      </c>
      <c r="AN389" s="416"/>
      <c r="AO389" s="419">
        <f t="shared" ref="AO389:AO390" si="220">AM389+AN389</f>
        <v>2048.9775</v>
      </c>
      <c r="AP389" s="297"/>
      <c r="AQ389" s="420">
        <f t="shared" si="169"/>
        <v>49175.46</v>
      </c>
      <c r="AR389" s="416"/>
      <c r="AS389" s="416"/>
      <c r="AT389" s="416"/>
      <c r="AU389" s="416"/>
      <c r="AV389" s="421">
        <f t="shared" ref="AV389:AV390" si="221">AP389</f>
        <v>0</v>
      </c>
      <c r="AW389" s="416">
        <f t="shared" ref="AW389:AW390" si="222">AQ389</f>
        <v>49175.46</v>
      </c>
      <c r="AX389" s="416"/>
      <c r="AY389" s="421">
        <f t="shared" si="215"/>
        <v>49175.46</v>
      </c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</row>
    <row r="390" spans="1:76" s="21" customFormat="1" ht="12" customHeight="1">
      <c r="A390" s="438">
        <v>16504443</v>
      </c>
      <c r="B390" s="438" t="s">
        <v>1678</v>
      </c>
      <c r="C390" s="454" t="s">
        <v>1678</v>
      </c>
      <c r="D390" s="411" t="str">
        <f t="shared" si="181"/>
        <v>W/C</v>
      </c>
      <c r="E390" s="411"/>
      <c r="F390" s="444">
        <v>43252</v>
      </c>
      <c r="G390" s="411"/>
      <c r="H390" s="412"/>
      <c r="I390" s="412"/>
      <c r="J390" s="412"/>
      <c r="K390" s="412"/>
      <c r="L390" s="412" t="str">
        <f t="shared" ref="L390" si="223">IF(VALUE(AM390),"W/C",IF(ISBLANK(AM390),"NO","W/C"))</f>
        <v>W/C</v>
      </c>
      <c r="M390" s="412" t="str">
        <f t="shared" ref="M390" si="224">IF(VALUE(AN390),"W/C",IF(ISBLANK(AN390),"NO","W/C"))</f>
        <v>NO</v>
      </c>
      <c r="N390" s="412" t="str">
        <f t="shared" ref="N390" si="225">IF(OR(CONCATENATE(L390,M390)="NOW/C",CONCATENATE(L390,M390)="W/CNO"),"W/C","")</f>
        <v>W/C</v>
      </c>
      <c r="O390" s="412"/>
      <c r="P390" s="413"/>
      <c r="Q390" s="413"/>
      <c r="R390" s="413"/>
      <c r="S390" s="413"/>
      <c r="T390" s="413"/>
      <c r="U390" s="413"/>
      <c r="V390" s="413"/>
      <c r="W390" s="413"/>
      <c r="X390" s="413"/>
      <c r="Y390" s="413"/>
      <c r="Z390" s="413"/>
      <c r="AA390" s="413"/>
      <c r="AB390" s="413">
        <v>-7920</v>
      </c>
      <c r="AC390" s="413"/>
      <c r="AD390" s="534">
        <f t="shared" si="168"/>
        <v>-330</v>
      </c>
      <c r="AE390" s="530"/>
      <c r="AF390" s="530"/>
      <c r="AG390" s="540"/>
      <c r="AH390" s="416"/>
      <c r="AI390" s="416"/>
      <c r="AJ390" s="416"/>
      <c r="AK390" s="417"/>
      <c r="AL390" s="416">
        <f t="shared" si="210"/>
        <v>0</v>
      </c>
      <c r="AM390" s="418">
        <f t="shared" si="219"/>
        <v>-330</v>
      </c>
      <c r="AN390" s="416"/>
      <c r="AO390" s="419">
        <f t="shared" si="220"/>
        <v>-330</v>
      </c>
      <c r="AP390" s="297"/>
      <c r="AQ390" s="420">
        <f t="shared" si="169"/>
        <v>-7920</v>
      </c>
      <c r="AR390" s="416"/>
      <c r="AS390" s="416"/>
      <c r="AT390" s="416"/>
      <c r="AU390" s="416"/>
      <c r="AV390" s="421">
        <f t="shared" si="221"/>
        <v>0</v>
      </c>
      <c r="AW390" s="416">
        <f t="shared" si="222"/>
        <v>-7920</v>
      </c>
      <c r="AX390" s="416"/>
      <c r="AY390" s="421">
        <f t="shared" si="215"/>
        <v>-7920</v>
      </c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</row>
    <row r="391" spans="1:76" s="21" customFormat="1" ht="12" customHeight="1">
      <c r="A391" s="195">
        <v>16580001</v>
      </c>
      <c r="B391" s="126" t="s">
        <v>2071</v>
      </c>
      <c r="C391" s="109" t="s">
        <v>1290</v>
      </c>
      <c r="D391" s="130" t="str">
        <f t="shared" si="181"/>
        <v>W/C</v>
      </c>
      <c r="E391" s="130"/>
      <c r="F391" s="109"/>
      <c r="G391" s="130"/>
      <c r="H391" s="212" t="str">
        <f t="shared" ref="H391:H412" si="226">IF(VALUE(AH391),H$7,IF(ISBLANK(AH391),"",H$7))</f>
        <v/>
      </c>
      <c r="I391" s="212" t="str">
        <f t="shared" ref="I391:I412" si="227">IF(VALUE(AI391),I$7,IF(ISBLANK(AI391),"",I$7))</f>
        <v/>
      </c>
      <c r="J391" s="212" t="str">
        <f t="shared" ref="J391:J412" si="228">IF(VALUE(AJ391),J$7,IF(ISBLANK(AJ391),"",J$7))</f>
        <v/>
      </c>
      <c r="K391" s="212" t="str">
        <f t="shared" ref="K391:K412" si="229">IF(VALUE(AK391),K$7,IF(ISBLANK(AK391),"",K$7))</f>
        <v/>
      </c>
      <c r="L391" s="212" t="str">
        <f t="shared" si="182"/>
        <v>W/C</v>
      </c>
      <c r="M391" s="212" t="str">
        <f t="shared" si="183"/>
        <v>NO</v>
      </c>
      <c r="N391" s="212" t="str">
        <f t="shared" si="184"/>
        <v>W/C</v>
      </c>
      <c r="O391" s="212"/>
      <c r="P391" s="110">
        <v>-1867188.38</v>
      </c>
      <c r="Q391" s="110">
        <v>-1867188.38</v>
      </c>
      <c r="R391" s="110">
        <v>-1867188.38</v>
      </c>
      <c r="S391" s="110">
        <v>-1907555.19</v>
      </c>
      <c r="T391" s="110">
        <v>-1907555.19</v>
      </c>
      <c r="U391" s="110">
        <v>-1907555.19</v>
      </c>
      <c r="V391" s="110">
        <v>-3399982.43</v>
      </c>
      <c r="W391" s="110">
        <v>-3399982.43</v>
      </c>
      <c r="X391" s="110">
        <v>-3399982.43</v>
      </c>
      <c r="Y391" s="110">
        <v>-4329667.59</v>
      </c>
      <c r="Z391" s="110">
        <v>-4329667.59</v>
      </c>
      <c r="AA391" s="110">
        <v>-4329667.59</v>
      </c>
      <c r="AB391" s="110">
        <v>-4954138.5199999996</v>
      </c>
      <c r="AC391" s="110"/>
      <c r="AD391" s="533">
        <f t="shared" si="168"/>
        <v>-3004721.32</v>
      </c>
      <c r="AE391" s="529"/>
      <c r="AF391" s="118"/>
      <c r="AG391" s="270"/>
      <c r="AH391" s="116"/>
      <c r="AI391" s="116"/>
      <c r="AJ391" s="116"/>
      <c r="AK391" s="117"/>
      <c r="AL391" s="116">
        <f t="shared" si="194"/>
        <v>0</v>
      </c>
      <c r="AM391" s="115">
        <f t="shared" si="198"/>
        <v>-3004721.32</v>
      </c>
      <c r="AN391" s="116"/>
      <c r="AO391" s="348">
        <f t="shared" si="195"/>
        <v>-3004721.32</v>
      </c>
      <c r="AP391" s="297"/>
      <c r="AQ391" s="101">
        <f t="shared" si="169"/>
        <v>-4954138.5199999996</v>
      </c>
      <c r="AR391" s="116"/>
      <c r="AS391" s="116"/>
      <c r="AT391" s="116"/>
      <c r="AU391" s="116"/>
      <c r="AV391" s="343">
        <f t="shared" si="196"/>
        <v>0</v>
      </c>
      <c r="AW391" s="116">
        <f t="shared" si="199"/>
        <v>-4954138.5199999996</v>
      </c>
      <c r="AX391" s="116"/>
      <c r="AY391" s="343">
        <f t="shared" si="197"/>
        <v>-4954138.5199999996</v>
      </c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</row>
    <row r="392" spans="1:76" s="21" customFormat="1" ht="12" customHeight="1">
      <c r="A392" s="195">
        <v>16580002</v>
      </c>
      <c r="B392" s="126" t="s">
        <v>2072</v>
      </c>
      <c r="C392" s="109" t="s">
        <v>1291</v>
      </c>
      <c r="D392" s="130" t="str">
        <f t="shared" si="181"/>
        <v>W/C</v>
      </c>
      <c r="E392" s="130"/>
      <c r="F392" s="109"/>
      <c r="G392" s="130"/>
      <c r="H392" s="212" t="str">
        <f t="shared" si="226"/>
        <v/>
      </c>
      <c r="I392" s="212" t="str">
        <f t="shared" si="227"/>
        <v/>
      </c>
      <c r="J392" s="212" t="str">
        <f t="shared" si="228"/>
        <v/>
      </c>
      <c r="K392" s="212" t="str">
        <f t="shared" si="229"/>
        <v/>
      </c>
      <c r="L392" s="212" t="str">
        <f t="shared" si="182"/>
        <v>W/C</v>
      </c>
      <c r="M392" s="212" t="str">
        <f t="shared" si="183"/>
        <v>NO</v>
      </c>
      <c r="N392" s="212" t="str">
        <f t="shared" si="184"/>
        <v>W/C</v>
      </c>
      <c r="O392" s="212"/>
      <c r="P392" s="110">
        <v>-1336890</v>
      </c>
      <c r="Q392" s="110">
        <v>-1336890</v>
      </c>
      <c r="R392" s="110">
        <v>-1336890</v>
      </c>
      <c r="S392" s="110">
        <v>-1105230</v>
      </c>
      <c r="T392" s="110">
        <v>-1105230</v>
      </c>
      <c r="U392" s="110">
        <v>-1105230</v>
      </c>
      <c r="V392" s="110">
        <v>-787475</v>
      </c>
      <c r="W392" s="110">
        <v>-787475</v>
      </c>
      <c r="X392" s="110">
        <v>-787475</v>
      </c>
      <c r="Y392" s="110">
        <v>-778475</v>
      </c>
      <c r="Z392" s="110">
        <v>-778475</v>
      </c>
      <c r="AA392" s="110">
        <v>-778475</v>
      </c>
      <c r="AB392" s="110">
        <v>-556237.5</v>
      </c>
      <c r="AC392" s="110"/>
      <c r="AD392" s="533">
        <f t="shared" si="168"/>
        <v>-969490.3125</v>
      </c>
      <c r="AE392" s="529"/>
      <c r="AF392" s="118"/>
      <c r="AG392" s="270"/>
      <c r="AH392" s="116"/>
      <c r="AI392" s="116"/>
      <c r="AJ392" s="116"/>
      <c r="AK392" s="117"/>
      <c r="AL392" s="116">
        <f t="shared" si="194"/>
        <v>0</v>
      </c>
      <c r="AM392" s="115">
        <f t="shared" si="198"/>
        <v>-969490.3125</v>
      </c>
      <c r="AN392" s="116"/>
      <c r="AO392" s="348">
        <f t="shared" si="195"/>
        <v>-969490.3125</v>
      </c>
      <c r="AP392" s="297"/>
      <c r="AQ392" s="101">
        <f t="shared" si="169"/>
        <v>-556237.5</v>
      </c>
      <c r="AR392" s="116"/>
      <c r="AS392" s="116"/>
      <c r="AT392" s="116"/>
      <c r="AU392" s="116"/>
      <c r="AV392" s="343">
        <f t="shared" si="196"/>
        <v>0</v>
      </c>
      <c r="AW392" s="116">
        <f t="shared" si="199"/>
        <v>-556237.5</v>
      </c>
      <c r="AX392" s="116"/>
      <c r="AY392" s="343">
        <f t="shared" si="197"/>
        <v>-556237.5</v>
      </c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</row>
    <row r="393" spans="1:76" s="21" customFormat="1" ht="12" customHeight="1">
      <c r="A393" s="195">
        <v>16580003</v>
      </c>
      <c r="B393" s="126" t="s">
        <v>2073</v>
      </c>
      <c r="C393" s="109" t="s">
        <v>1292</v>
      </c>
      <c r="D393" s="130" t="str">
        <f t="shared" si="181"/>
        <v>W/C</v>
      </c>
      <c r="E393" s="130"/>
      <c r="F393" s="109"/>
      <c r="G393" s="130"/>
      <c r="H393" s="212" t="str">
        <f t="shared" si="226"/>
        <v/>
      </c>
      <c r="I393" s="212" t="str">
        <f t="shared" si="227"/>
        <v/>
      </c>
      <c r="J393" s="212" t="str">
        <f t="shared" si="228"/>
        <v/>
      </c>
      <c r="K393" s="212" t="str">
        <f t="shared" si="229"/>
        <v/>
      </c>
      <c r="L393" s="212" t="str">
        <f t="shared" si="182"/>
        <v>W/C</v>
      </c>
      <c r="M393" s="212" t="str">
        <f t="shared" si="183"/>
        <v>NO</v>
      </c>
      <c r="N393" s="212" t="str">
        <f t="shared" si="184"/>
        <v>W/C</v>
      </c>
      <c r="O393" s="212"/>
      <c r="P393" s="110">
        <v>-1555455.47</v>
      </c>
      <c r="Q393" s="110">
        <v>-1555455.47</v>
      </c>
      <c r="R393" s="110">
        <v>-1555455.47</v>
      </c>
      <c r="S393" s="110">
        <v>-2925181.54</v>
      </c>
      <c r="T393" s="110">
        <v>-2925181.54</v>
      </c>
      <c r="U393" s="110">
        <v>-2925181.54</v>
      </c>
      <c r="V393" s="110">
        <v>-2540505.7400000002</v>
      </c>
      <c r="W393" s="110">
        <v>-2540505.7400000002</v>
      </c>
      <c r="X393" s="110">
        <v>-2540505.7400000002</v>
      </c>
      <c r="Y393" s="110">
        <v>-2178793.0299999998</v>
      </c>
      <c r="Z393" s="110">
        <v>-2178793.0299999998</v>
      </c>
      <c r="AA393" s="110">
        <v>-2178793.0299999998</v>
      </c>
      <c r="AB393" s="110">
        <v>-2270576.63</v>
      </c>
      <c r="AC393" s="110"/>
      <c r="AD393" s="533">
        <f t="shared" ref="AD393:AD456" si="230">(P393+AB393+SUM(Q393:AA393)*2)/24</f>
        <v>-2329780.6600000006</v>
      </c>
      <c r="AE393" s="529"/>
      <c r="AF393" s="118"/>
      <c r="AG393" s="270"/>
      <c r="AH393" s="116"/>
      <c r="AI393" s="116"/>
      <c r="AJ393" s="116"/>
      <c r="AK393" s="117"/>
      <c r="AL393" s="116">
        <f t="shared" si="194"/>
        <v>0</v>
      </c>
      <c r="AM393" s="115">
        <f t="shared" si="198"/>
        <v>-2329780.6600000006</v>
      </c>
      <c r="AN393" s="116"/>
      <c r="AO393" s="348">
        <f t="shared" si="195"/>
        <v>-2329780.6600000006</v>
      </c>
      <c r="AP393" s="297"/>
      <c r="AQ393" s="101">
        <f t="shared" ref="AQ393:AQ456" si="231">AB393</f>
        <v>-2270576.63</v>
      </c>
      <c r="AR393" s="116"/>
      <c r="AS393" s="116"/>
      <c r="AT393" s="116"/>
      <c r="AU393" s="116"/>
      <c r="AV393" s="343">
        <f t="shared" si="196"/>
        <v>0</v>
      </c>
      <c r="AW393" s="116">
        <f t="shared" si="199"/>
        <v>-2270576.63</v>
      </c>
      <c r="AX393" s="116"/>
      <c r="AY393" s="343">
        <f t="shared" si="197"/>
        <v>-2270576.63</v>
      </c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</row>
    <row r="394" spans="1:76" s="21" customFormat="1" ht="12" customHeight="1">
      <c r="A394" s="195">
        <v>16590001</v>
      </c>
      <c r="B394" s="126" t="s">
        <v>2074</v>
      </c>
      <c r="C394" s="109" t="s">
        <v>1290</v>
      </c>
      <c r="D394" s="130" t="str">
        <f t="shared" si="181"/>
        <v>W/C</v>
      </c>
      <c r="E394" s="130"/>
      <c r="F394" s="109"/>
      <c r="G394" s="130"/>
      <c r="H394" s="212" t="str">
        <f t="shared" si="226"/>
        <v/>
      </c>
      <c r="I394" s="212" t="str">
        <f t="shared" si="227"/>
        <v/>
      </c>
      <c r="J394" s="212" t="str">
        <f t="shared" si="228"/>
        <v/>
      </c>
      <c r="K394" s="212" t="str">
        <f t="shared" si="229"/>
        <v/>
      </c>
      <c r="L394" s="212" t="str">
        <f t="shared" si="182"/>
        <v>W/C</v>
      </c>
      <c r="M394" s="212" t="str">
        <f t="shared" si="183"/>
        <v>NO</v>
      </c>
      <c r="N394" s="212" t="str">
        <f t="shared" si="184"/>
        <v>W/C</v>
      </c>
      <c r="O394" s="212"/>
      <c r="P394" s="110">
        <v>1867188.38</v>
      </c>
      <c r="Q394" s="110">
        <v>1867188.38</v>
      </c>
      <c r="R394" s="110">
        <v>1867188.38</v>
      </c>
      <c r="S394" s="110">
        <v>1907555.19</v>
      </c>
      <c r="T394" s="110">
        <v>1907555.19</v>
      </c>
      <c r="U394" s="110">
        <v>1907555.19</v>
      </c>
      <c r="V394" s="110">
        <v>3399982.43</v>
      </c>
      <c r="W394" s="110">
        <v>3399982.43</v>
      </c>
      <c r="X394" s="110">
        <v>3399982.43</v>
      </c>
      <c r="Y394" s="110">
        <v>4329667.59</v>
      </c>
      <c r="Z394" s="110">
        <v>4329667.59</v>
      </c>
      <c r="AA394" s="110">
        <v>4329667.59</v>
      </c>
      <c r="AB394" s="110">
        <v>4954138.5199999996</v>
      </c>
      <c r="AC394" s="110"/>
      <c r="AD394" s="533">
        <f t="shared" si="230"/>
        <v>3004721.32</v>
      </c>
      <c r="AE394" s="529"/>
      <c r="AF394" s="118"/>
      <c r="AG394" s="270"/>
      <c r="AH394" s="116"/>
      <c r="AI394" s="116"/>
      <c r="AJ394" s="116"/>
      <c r="AK394" s="117"/>
      <c r="AL394" s="116">
        <f t="shared" si="194"/>
        <v>0</v>
      </c>
      <c r="AM394" s="115">
        <f t="shared" si="198"/>
        <v>3004721.32</v>
      </c>
      <c r="AN394" s="116"/>
      <c r="AO394" s="348">
        <f t="shared" si="195"/>
        <v>3004721.32</v>
      </c>
      <c r="AP394" s="297"/>
      <c r="AQ394" s="101">
        <f t="shared" si="231"/>
        <v>4954138.5199999996</v>
      </c>
      <c r="AR394" s="116"/>
      <c r="AS394" s="116"/>
      <c r="AT394" s="116"/>
      <c r="AU394" s="116"/>
      <c r="AV394" s="343">
        <f t="shared" si="196"/>
        <v>0</v>
      </c>
      <c r="AW394" s="116">
        <f t="shared" si="199"/>
        <v>4954138.5199999996</v>
      </c>
      <c r="AX394" s="116"/>
      <c r="AY394" s="343">
        <f t="shared" si="197"/>
        <v>4954138.5199999996</v>
      </c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</row>
    <row r="395" spans="1:76" s="21" customFormat="1" ht="12" customHeight="1">
      <c r="A395" s="195">
        <v>16590002</v>
      </c>
      <c r="B395" s="126" t="s">
        <v>2075</v>
      </c>
      <c r="C395" s="109" t="s">
        <v>1293</v>
      </c>
      <c r="D395" s="130" t="str">
        <f t="shared" si="181"/>
        <v>W/C</v>
      </c>
      <c r="E395" s="130"/>
      <c r="F395" s="109"/>
      <c r="G395" s="130"/>
      <c r="H395" s="212" t="str">
        <f t="shared" si="226"/>
        <v/>
      </c>
      <c r="I395" s="212" t="str">
        <f t="shared" si="227"/>
        <v/>
      </c>
      <c r="J395" s="212" t="str">
        <f t="shared" si="228"/>
        <v/>
      </c>
      <c r="K395" s="212" t="str">
        <f t="shared" si="229"/>
        <v/>
      </c>
      <c r="L395" s="212" t="str">
        <f t="shared" si="182"/>
        <v>W/C</v>
      </c>
      <c r="M395" s="212" t="str">
        <f t="shared" si="183"/>
        <v>NO</v>
      </c>
      <c r="N395" s="212" t="str">
        <f t="shared" si="184"/>
        <v>W/C</v>
      </c>
      <c r="O395" s="212"/>
      <c r="P395" s="110">
        <v>1336890</v>
      </c>
      <c r="Q395" s="110">
        <v>1336890</v>
      </c>
      <c r="R395" s="110">
        <v>1336890</v>
      </c>
      <c r="S395" s="110">
        <v>1105230</v>
      </c>
      <c r="T395" s="110">
        <v>1105230</v>
      </c>
      <c r="U395" s="110">
        <v>1105230</v>
      </c>
      <c r="V395" s="110">
        <v>787475</v>
      </c>
      <c r="W395" s="110">
        <v>787475</v>
      </c>
      <c r="X395" s="110">
        <v>787475</v>
      </c>
      <c r="Y395" s="110">
        <v>778475</v>
      </c>
      <c r="Z395" s="110">
        <v>778475</v>
      </c>
      <c r="AA395" s="110">
        <v>778475</v>
      </c>
      <c r="AB395" s="110">
        <v>556237.5</v>
      </c>
      <c r="AC395" s="110"/>
      <c r="AD395" s="533">
        <f t="shared" si="230"/>
        <v>969490.3125</v>
      </c>
      <c r="AE395" s="529"/>
      <c r="AF395" s="118"/>
      <c r="AG395" s="270"/>
      <c r="AH395" s="116"/>
      <c r="AI395" s="116"/>
      <c r="AJ395" s="116"/>
      <c r="AK395" s="117"/>
      <c r="AL395" s="116">
        <f t="shared" si="194"/>
        <v>0</v>
      </c>
      <c r="AM395" s="115">
        <f t="shared" si="198"/>
        <v>969490.3125</v>
      </c>
      <c r="AN395" s="116"/>
      <c r="AO395" s="348">
        <f t="shared" si="195"/>
        <v>969490.3125</v>
      </c>
      <c r="AP395" s="297"/>
      <c r="AQ395" s="101">
        <f t="shared" si="231"/>
        <v>556237.5</v>
      </c>
      <c r="AR395" s="116"/>
      <c r="AS395" s="116"/>
      <c r="AT395" s="116"/>
      <c r="AU395" s="116"/>
      <c r="AV395" s="343">
        <f t="shared" si="196"/>
        <v>0</v>
      </c>
      <c r="AW395" s="116">
        <f t="shared" si="199"/>
        <v>556237.5</v>
      </c>
      <c r="AX395" s="116"/>
      <c r="AY395" s="343">
        <f t="shared" si="197"/>
        <v>556237.5</v>
      </c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s="21" customFormat="1" ht="12" customHeight="1">
      <c r="A396" s="195">
        <v>16590003</v>
      </c>
      <c r="B396" s="126" t="s">
        <v>2076</v>
      </c>
      <c r="C396" s="109" t="s">
        <v>1292</v>
      </c>
      <c r="D396" s="130" t="str">
        <f t="shared" si="181"/>
        <v>W/C</v>
      </c>
      <c r="E396" s="130"/>
      <c r="F396" s="109"/>
      <c r="G396" s="130"/>
      <c r="H396" s="212" t="str">
        <f t="shared" si="226"/>
        <v/>
      </c>
      <c r="I396" s="212" t="str">
        <f t="shared" si="227"/>
        <v/>
      </c>
      <c r="J396" s="212" t="str">
        <f t="shared" si="228"/>
        <v/>
      </c>
      <c r="K396" s="212" t="str">
        <f t="shared" si="229"/>
        <v/>
      </c>
      <c r="L396" s="212" t="str">
        <f t="shared" si="182"/>
        <v>W/C</v>
      </c>
      <c r="M396" s="212" t="str">
        <f t="shared" si="183"/>
        <v>NO</v>
      </c>
      <c r="N396" s="212" t="str">
        <f t="shared" si="184"/>
        <v>W/C</v>
      </c>
      <c r="O396" s="212"/>
      <c r="P396" s="110">
        <v>1555455.47</v>
      </c>
      <c r="Q396" s="110">
        <v>1555455.47</v>
      </c>
      <c r="R396" s="110">
        <v>1555455.47</v>
      </c>
      <c r="S396" s="110">
        <v>2925181.54</v>
      </c>
      <c r="T396" s="110">
        <v>2925181.54</v>
      </c>
      <c r="U396" s="110">
        <v>2925181.54</v>
      </c>
      <c r="V396" s="110">
        <v>2540505.7400000002</v>
      </c>
      <c r="W396" s="110">
        <v>2540505.7400000002</v>
      </c>
      <c r="X396" s="110">
        <v>2540505.7400000002</v>
      </c>
      <c r="Y396" s="110">
        <v>2178793.0299999998</v>
      </c>
      <c r="Z396" s="110">
        <v>2178793.0299999998</v>
      </c>
      <c r="AA396" s="110">
        <v>2178793.0299999998</v>
      </c>
      <c r="AB396" s="110">
        <v>2270576.63</v>
      </c>
      <c r="AC396" s="110"/>
      <c r="AD396" s="533">
        <f t="shared" si="230"/>
        <v>2329780.6600000006</v>
      </c>
      <c r="AE396" s="529"/>
      <c r="AF396" s="118"/>
      <c r="AG396" s="270"/>
      <c r="AH396" s="116"/>
      <c r="AI396" s="116"/>
      <c r="AJ396" s="116"/>
      <c r="AK396" s="117"/>
      <c r="AL396" s="116">
        <f t="shared" si="194"/>
        <v>0</v>
      </c>
      <c r="AM396" s="115">
        <f t="shared" si="198"/>
        <v>2329780.6600000006</v>
      </c>
      <c r="AN396" s="116"/>
      <c r="AO396" s="348">
        <f t="shared" si="195"/>
        <v>2329780.6600000006</v>
      </c>
      <c r="AP396" s="297"/>
      <c r="AQ396" s="101">
        <f t="shared" si="231"/>
        <v>2270576.63</v>
      </c>
      <c r="AR396" s="116"/>
      <c r="AS396" s="116"/>
      <c r="AT396" s="116"/>
      <c r="AU396" s="116"/>
      <c r="AV396" s="343">
        <f t="shared" si="196"/>
        <v>0</v>
      </c>
      <c r="AW396" s="116">
        <f t="shared" si="199"/>
        <v>2270576.63</v>
      </c>
      <c r="AX396" s="116"/>
      <c r="AY396" s="343">
        <f t="shared" si="197"/>
        <v>2270576.63</v>
      </c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</row>
    <row r="397" spans="1:76" s="21" customFormat="1" ht="12" customHeight="1">
      <c r="A397" s="195">
        <v>17300001</v>
      </c>
      <c r="B397" s="126" t="s">
        <v>2077</v>
      </c>
      <c r="C397" s="109" t="s">
        <v>889</v>
      </c>
      <c r="D397" s="130" t="str">
        <f t="shared" si="181"/>
        <v>W/C</v>
      </c>
      <c r="E397" s="130"/>
      <c r="F397" s="109"/>
      <c r="G397" s="130"/>
      <c r="H397" s="212" t="str">
        <f t="shared" si="226"/>
        <v/>
      </c>
      <c r="I397" s="212" t="str">
        <f t="shared" si="227"/>
        <v/>
      </c>
      <c r="J397" s="212" t="str">
        <f t="shared" si="228"/>
        <v/>
      </c>
      <c r="K397" s="212" t="str">
        <f t="shared" si="229"/>
        <v/>
      </c>
      <c r="L397" s="212" t="str">
        <f t="shared" si="182"/>
        <v>W/C</v>
      </c>
      <c r="M397" s="212" t="str">
        <f t="shared" si="183"/>
        <v>NO</v>
      </c>
      <c r="N397" s="212" t="str">
        <f t="shared" si="184"/>
        <v>W/C</v>
      </c>
      <c r="O397" s="212"/>
      <c r="P397" s="110">
        <v>92860822.540000007</v>
      </c>
      <c r="Q397" s="110">
        <v>98345428.709999993</v>
      </c>
      <c r="R397" s="110">
        <v>105857105.98999999</v>
      </c>
      <c r="S397" s="110">
        <v>100249311.52</v>
      </c>
      <c r="T397" s="110">
        <v>117318639.04000001</v>
      </c>
      <c r="U397" s="110">
        <v>129593035.92</v>
      </c>
      <c r="V397" s="110">
        <v>153518277.15000001</v>
      </c>
      <c r="W397" s="110">
        <v>141297485.46000001</v>
      </c>
      <c r="X397" s="110">
        <v>134679047.91</v>
      </c>
      <c r="Y397" s="110">
        <v>124033846.59999999</v>
      </c>
      <c r="Z397" s="110">
        <v>108462600.73</v>
      </c>
      <c r="AA397" s="110">
        <v>97276925.409999996</v>
      </c>
      <c r="AB397" s="110">
        <v>98182335.890000001</v>
      </c>
      <c r="AC397" s="110"/>
      <c r="AD397" s="533">
        <f t="shared" si="230"/>
        <v>117179440.30458333</v>
      </c>
      <c r="AE397" s="529"/>
      <c r="AF397" s="118"/>
      <c r="AG397" s="270"/>
      <c r="AH397" s="116"/>
      <c r="AI397" s="116"/>
      <c r="AJ397" s="116"/>
      <c r="AK397" s="117"/>
      <c r="AL397" s="116">
        <f t="shared" si="194"/>
        <v>0</v>
      </c>
      <c r="AM397" s="115">
        <f t="shared" si="198"/>
        <v>117179440.30458333</v>
      </c>
      <c r="AN397" s="116"/>
      <c r="AO397" s="348">
        <f t="shared" si="195"/>
        <v>117179440.30458333</v>
      </c>
      <c r="AP397" s="297"/>
      <c r="AQ397" s="101">
        <f t="shared" si="231"/>
        <v>98182335.890000001</v>
      </c>
      <c r="AR397" s="116"/>
      <c r="AS397" s="116"/>
      <c r="AT397" s="116"/>
      <c r="AU397" s="116"/>
      <c r="AV397" s="343">
        <f t="shared" si="196"/>
        <v>0</v>
      </c>
      <c r="AW397" s="116">
        <f t="shared" si="199"/>
        <v>98182335.890000001</v>
      </c>
      <c r="AX397" s="116"/>
      <c r="AY397" s="343">
        <f t="shared" si="197"/>
        <v>98182335.890000001</v>
      </c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</row>
    <row r="398" spans="1:76" s="21" customFormat="1" ht="12" customHeight="1">
      <c r="A398" s="195">
        <v>17300002</v>
      </c>
      <c r="B398" s="126" t="s">
        <v>2078</v>
      </c>
      <c r="C398" s="109" t="s">
        <v>621</v>
      </c>
      <c r="D398" s="130" t="str">
        <f t="shared" si="181"/>
        <v>W/C</v>
      </c>
      <c r="E398" s="130"/>
      <c r="F398" s="109"/>
      <c r="G398" s="130"/>
      <c r="H398" s="212" t="str">
        <f t="shared" si="226"/>
        <v/>
      </c>
      <c r="I398" s="212" t="str">
        <f t="shared" si="227"/>
        <v/>
      </c>
      <c r="J398" s="212" t="str">
        <f t="shared" si="228"/>
        <v/>
      </c>
      <c r="K398" s="212" t="str">
        <f t="shared" si="229"/>
        <v/>
      </c>
      <c r="L398" s="212" t="str">
        <f t="shared" si="182"/>
        <v>W/C</v>
      </c>
      <c r="M398" s="212" t="str">
        <f t="shared" si="183"/>
        <v>NO</v>
      </c>
      <c r="N398" s="212" t="str">
        <f t="shared" si="184"/>
        <v>W/C</v>
      </c>
      <c r="O398" s="212"/>
      <c r="P398" s="110">
        <v>23083739.379999999</v>
      </c>
      <c r="Q398" s="110">
        <v>21702807.16</v>
      </c>
      <c r="R398" s="110">
        <v>22032964.190000001</v>
      </c>
      <c r="S398" s="110">
        <v>26002791.41</v>
      </c>
      <c r="T398" s="110">
        <v>43459844.109999999</v>
      </c>
      <c r="U398" s="110">
        <v>55393341.200000003</v>
      </c>
      <c r="V398" s="110">
        <v>68667874.859999999</v>
      </c>
      <c r="W398" s="110">
        <v>59375474.670000002</v>
      </c>
      <c r="X398" s="110">
        <v>61707399.82</v>
      </c>
      <c r="Y398" s="110">
        <v>49811454.770000003</v>
      </c>
      <c r="Z398" s="110">
        <v>37825641.18</v>
      </c>
      <c r="AA398" s="110">
        <v>25238971.57</v>
      </c>
      <c r="AB398" s="110">
        <v>25031300.559999999</v>
      </c>
      <c r="AC398" s="110"/>
      <c r="AD398" s="533">
        <f t="shared" si="230"/>
        <v>41273007.075833328</v>
      </c>
      <c r="AE398" s="529"/>
      <c r="AF398" s="118"/>
      <c r="AG398" s="270"/>
      <c r="AH398" s="116"/>
      <c r="AI398" s="116"/>
      <c r="AJ398" s="116"/>
      <c r="AK398" s="117"/>
      <c r="AL398" s="116">
        <f t="shared" si="194"/>
        <v>0</v>
      </c>
      <c r="AM398" s="115">
        <f t="shared" si="198"/>
        <v>41273007.075833328</v>
      </c>
      <c r="AN398" s="116"/>
      <c r="AO398" s="348">
        <f t="shared" si="195"/>
        <v>41273007.075833328</v>
      </c>
      <c r="AP398" s="297"/>
      <c r="AQ398" s="101">
        <f t="shared" si="231"/>
        <v>25031300.559999999</v>
      </c>
      <c r="AR398" s="116"/>
      <c r="AS398" s="116"/>
      <c r="AT398" s="116"/>
      <c r="AU398" s="116"/>
      <c r="AV398" s="343">
        <f t="shared" si="196"/>
        <v>0</v>
      </c>
      <c r="AW398" s="116">
        <f t="shared" si="199"/>
        <v>25031300.559999999</v>
      </c>
      <c r="AX398" s="116"/>
      <c r="AY398" s="343">
        <f t="shared" si="197"/>
        <v>25031300.559999999</v>
      </c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</row>
    <row r="399" spans="1:76" s="21" customFormat="1" ht="12" customHeight="1">
      <c r="A399" s="195">
        <v>17400001</v>
      </c>
      <c r="B399" s="126" t="s">
        <v>2079</v>
      </c>
      <c r="C399" s="109" t="s">
        <v>622</v>
      </c>
      <c r="D399" s="130" t="str">
        <f t="shared" si="181"/>
        <v>W/C</v>
      </c>
      <c r="E399" s="130"/>
      <c r="F399" s="109"/>
      <c r="G399" s="130"/>
      <c r="H399" s="212" t="str">
        <f t="shared" si="226"/>
        <v/>
      </c>
      <c r="I399" s="212" t="str">
        <f t="shared" si="227"/>
        <v/>
      </c>
      <c r="J399" s="212" t="str">
        <f t="shared" si="228"/>
        <v/>
      </c>
      <c r="K399" s="212" t="str">
        <f t="shared" si="229"/>
        <v/>
      </c>
      <c r="L399" s="212" t="str">
        <f t="shared" si="182"/>
        <v>W/C</v>
      </c>
      <c r="M399" s="212" t="str">
        <f t="shared" si="183"/>
        <v>NO</v>
      </c>
      <c r="N399" s="212" t="str">
        <f t="shared" si="184"/>
        <v>W/C</v>
      </c>
      <c r="O399" s="212"/>
      <c r="P399" s="110">
        <v>0</v>
      </c>
      <c r="Q399" s="110">
        <v>741335.99</v>
      </c>
      <c r="R399" s="110">
        <v>8876786.3399999999</v>
      </c>
      <c r="S399" s="110">
        <v>14276910.34</v>
      </c>
      <c r="T399" s="110">
        <v>14276910.34</v>
      </c>
      <c r="U399" s="110">
        <v>9086860.6099999994</v>
      </c>
      <c r="V399" s="110">
        <v>0</v>
      </c>
      <c r="W399" s="110">
        <v>0</v>
      </c>
      <c r="X399" s="110">
        <v>0</v>
      </c>
      <c r="Y399" s="110">
        <v>0</v>
      </c>
      <c r="Z399" s="110">
        <v>0</v>
      </c>
      <c r="AA399" s="110">
        <v>0</v>
      </c>
      <c r="AB399" s="110">
        <v>0</v>
      </c>
      <c r="AC399" s="110"/>
      <c r="AD399" s="533">
        <f t="shared" si="230"/>
        <v>3938233.6350000002</v>
      </c>
      <c r="AE399" s="529"/>
      <c r="AF399" s="118"/>
      <c r="AG399" s="270"/>
      <c r="AH399" s="116"/>
      <c r="AI399" s="116"/>
      <c r="AJ399" s="116"/>
      <c r="AK399" s="117"/>
      <c r="AL399" s="116">
        <f t="shared" si="194"/>
        <v>0</v>
      </c>
      <c r="AM399" s="115">
        <f t="shared" si="198"/>
        <v>3938233.6350000002</v>
      </c>
      <c r="AN399" s="116"/>
      <c r="AO399" s="348">
        <f t="shared" si="195"/>
        <v>3938233.6350000002</v>
      </c>
      <c r="AP399" s="297"/>
      <c r="AQ399" s="101">
        <f t="shared" si="231"/>
        <v>0</v>
      </c>
      <c r="AR399" s="116"/>
      <c r="AS399" s="116"/>
      <c r="AT399" s="116"/>
      <c r="AU399" s="116"/>
      <c r="AV399" s="343">
        <f t="shared" si="196"/>
        <v>0</v>
      </c>
      <c r="AW399" s="116">
        <f t="shared" si="199"/>
        <v>0</v>
      </c>
      <c r="AX399" s="116"/>
      <c r="AY399" s="343">
        <f t="shared" si="197"/>
        <v>0</v>
      </c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</row>
    <row r="400" spans="1:76" s="21" customFormat="1" ht="12" customHeight="1">
      <c r="A400" s="434">
        <v>17400011</v>
      </c>
      <c r="B400" s="244" t="s">
        <v>2080</v>
      </c>
      <c r="C400" s="410" t="s">
        <v>1418</v>
      </c>
      <c r="D400" s="411" t="str">
        <f t="shared" si="181"/>
        <v>W/C</v>
      </c>
      <c r="E400" s="411"/>
      <c r="F400" s="444">
        <v>42933</v>
      </c>
      <c r="G400" s="411"/>
      <c r="H400" s="412" t="str">
        <f t="shared" si="226"/>
        <v/>
      </c>
      <c r="I400" s="412" t="str">
        <f t="shared" si="227"/>
        <v/>
      </c>
      <c r="J400" s="412" t="str">
        <f t="shared" si="228"/>
        <v/>
      </c>
      <c r="K400" s="412" t="str">
        <f t="shared" si="229"/>
        <v/>
      </c>
      <c r="L400" s="412" t="str">
        <f t="shared" si="182"/>
        <v>W/C</v>
      </c>
      <c r="M400" s="412" t="str">
        <f t="shared" si="183"/>
        <v>NO</v>
      </c>
      <c r="N400" s="412" t="str">
        <f t="shared" si="184"/>
        <v>W/C</v>
      </c>
      <c r="O400" s="412"/>
      <c r="P400" s="413">
        <v>0</v>
      </c>
      <c r="Q400" s="413">
        <v>14000</v>
      </c>
      <c r="R400" s="413">
        <v>76500</v>
      </c>
      <c r="S400" s="413">
        <v>108480</v>
      </c>
      <c r="T400" s="413">
        <v>108480</v>
      </c>
      <c r="U400" s="413">
        <v>108480</v>
      </c>
      <c r="V400" s="413">
        <v>14000</v>
      </c>
      <c r="W400" s="413">
        <v>14000</v>
      </c>
      <c r="X400" s="413">
        <v>14000</v>
      </c>
      <c r="Y400" s="413">
        <v>14000</v>
      </c>
      <c r="Z400" s="413">
        <v>14000</v>
      </c>
      <c r="AA400" s="413">
        <v>14000</v>
      </c>
      <c r="AB400" s="413">
        <v>14000</v>
      </c>
      <c r="AC400" s="413"/>
      <c r="AD400" s="534">
        <f t="shared" si="230"/>
        <v>42245</v>
      </c>
      <c r="AE400" s="530"/>
      <c r="AF400" s="414"/>
      <c r="AG400" s="415"/>
      <c r="AH400" s="416"/>
      <c r="AI400" s="416"/>
      <c r="AJ400" s="416"/>
      <c r="AK400" s="417"/>
      <c r="AL400" s="416">
        <f t="shared" si="194"/>
        <v>0</v>
      </c>
      <c r="AM400" s="418">
        <f t="shared" si="198"/>
        <v>42245</v>
      </c>
      <c r="AN400" s="416"/>
      <c r="AO400" s="419">
        <f t="shared" si="195"/>
        <v>42245</v>
      </c>
      <c r="AP400" s="297"/>
      <c r="AQ400" s="420">
        <f t="shared" si="231"/>
        <v>14000</v>
      </c>
      <c r="AR400" s="416"/>
      <c r="AS400" s="416"/>
      <c r="AT400" s="416"/>
      <c r="AU400" s="416"/>
      <c r="AV400" s="421">
        <f t="shared" si="196"/>
        <v>0</v>
      </c>
      <c r="AW400" s="416">
        <f t="shared" si="199"/>
        <v>14000</v>
      </c>
      <c r="AX400" s="416"/>
      <c r="AY400" s="421">
        <f t="shared" si="197"/>
        <v>14000</v>
      </c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</row>
    <row r="401" spans="1:76" s="21" customFormat="1" ht="12" customHeight="1">
      <c r="A401" s="195">
        <v>17500001</v>
      </c>
      <c r="B401" s="126" t="s">
        <v>2081</v>
      </c>
      <c r="C401" s="109" t="s">
        <v>942</v>
      </c>
      <c r="D401" s="130" t="str">
        <f t="shared" si="181"/>
        <v>Non-Op</v>
      </c>
      <c r="E401" s="130"/>
      <c r="F401" s="109"/>
      <c r="G401" s="130"/>
      <c r="H401" s="212" t="str">
        <f t="shared" si="226"/>
        <v/>
      </c>
      <c r="I401" s="212" t="str">
        <f t="shared" si="227"/>
        <v/>
      </c>
      <c r="J401" s="212" t="str">
        <f t="shared" si="228"/>
        <v/>
      </c>
      <c r="K401" s="212" t="str">
        <f t="shared" si="229"/>
        <v>Non-Op</v>
      </c>
      <c r="L401" s="212" t="str">
        <f t="shared" si="182"/>
        <v>NO</v>
      </c>
      <c r="M401" s="212" t="str">
        <f t="shared" si="183"/>
        <v>NO</v>
      </c>
      <c r="N401" s="212" t="str">
        <f t="shared" si="184"/>
        <v/>
      </c>
      <c r="O401" s="212"/>
      <c r="P401" s="110">
        <v>9250855.4299999997</v>
      </c>
      <c r="Q401" s="110">
        <v>10780811.529999999</v>
      </c>
      <c r="R401" s="110">
        <v>8933708.0500000007</v>
      </c>
      <c r="S401" s="110">
        <v>9933010.5199999996</v>
      </c>
      <c r="T401" s="110">
        <v>10200717.57</v>
      </c>
      <c r="U401" s="110">
        <v>11434069.15</v>
      </c>
      <c r="V401" s="110">
        <v>12553432.84</v>
      </c>
      <c r="W401" s="110">
        <v>15212790.039999999</v>
      </c>
      <c r="X401" s="110">
        <v>16085675.57</v>
      </c>
      <c r="Y401" s="110">
        <v>12899302.1</v>
      </c>
      <c r="Z401" s="110">
        <v>11574360.039999999</v>
      </c>
      <c r="AA401" s="110">
        <v>11689016.68</v>
      </c>
      <c r="AB401" s="110">
        <v>9879301.9800000004</v>
      </c>
      <c r="AC401" s="110"/>
      <c r="AD401" s="533">
        <f t="shared" si="230"/>
        <v>11738497.732916666</v>
      </c>
      <c r="AE401" s="529"/>
      <c r="AF401" s="118"/>
      <c r="AG401" s="270" t="s">
        <v>408</v>
      </c>
      <c r="AH401" s="116"/>
      <c r="AI401" s="116"/>
      <c r="AJ401" s="116"/>
      <c r="AK401" s="117">
        <f>AD401</f>
        <v>11738497.732916666</v>
      </c>
      <c r="AL401" s="116">
        <f t="shared" si="194"/>
        <v>11738497.732916666</v>
      </c>
      <c r="AM401" s="115"/>
      <c r="AN401" s="116"/>
      <c r="AO401" s="348">
        <f t="shared" si="195"/>
        <v>0</v>
      </c>
      <c r="AP401" s="297"/>
      <c r="AQ401" s="101">
        <f t="shared" si="231"/>
        <v>9879301.9800000004</v>
      </c>
      <c r="AR401" s="116"/>
      <c r="AS401" s="116"/>
      <c r="AT401" s="116"/>
      <c r="AU401" s="116">
        <f>AQ401</f>
        <v>9879301.9800000004</v>
      </c>
      <c r="AV401" s="343">
        <f t="shared" si="196"/>
        <v>9879301.9800000004</v>
      </c>
      <c r="AW401" s="116"/>
      <c r="AX401" s="116"/>
      <c r="AY401" s="343">
        <f t="shared" si="197"/>
        <v>0</v>
      </c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</row>
    <row r="402" spans="1:76" s="21" customFormat="1" ht="12" customHeight="1">
      <c r="A402" s="195">
        <v>17500002</v>
      </c>
      <c r="B402" s="126" t="s">
        <v>557</v>
      </c>
      <c r="C402" s="109" t="s">
        <v>938</v>
      </c>
      <c r="D402" s="130" t="str">
        <f t="shared" si="181"/>
        <v>Non-Op</v>
      </c>
      <c r="E402" s="130"/>
      <c r="F402" s="109"/>
      <c r="G402" s="130"/>
      <c r="H402" s="212" t="str">
        <f t="shared" si="226"/>
        <v/>
      </c>
      <c r="I402" s="212" t="str">
        <f t="shared" si="227"/>
        <v/>
      </c>
      <c r="J402" s="212" t="str">
        <f t="shared" si="228"/>
        <v/>
      </c>
      <c r="K402" s="212" t="str">
        <f t="shared" si="229"/>
        <v>Non-Op</v>
      </c>
      <c r="L402" s="212" t="str">
        <f t="shared" si="182"/>
        <v>NO</v>
      </c>
      <c r="M402" s="212" t="str">
        <f t="shared" si="183"/>
        <v>NO</v>
      </c>
      <c r="N402" s="212" t="str">
        <f t="shared" si="184"/>
        <v/>
      </c>
      <c r="O402" s="212"/>
      <c r="P402" s="110">
        <v>6826950.6399999997</v>
      </c>
      <c r="Q402" s="110">
        <v>6618811.8499999996</v>
      </c>
      <c r="R402" s="110">
        <v>4751340.6500000004</v>
      </c>
      <c r="S402" s="110">
        <v>6672086.1500000004</v>
      </c>
      <c r="T402" s="110">
        <v>7170275.1200000001</v>
      </c>
      <c r="U402" s="110">
        <v>7959102.04</v>
      </c>
      <c r="V402" s="110">
        <v>9693583.0500000007</v>
      </c>
      <c r="W402" s="110">
        <v>10471681.67</v>
      </c>
      <c r="X402" s="110">
        <v>13218859.529999999</v>
      </c>
      <c r="Y402" s="110">
        <v>10818238.17</v>
      </c>
      <c r="Z402" s="110">
        <v>10533972.859999999</v>
      </c>
      <c r="AA402" s="110">
        <v>10821215.699999999</v>
      </c>
      <c r="AB402" s="110">
        <v>9992856.0600000005</v>
      </c>
      <c r="AC402" s="110"/>
      <c r="AD402" s="533">
        <f t="shared" si="230"/>
        <v>8928255.8450000007</v>
      </c>
      <c r="AE402" s="529"/>
      <c r="AF402" s="118"/>
      <c r="AG402" s="270" t="s">
        <v>408</v>
      </c>
      <c r="AH402" s="116"/>
      <c r="AI402" s="116"/>
      <c r="AJ402" s="116"/>
      <c r="AK402" s="117">
        <f>AD402</f>
        <v>8928255.8450000007</v>
      </c>
      <c r="AL402" s="116">
        <f t="shared" si="194"/>
        <v>8928255.8450000007</v>
      </c>
      <c r="AM402" s="115"/>
      <c r="AN402" s="116"/>
      <c r="AO402" s="348">
        <f t="shared" si="195"/>
        <v>0</v>
      </c>
      <c r="AP402" s="297"/>
      <c r="AQ402" s="101">
        <f t="shared" si="231"/>
        <v>9992856.0600000005</v>
      </c>
      <c r="AR402" s="116"/>
      <c r="AS402" s="116"/>
      <c r="AT402" s="116"/>
      <c r="AU402" s="116">
        <f>AQ402</f>
        <v>9992856.0600000005</v>
      </c>
      <c r="AV402" s="343">
        <f t="shared" si="196"/>
        <v>9992856.0600000005</v>
      </c>
      <c r="AW402" s="116"/>
      <c r="AX402" s="116"/>
      <c r="AY402" s="343">
        <f t="shared" si="197"/>
        <v>0</v>
      </c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s="21" customFormat="1" ht="12" customHeight="1">
      <c r="A403" s="195">
        <v>17500011</v>
      </c>
      <c r="B403" s="126" t="s">
        <v>520</v>
      </c>
      <c r="C403" s="109" t="s">
        <v>943</v>
      </c>
      <c r="D403" s="130" t="str">
        <f t="shared" si="181"/>
        <v>Non-Op</v>
      </c>
      <c r="E403" s="130"/>
      <c r="F403" s="109"/>
      <c r="G403" s="130"/>
      <c r="H403" s="212" t="str">
        <f t="shared" si="226"/>
        <v/>
      </c>
      <c r="I403" s="212" t="str">
        <f t="shared" si="227"/>
        <v/>
      </c>
      <c r="J403" s="212" t="str">
        <f t="shared" si="228"/>
        <v/>
      </c>
      <c r="K403" s="212" t="str">
        <f t="shared" si="229"/>
        <v>Non-Op</v>
      </c>
      <c r="L403" s="212" t="str">
        <f t="shared" si="182"/>
        <v>NO</v>
      </c>
      <c r="M403" s="212" t="str">
        <f t="shared" si="183"/>
        <v>NO</v>
      </c>
      <c r="N403" s="212" t="str">
        <f t="shared" si="184"/>
        <v/>
      </c>
      <c r="O403" s="212"/>
      <c r="P403" s="110">
        <v>2995009.89</v>
      </c>
      <c r="Q403" s="110">
        <v>1894117.4</v>
      </c>
      <c r="R403" s="110">
        <v>1896994.14</v>
      </c>
      <c r="S403" s="110">
        <v>1722817.84</v>
      </c>
      <c r="T403" s="110">
        <v>1457810.6</v>
      </c>
      <c r="U403" s="110">
        <v>1207453.05</v>
      </c>
      <c r="V403" s="110">
        <v>837751.22</v>
      </c>
      <c r="W403" s="110">
        <v>687879.1</v>
      </c>
      <c r="X403" s="110">
        <v>488562.34</v>
      </c>
      <c r="Y403" s="110">
        <v>251088.8</v>
      </c>
      <c r="Z403" s="110">
        <v>190729.95</v>
      </c>
      <c r="AA403" s="110">
        <v>725090.15</v>
      </c>
      <c r="AB403" s="110">
        <v>1010617.09</v>
      </c>
      <c r="AC403" s="110"/>
      <c r="AD403" s="533">
        <f t="shared" si="230"/>
        <v>1113592.3400000001</v>
      </c>
      <c r="AE403" s="529"/>
      <c r="AF403" s="118"/>
      <c r="AG403" s="270" t="s">
        <v>408</v>
      </c>
      <c r="AH403" s="116"/>
      <c r="AI403" s="116"/>
      <c r="AJ403" s="116"/>
      <c r="AK403" s="117">
        <f>AD403</f>
        <v>1113592.3400000001</v>
      </c>
      <c r="AL403" s="116">
        <f t="shared" si="194"/>
        <v>1113592.3400000001</v>
      </c>
      <c r="AM403" s="115"/>
      <c r="AN403" s="116"/>
      <c r="AO403" s="348">
        <f t="shared" si="195"/>
        <v>0</v>
      </c>
      <c r="AP403" s="297"/>
      <c r="AQ403" s="101">
        <f t="shared" si="231"/>
        <v>1010617.09</v>
      </c>
      <c r="AR403" s="116"/>
      <c r="AS403" s="116"/>
      <c r="AT403" s="116"/>
      <c r="AU403" s="116">
        <f>AQ403</f>
        <v>1010617.09</v>
      </c>
      <c r="AV403" s="343">
        <f t="shared" si="196"/>
        <v>1010617.09</v>
      </c>
      <c r="AW403" s="116"/>
      <c r="AX403" s="116"/>
      <c r="AY403" s="343">
        <f t="shared" si="197"/>
        <v>0</v>
      </c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</row>
    <row r="404" spans="1:76" s="21" customFormat="1" ht="12" customHeight="1">
      <c r="A404" s="195">
        <v>17500012</v>
      </c>
      <c r="B404" s="126" t="s">
        <v>558</v>
      </c>
      <c r="C404" s="109" t="s">
        <v>939</v>
      </c>
      <c r="D404" s="130" t="str">
        <f t="shared" si="181"/>
        <v>Non-Op</v>
      </c>
      <c r="E404" s="130"/>
      <c r="F404" s="109"/>
      <c r="G404" s="130"/>
      <c r="H404" s="212" t="str">
        <f t="shared" si="226"/>
        <v/>
      </c>
      <c r="I404" s="212" t="str">
        <f t="shared" si="227"/>
        <v/>
      </c>
      <c r="J404" s="212" t="str">
        <f t="shared" si="228"/>
        <v/>
      </c>
      <c r="K404" s="212" t="str">
        <f t="shared" si="229"/>
        <v>Non-Op</v>
      </c>
      <c r="L404" s="212" t="str">
        <f t="shared" si="182"/>
        <v>NO</v>
      </c>
      <c r="M404" s="212" t="str">
        <f t="shared" si="183"/>
        <v>NO</v>
      </c>
      <c r="N404" s="212" t="str">
        <f t="shared" si="184"/>
        <v/>
      </c>
      <c r="O404" s="212"/>
      <c r="P404" s="110">
        <v>1510188.03</v>
      </c>
      <c r="Q404" s="110">
        <v>1060329.95</v>
      </c>
      <c r="R404" s="110">
        <v>1415502.86</v>
      </c>
      <c r="S404" s="110">
        <v>1153937.73</v>
      </c>
      <c r="T404" s="110">
        <v>1173995.42</v>
      </c>
      <c r="U404" s="110">
        <v>1156584.5</v>
      </c>
      <c r="V404" s="110">
        <v>1320240.06</v>
      </c>
      <c r="W404" s="110">
        <v>2351929.56</v>
      </c>
      <c r="X404" s="110">
        <v>2518008.2000000002</v>
      </c>
      <c r="Y404" s="110">
        <v>3191812.52</v>
      </c>
      <c r="Z404" s="110">
        <v>2991759.55</v>
      </c>
      <c r="AA404" s="110">
        <v>2650154.7799999998</v>
      </c>
      <c r="AB404" s="110">
        <v>2578642.04</v>
      </c>
      <c r="AC404" s="110"/>
      <c r="AD404" s="533">
        <f t="shared" si="230"/>
        <v>1919055.8470833336</v>
      </c>
      <c r="AE404" s="529"/>
      <c r="AF404" s="118"/>
      <c r="AG404" s="270" t="s">
        <v>408</v>
      </c>
      <c r="AH404" s="116"/>
      <c r="AI404" s="116"/>
      <c r="AJ404" s="116"/>
      <c r="AK404" s="117">
        <f>AD404</f>
        <v>1919055.8470833336</v>
      </c>
      <c r="AL404" s="116">
        <f t="shared" si="194"/>
        <v>1919055.8470833336</v>
      </c>
      <c r="AM404" s="115"/>
      <c r="AN404" s="116"/>
      <c r="AO404" s="348">
        <f t="shared" si="195"/>
        <v>0</v>
      </c>
      <c r="AP404" s="297"/>
      <c r="AQ404" s="101">
        <f t="shared" si="231"/>
        <v>2578642.04</v>
      </c>
      <c r="AR404" s="116"/>
      <c r="AS404" s="116"/>
      <c r="AT404" s="116"/>
      <c r="AU404" s="116">
        <f>AQ404</f>
        <v>2578642.04</v>
      </c>
      <c r="AV404" s="343">
        <f t="shared" si="196"/>
        <v>2578642.04</v>
      </c>
      <c r="AW404" s="116"/>
      <c r="AX404" s="116"/>
      <c r="AY404" s="343">
        <f t="shared" si="197"/>
        <v>0</v>
      </c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</row>
    <row r="405" spans="1:76" s="21" customFormat="1" ht="12" customHeight="1">
      <c r="A405" s="195">
        <v>18100003</v>
      </c>
      <c r="B405" s="126" t="s">
        <v>2082</v>
      </c>
      <c r="C405" s="109" t="s">
        <v>561</v>
      </c>
      <c r="D405" s="130" t="str">
        <f t="shared" si="181"/>
        <v>AIC</v>
      </c>
      <c r="E405" s="130"/>
      <c r="F405" s="109"/>
      <c r="G405" s="130"/>
      <c r="H405" s="212" t="str">
        <f t="shared" si="226"/>
        <v>AIC</v>
      </c>
      <c r="I405" s="212" t="str">
        <f t="shared" si="227"/>
        <v/>
      </c>
      <c r="J405" s="212" t="str">
        <f t="shared" si="228"/>
        <v/>
      </c>
      <c r="K405" s="212" t="str">
        <f t="shared" si="229"/>
        <v/>
      </c>
      <c r="L405" s="212" t="str">
        <f t="shared" si="182"/>
        <v>NO</v>
      </c>
      <c r="M405" s="212" t="str">
        <f t="shared" si="183"/>
        <v>NO</v>
      </c>
      <c r="N405" s="212" t="str">
        <f t="shared" si="184"/>
        <v/>
      </c>
      <c r="O405" s="212"/>
      <c r="P405" s="110">
        <v>96723.28</v>
      </c>
      <c r="Q405" s="110">
        <v>88312.52</v>
      </c>
      <c r="R405" s="110">
        <v>79901.759999999995</v>
      </c>
      <c r="S405" s="110">
        <v>71491</v>
      </c>
      <c r="T405" s="110">
        <v>63080.24</v>
      </c>
      <c r="U405" s="110">
        <v>54669.48</v>
      </c>
      <c r="V405" s="110">
        <v>46258.720000000001</v>
      </c>
      <c r="W405" s="110">
        <v>37847.96</v>
      </c>
      <c r="X405" s="110">
        <v>29437.200000000001</v>
      </c>
      <c r="Y405" s="110">
        <v>21026.44</v>
      </c>
      <c r="Z405" s="110">
        <v>12615.68</v>
      </c>
      <c r="AA405" s="110">
        <v>4204.92</v>
      </c>
      <c r="AB405" s="110">
        <v>0</v>
      </c>
      <c r="AC405" s="110"/>
      <c r="AD405" s="533">
        <f t="shared" si="230"/>
        <v>46433.963333333326</v>
      </c>
      <c r="AE405" s="529"/>
      <c r="AF405" s="118"/>
      <c r="AG405" s="270">
        <v>5</v>
      </c>
      <c r="AH405" s="116">
        <f t="shared" ref="AH405:AH428" si="232">AD405</f>
        <v>46433.963333333326</v>
      </c>
      <c r="AI405" s="116"/>
      <c r="AJ405" s="116"/>
      <c r="AK405" s="117"/>
      <c r="AL405" s="116">
        <f t="shared" si="194"/>
        <v>0</v>
      </c>
      <c r="AM405" s="115"/>
      <c r="AN405" s="116"/>
      <c r="AO405" s="348">
        <f t="shared" si="195"/>
        <v>0</v>
      </c>
      <c r="AP405" s="297"/>
      <c r="AQ405" s="101">
        <f t="shared" si="231"/>
        <v>0</v>
      </c>
      <c r="AR405" s="116">
        <f t="shared" ref="AR405:AR428" si="233">AQ405</f>
        <v>0</v>
      </c>
      <c r="AS405" s="116"/>
      <c r="AT405" s="116"/>
      <c r="AU405" s="116"/>
      <c r="AV405" s="343">
        <f t="shared" si="196"/>
        <v>0</v>
      </c>
      <c r="AW405" s="116"/>
      <c r="AX405" s="116"/>
      <c r="AY405" s="343">
        <f t="shared" si="197"/>
        <v>0</v>
      </c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</row>
    <row r="406" spans="1:76" s="21" customFormat="1" ht="12" customHeight="1">
      <c r="A406" s="195">
        <v>18100093</v>
      </c>
      <c r="B406" s="126" t="s">
        <v>2083</v>
      </c>
      <c r="C406" s="109" t="s">
        <v>312</v>
      </c>
      <c r="D406" s="130" t="str">
        <f t="shared" si="181"/>
        <v>AIC</v>
      </c>
      <c r="E406" s="130"/>
      <c r="F406" s="109"/>
      <c r="G406" s="130"/>
      <c r="H406" s="212" t="str">
        <f t="shared" si="226"/>
        <v>AIC</v>
      </c>
      <c r="I406" s="212" t="str">
        <f t="shared" si="227"/>
        <v/>
      </c>
      <c r="J406" s="212" t="str">
        <f t="shared" si="228"/>
        <v/>
      </c>
      <c r="K406" s="212" t="str">
        <f t="shared" si="229"/>
        <v/>
      </c>
      <c r="L406" s="212" t="str">
        <f t="shared" si="182"/>
        <v>NO</v>
      </c>
      <c r="M406" s="212" t="str">
        <f t="shared" si="183"/>
        <v>NO</v>
      </c>
      <c r="N406" s="212" t="str">
        <f t="shared" si="184"/>
        <v/>
      </c>
      <c r="O406" s="212"/>
      <c r="P406" s="110">
        <v>37589.78</v>
      </c>
      <c r="Q406" s="110">
        <v>37217.61</v>
      </c>
      <c r="R406" s="110">
        <v>36845.440000000002</v>
      </c>
      <c r="S406" s="110">
        <v>36473.269999999997</v>
      </c>
      <c r="T406" s="110">
        <v>36101.1</v>
      </c>
      <c r="U406" s="110">
        <v>35728.93</v>
      </c>
      <c r="V406" s="110">
        <v>35356.76</v>
      </c>
      <c r="W406" s="110">
        <v>34984.589999999997</v>
      </c>
      <c r="X406" s="110">
        <v>34612.42</v>
      </c>
      <c r="Y406" s="110">
        <v>34240.25</v>
      </c>
      <c r="Z406" s="110">
        <v>33868.080000000002</v>
      </c>
      <c r="AA406" s="110">
        <v>33495.910000000003</v>
      </c>
      <c r="AB406" s="110">
        <v>33123.74</v>
      </c>
      <c r="AC406" s="110"/>
      <c r="AD406" s="533">
        <f t="shared" si="230"/>
        <v>35356.76</v>
      </c>
      <c r="AE406" s="529"/>
      <c r="AF406" s="118"/>
      <c r="AG406" s="270">
        <v>5</v>
      </c>
      <c r="AH406" s="116">
        <f t="shared" si="232"/>
        <v>35356.76</v>
      </c>
      <c r="AI406" s="116"/>
      <c r="AJ406" s="116"/>
      <c r="AK406" s="117"/>
      <c r="AL406" s="116">
        <f t="shared" si="194"/>
        <v>0</v>
      </c>
      <c r="AM406" s="115"/>
      <c r="AN406" s="116"/>
      <c r="AO406" s="348">
        <f t="shared" si="195"/>
        <v>0</v>
      </c>
      <c r="AP406" s="297"/>
      <c r="AQ406" s="101">
        <f t="shared" si="231"/>
        <v>33123.74</v>
      </c>
      <c r="AR406" s="116">
        <f t="shared" si="233"/>
        <v>33123.74</v>
      </c>
      <c r="AS406" s="116"/>
      <c r="AT406" s="116"/>
      <c r="AU406" s="116"/>
      <c r="AV406" s="343">
        <f t="shared" si="196"/>
        <v>0</v>
      </c>
      <c r="AW406" s="116"/>
      <c r="AX406" s="116"/>
      <c r="AY406" s="343">
        <f t="shared" si="197"/>
        <v>0</v>
      </c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</row>
    <row r="407" spans="1:76" s="21" customFormat="1" ht="12" customHeight="1">
      <c r="A407" s="195">
        <v>18100203</v>
      </c>
      <c r="B407" s="126" t="s">
        <v>2084</v>
      </c>
      <c r="C407" s="109" t="s">
        <v>297</v>
      </c>
      <c r="D407" s="130" t="str">
        <f t="shared" ref="D407:D471" si="234">IF(CONCATENATE(H407,I407,J407,K407,N407)= "ERBGRB","CRB",CONCATENATE(H407,I407,J407,K407,N407))</f>
        <v>AIC</v>
      </c>
      <c r="E407" s="130"/>
      <c r="F407" s="109"/>
      <c r="G407" s="130"/>
      <c r="H407" s="212" t="str">
        <f t="shared" si="226"/>
        <v>AIC</v>
      </c>
      <c r="I407" s="212" t="str">
        <f t="shared" si="227"/>
        <v/>
      </c>
      <c r="J407" s="212" t="str">
        <f t="shared" si="228"/>
        <v/>
      </c>
      <c r="K407" s="212" t="str">
        <f t="shared" si="229"/>
        <v/>
      </c>
      <c r="L407" s="212" t="str">
        <f t="shared" si="182"/>
        <v>NO</v>
      </c>
      <c r="M407" s="212" t="str">
        <f t="shared" si="183"/>
        <v>NO</v>
      </c>
      <c r="N407" s="212" t="str">
        <f t="shared" si="184"/>
        <v/>
      </c>
      <c r="O407" s="212"/>
      <c r="P407" s="110">
        <v>1469469.8</v>
      </c>
      <c r="Q407" s="110">
        <v>1462635.05</v>
      </c>
      <c r="R407" s="110">
        <v>1455800.3</v>
      </c>
      <c r="S407" s="110">
        <v>1448965.55</v>
      </c>
      <c r="T407" s="110">
        <v>1442130.8</v>
      </c>
      <c r="U407" s="110">
        <v>1435296.05</v>
      </c>
      <c r="V407" s="110">
        <v>1428461.3</v>
      </c>
      <c r="W407" s="110">
        <v>1421626.55</v>
      </c>
      <c r="X407" s="110">
        <v>1414791.8</v>
      </c>
      <c r="Y407" s="110">
        <v>1407957.05</v>
      </c>
      <c r="Z407" s="110">
        <v>1401122.3</v>
      </c>
      <c r="AA407" s="110">
        <v>1394287.55</v>
      </c>
      <c r="AB407" s="110">
        <v>1387452.8</v>
      </c>
      <c r="AC407" s="110"/>
      <c r="AD407" s="533">
        <f t="shared" si="230"/>
        <v>1428461.3000000005</v>
      </c>
      <c r="AE407" s="529"/>
      <c r="AF407" s="118"/>
      <c r="AG407" s="270">
        <v>5</v>
      </c>
      <c r="AH407" s="116">
        <f t="shared" si="232"/>
        <v>1428461.3000000005</v>
      </c>
      <c r="AI407" s="116"/>
      <c r="AJ407" s="116"/>
      <c r="AK407" s="117"/>
      <c r="AL407" s="116">
        <f t="shared" si="194"/>
        <v>0</v>
      </c>
      <c r="AM407" s="115"/>
      <c r="AN407" s="116"/>
      <c r="AO407" s="348">
        <f t="shared" si="195"/>
        <v>0</v>
      </c>
      <c r="AP407" s="297"/>
      <c r="AQ407" s="101">
        <f t="shared" si="231"/>
        <v>1387452.8</v>
      </c>
      <c r="AR407" s="116">
        <f t="shared" si="233"/>
        <v>1387452.8</v>
      </c>
      <c r="AS407" s="116"/>
      <c r="AT407" s="116"/>
      <c r="AU407" s="116"/>
      <c r="AV407" s="343">
        <f t="shared" si="196"/>
        <v>0</v>
      </c>
      <c r="AW407" s="116"/>
      <c r="AX407" s="116"/>
      <c r="AY407" s="343">
        <f t="shared" si="197"/>
        <v>0</v>
      </c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</row>
    <row r="408" spans="1:76" s="21" customFormat="1" ht="12" customHeight="1">
      <c r="A408" s="195">
        <v>18100213</v>
      </c>
      <c r="B408" s="126" t="s">
        <v>2085</v>
      </c>
      <c r="C408" s="109" t="s">
        <v>1213</v>
      </c>
      <c r="D408" s="130" t="str">
        <f t="shared" si="234"/>
        <v>AIC</v>
      </c>
      <c r="E408" s="130"/>
      <c r="F408" s="109"/>
      <c r="G408" s="130"/>
      <c r="H408" s="212" t="str">
        <f t="shared" si="226"/>
        <v>AIC</v>
      </c>
      <c r="I408" s="212" t="str">
        <f t="shared" si="227"/>
        <v/>
      </c>
      <c r="J408" s="212" t="str">
        <f t="shared" si="228"/>
        <v/>
      </c>
      <c r="K408" s="212" t="str">
        <f t="shared" si="229"/>
        <v/>
      </c>
      <c r="L408" s="212" t="str">
        <f t="shared" si="182"/>
        <v>NO</v>
      </c>
      <c r="M408" s="212" t="str">
        <f t="shared" si="183"/>
        <v>NO</v>
      </c>
      <c r="N408" s="212" t="str">
        <f t="shared" si="184"/>
        <v/>
      </c>
      <c r="O408" s="212"/>
      <c r="P408" s="110">
        <v>4296894.5599999996</v>
      </c>
      <c r="Q408" s="110">
        <v>4284029.6100000003</v>
      </c>
      <c r="R408" s="110">
        <v>4271164.66</v>
      </c>
      <c r="S408" s="110">
        <v>4258299.71</v>
      </c>
      <c r="T408" s="110">
        <v>4245434.76</v>
      </c>
      <c r="U408" s="110">
        <v>4232569.8099999996</v>
      </c>
      <c r="V408" s="110">
        <v>4219704.8600000003</v>
      </c>
      <c r="W408" s="110">
        <v>4206839.91</v>
      </c>
      <c r="X408" s="110">
        <v>4193974.96</v>
      </c>
      <c r="Y408" s="110">
        <v>4181110.01</v>
      </c>
      <c r="Z408" s="110">
        <v>4168245.06</v>
      </c>
      <c r="AA408" s="110">
        <v>4155380.11</v>
      </c>
      <c r="AB408" s="110">
        <v>4142515.16</v>
      </c>
      <c r="AC408" s="110"/>
      <c r="AD408" s="533">
        <f t="shared" si="230"/>
        <v>4219704.8600000003</v>
      </c>
      <c r="AE408" s="529"/>
      <c r="AF408" s="118"/>
      <c r="AG408" s="270" t="s">
        <v>707</v>
      </c>
      <c r="AH408" s="116">
        <f t="shared" si="232"/>
        <v>4219704.8600000003</v>
      </c>
      <c r="AI408" s="116"/>
      <c r="AJ408" s="116"/>
      <c r="AK408" s="117"/>
      <c r="AL408" s="116">
        <f t="shared" si="194"/>
        <v>0</v>
      </c>
      <c r="AM408" s="115"/>
      <c r="AN408" s="116"/>
      <c r="AO408" s="348">
        <f t="shared" si="195"/>
        <v>0</v>
      </c>
      <c r="AP408" s="297"/>
      <c r="AQ408" s="101">
        <f t="shared" si="231"/>
        <v>4142515.16</v>
      </c>
      <c r="AR408" s="116">
        <f t="shared" si="233"/>
        <v>4142515.16</v>
      </c>
      <c r="AS408" s="116"/>
      <c r="AT408" s="116"/>
      <c r="AU408" s="116"/>
      <c r="AV408" s="343">
        <f t="shared" si="196"/>
        <v>0</v>
      </c>
      <c r="AW408" s="116"/>
      <c r="AX408" s="116"/>
      <c r="AY408" s="343">
        <f t="shared" si="197"/>
        <v>0</v>
      </c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</row>
    <row r="409" spans="1:76" s="21" customFormat="1" ht="12" customHeight="1">
      <c r="A409" s="195">
        <v>18100223</v>
      </c>
      <c r="B409" s="126" t="s">
        <v>2086</v>
      </c>
      <c r="C409" s="109" t="s">
        <v>1019</v>
      </c>
      <c r="D409" s="130" t="str">
        <f t="shared" si="234"/>
        <v>AIC</v>
      </c>
      <c r="E409" s="130"/>
      <c r="F409" s="109"/>
      <c r="G409" s="130"/>
      <c r="H409" s="212" t="str">
        <f t="shared" si="226"/>
        <v>AIC</v>
      </c>
      <c r="I409" s="212" t="str">
        <f t="shared" si="227"/>
        <v/>
      </c>
      <c r="J409" s="212" t="str">
        <f t="shared" si="228"/>
        <v/>
      </c>
      <c r="K409" s="212" t="str">
        <f t="shared" si="229"/>
        <v/>
      </c>
      <c r="L409" s="212" t="str">
        <f t="shared" si="182"/>
        <v>NO</v>
      </c>
      <c r="M409" s="212" t="str">
        <f t="shared" si="183"/>
        <v>NO</v>
      </c>
      <c r="N409" s="212" t="str">
        <f t="shared" si="184"/>
        <v/>
      </c>
      <c r="O409" s="212"/>
      <c r="P409" s="110">
        <v>1130556.6399999999</v>
      </c>
      <c r="Q409" s="110">
        <v>1123663</v>
      </c>
      <c r="R409" s="110">
        <v>1116769.3600000001</v>
      </c>
      <c r="S409" s="110">
        <v>1109875.72</v>
      </c>
      <c r="T409" s="110">
        <v>1102982.08</v>
      </c>
      <c r="U409" s="110">
        <v>1096088.44</v>
      </c>
      <c r="V409" s="110">
        <v>1089194.8</v>
      </c>
      <c r="W409" s="110">
        <v>1082301.1599999999</v>
      </c>
      <c r="X409" s="110">
        <v>1075407.52</v>
      </c>
      <c r="Y409" s="110">
        <v>1068513.8799999999</v>
      </c>
      <c r="Z409" s="110">
        <v>1061620.24</v>
      </c>
      <c r="AA409" s="110">
        <v>1054726.6000000001</v>
      </c>
      <c r="AB409" s="110">
        <v>1047832.96</v>
      </c>
      <c r="AC409" s="110"/>
      <c r="AD409" s="533">
        <f t="shared" si="230"/>
        <v>1089194.8</v>
      </c>
      <c r="AE409" s="529"/>
      <c r="AF409" s="118"/>
      <c r="AG409" s="270" t="s">
        <v>707</v>
      </c>
      <c r="AH409" s="116">
        <f t="shared" si="232"/>
        <v>1089194.8</v>
      </c>
      <c r="AI409" s="116"/>
      <c r="AJ409" s="116"/>
      <c r="AK409" s="117"/>
      <c r="AL409" s="116">
        <f t="shared" si="194"/>
        <v>0</v>
      </c>
      <c r="AM409" s="115"/>
      <c r="AN409" s="116"/>
      <c r="AO409" s="348">
        <f t="shared" si="195"/>
        <v>0</v>
      </c>
      <c r="AP409" s="297"/>
      <c r="AQ409" s="101">
        <f t="shared" si="231"/>
        <v>1047832.96</v>
      </c>
      <c r="AR409" s="116">
        <f t="shared" si="233"/>
        <v>1047832.96</v>
      </c>
      <c r="AS409" s="116"/>
      <c r="AT409" s="116"/>
      <c r="AU409" s="116"/>
      <c r="AV409" s="343">
        <f t="shared" si="196"/>
        <v>0</v>
      </c>
      <c r="AW409" s="116"/>
      <c r="AX409" s="116"/>
      <c r="AY409" s="343">
        <f t="shared" si="197"/>
        <v>0</v>
      </c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</row>
    <row r="410" spans="1:76" s="21" customFormat="1" ht="12" customHeight="1">
      <c r="A410" s="195">
        <v>18100233</v>
      </c>
      <c r="B410" s="126" t="s">
        <v>2087</v>
      </c>
      <c r="C410" s="109" t="s">
        <v>1024</v>
      </c>
      <c r="D410" s="130" t="str">
        <f t="shared" si="234"/>
        <v>AIC</v>
      </c>
      <c r="E410" s="130"/>
      <c r="F410" s="109"/>
      <c r="G410" s="130"/>
      <c r="H410" s="212" t="str">
        <f t="shared" si="226"/>
        <v>AIC</v>
      </c>
      <c r="I410" s="212" t="str">
        <f t="shared" si="227"/>
        <v/>
      </c>
      <c r="J410" s="212" t="str">
        <f t="shared" si="228"/>
        <v/>
      </c>
      <c r="K410" s="212" t="str">
        <f t="shared" si="229"/>
        <v/>
      </c>
      <c r="L410" s="212" t="str">
        <f t="shared" ref="L410:L474" si="235">IF(VALUE(AM410),"W/C",IF(ISBLANK(AM410),"NO","W/C"))</f>
        <v>NO</v>
      </c>
      <c r="M410" s="212" t="str">
        <f t="shared" ref="M410:M474" si="236">IF(VALUE(AN410),"W/C",IF(ISBLANK(AN410),"NO","W/C"))</f>
        <v>NO</v>
      </c>
      <c r="N410" s="212" t="str">
        <f t="shared" ref="N410:N474" si="237">IF(OR(CONCATENATE(L410,M410)="NOW/C",CONCATENATE(L410,M410)="W/CNO"),"W/C","")</f>
        <v/>
      </c>
      <c r="O410" s="212"/>
      <c r="P410" s="110">
        <v>191057.45</v>
      </c>
      <c r="Q410" s="110">
        <v>189892.46</v>
      </c>
      <c r="R410" s="110">
        <v>188727.47</v>
      </c>
      <c r="S410" s="110">
        <v>187562.48</v>
      </c>
      <c r="T410" s="110">
        <v>186397.49</v>
      </c>
      <c r="U410" s="110">
        <v>185232.5</v>
      </c>
      <c r="V410" s="110">
        <v>184067.51</v>
      </c>
      <c r="W410" s="110">
        <v>182902.52</v>
      </c>
      <c r="X410" s="110">
        <v>181737.53</v>
      </c>
      <c r="Y410" s="110">
        <v>180572.54</v>
      </c>
      <c r="Z410" s="110">
        <v>179407.55</v>
      </c>
      <c r="AA410" s="110">
        <v>178242.56</v>
      </c>
      <c r="AB410" s="110">
        <v>177077.57</v>
      </c>
      <c r="AC410" s="110"/>
      <c r="AD410" s="533">
        <f t="shared" si="230"/>
        <v>184067.51</v>
      </c>
      <c r="AE410" s="529"/>
      <c r="AF410" s="118"/>
      <c r="AG410" s="270" t="s">
        <v>707</v>
      </c>
      <c r="AH410" s="116">
        <f t="shared" si="232"/>
        <v>184067.51</v>
      </c>
      <c r="AI410" s="116"/>
      <c r="AJ410" s="116"/>
      <c r="AK410" s="117"/>
      <c r="AL410" s="116">
        <f t="shared" si="194"/>
        <v>0</v>
      </c>
      <c r="AM410" s="115"/>
      <c r="AN410" s="116"/>
      <c r="AO410" s="348">
        <f t="shared" si="195"/>
        <v>0</v>
      </c>
      <c r="AP410" s="297"/>
      <c r="AQ410" s="101">
        <f t="shared" si="231"/>
        <v>177077.57</v>
      </c>
      <c r="AR410" s="116">
        <f t="shared" si="233"/>
        <v>177077.57</v>
      </c>
      <c r="AS410" s="116"/>
      <c r="AT410" s="116"/>
      <c r="AU410" s="116"/>
      <c r="AV410" s="343">
        <f t="shared" si="196"/>
        <v>0</v>
      </c>
      <c r="AW410" s="116"/>
      <c r="AX410" s="116"/>
      <c r="AY410" s="343">
        <f t="shared" si="197"/>
        <v>0</v>
      </c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</row>
    <row r="411" spans="1:76" s="21" customFormat="1" ht="12" customHeight="1">
      <c r="A411" s="195">
        <v>18100473</v>
      </c>
      <c r="B411" s="126" t="s">
        <v>2088</v>
      </c>
      <c r="C411" s="109" t="s">
        <v>295</v>
      </c>
      <c r="D411" s="130" t="str">
        <f t="shared" si="234"/>
        <v>AIC</v>
      </c>
      <c r="E411" s="130"/>
      <c r="F411" s="109"/>
      <c r="G411" s="130"/>
      <c r="H411" s="212" t="str">
        <f t="shared" si="226"/>
        <v>AIC</v>
      </c>
      <c r="I411" s="212" t="str">
        <f t="shared" si="227"/>
        <v/>
      </c>
      <c r="J411" s="212" t="str">
        <f t="shared" si="228"/>
        <v/>
      </c>
      <c r="K411" s="212" t="str">
        <f t="shared" si="229"/>
        <v/>
      </c>
      <c r="L411" s="212" t="str">
        <f t="shared" si="235"/>
        <v>NO</v>
      </c>
      <c r="M411" s="212" t="str">
        <f t="shared" si="236"/>
        <v>NO</v>
      </c>
      <c r="N411" s="212" t="str">
        <f t="shared" si="237"/>
        <v/>
      </c>
      <c r="O411" s="212"/>
      <c r="P411" s="110">
        <v>1053914.04</v>
      </c>
      <c r="Q411" s="110">
        <v>1045482.72</v>
      </c>
      <c r="R411" s="110">
        <v>1037051.4</v>
      </c>
      <c r="S411" s="110">
        <v>1028620.08</v>
      </c>
      <c r="T411" s="110">
        <v>1020188.76</v>
      </c>
      <c r="U411" s="110">
        <v>1011757.44</v>
      </c>
      <c r="V411" s="110">
        <v>1003326.12</v>
      </c>
      <c r="W411" s="110">
        <v>994894.8</v>
      </c>
      <c r="X411" s="110">
        <v>986463.48</v>
      </c>
      <c r="Y411" s="110">
        <v>978032.16</v>
      </c>
      <c r="Z411" s="110">
        <v>969600.84</v>
      </c>
      <c r="AA411" s="110">
        <v>961169.52</v>
      </c>
      <c r="AB411" s="110">
        <v>952738.2</v>
      </c>
      <c r="AC411" s="110"/>
      <c r="AD411" s="533">
        <f t="shared" si="230"/>
        <v>1003326.12</v>
      </c>
      <c r="AE411" s="529"/>
      <c r="AF411" s="118"/>
      <c r="AG411" s="270">
        <v>5</v>
      </c>
      <c r="AH411" s="116">
        <f t="shared" si="232"/>
        <v>1003326.12</v>
      </c>
      <c r="AI411" s="116"/>
      <c r="AJ411" s="116"/>
      <c r="AK411" s="117"/>
      <c r="AL411" s="116">
        <f t="shared" si="194"/>
        <v>0</v>
      </c>
      <c r="AM411" s="115"/>
      <c r="AN411" s="116"/>
      <c r="AO411" s="348">
        <f t="shared" si="195"/>
        <v>0</v>
      </c>
      <c r="AP411" s="297"/>
      <c r="AQ411" s="101">
        <f t="shared" si="231"/>
        <v>952738.2</v>
      </c>
      <c r="AR411" s="116">
        <f t="shared" si="233"/>
        <v>952738.2</v>
      </c>
      <c r="AS411" s="116"/>
      <c r="AT411" s="116"/>
      <c r="AU411" s="116"/>
      <c r="AV411" s="343">
        <f t="shared" si="196"/>
        <v>0</v>
      </c>
      <c r="AW411" s="116"/>
      <c r="AX411" s="116"/>
      <c r="AY411" s="343">
        <f t="shared" si="197"/>
        <v>0</v>
      </c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</row>
    <row r="412" spans="1:76" s="21" customFormat="1" ht="12" customHeight="1">
      <c r="A412" s="195">
        <v>18100493</v>
      </c>
      <c r="B412" s="126" t="s">
        <v>2089</v>
      </c>
      <c r="C412" s="109" t="s">
        <v>261</v>
      </c>
      <c r="D412" s="130" t="str">
        <f t="shared" si="234"/>
        <v>AIC</v>
      </c>
      <c r="E412" s="130"/>
      <c r="F412" s="109"/>
      <c r="G412" s="130"/>
      <c r="H412" s="212" t="str">
        <f t="shared" si="226"/>
        <v>AIC</v>
      </c>
      <c r="I412" s="212" t="str">
        <f t="shared" si="227"/>
        <v/>
      </c>
      <c r="J412" s="212" t="str">
        <f t="shared" si="228"/>
        <v/>
      </c>
      <c r="K412" s="212" t="str">
        <f t="shared" si="229"/>
        <v/>
      </c>
      <c r="L412" s="212" t="str">
        <f t="shared" si="235"/>
        <v>NO</v>
      </c>
      <c r="M412" s="212" t="str">
        <f t="shared" si="236"/>
        <v>NO</v>
      </c>
      <c r="N412" s="212" t="str">
        <f t="shared" si="237"/>
        <v/>
      </c>
      <c r="O412" s="212"/>
      <c r="P412" s="110">
        <v>372198.11</v>
      </c>
      <c r="Q412" s="110">
        <v>369545.24</v>
      </c>
      <c r="R412" s="110">
        <v>366892.37</v>
      </c>
      <c r="S412" s="110">
        <v>364239.5</v>
      </c>
      <c r="T412" s="110">
        <v>361586.63</v>
      </c>
      <c r="U412" s="110">
        <v>358933.76000000001</v>
      </c>
      <c r="V412" s="110">
        <v>356280.89</v>
      </c>
      <c r="W412" s="110">
        <v>353628.02</v>
      </c>
      <c r="X412" s="110">
        <v>350975.15</v>
      </c>
      <c r="Y412" s="110">
        <v>348322.28</v>
      </c>
      <c r="Z412" s="110">
        <v>345669.41</v>
      </c>
      <c r="AA412" s="110">
        <v>343016.54</v>
      </c>
      <c r="AB412" s="110">
        <v>340363.67</v>
      </c>
      <c r="AC412" s="110"/>
      <c r="AD412" s="533">
        <f t="shared" si="230"/>
        <v>356280.88999999996</v>
      </c>
      <c r="AE412" s="529"/>
      <c r="AF412" s="118"/>
      <c r="AG412" s="270">
        <v>5</v>
      </c>
      <c r="AH412" s="116">
        <f t="shared" si="232"/>
        <v>356280.88999999996</v>
      </c>
      <c r="AI412" s="116"/>
      <c r="AJ412" s="116"/>
      <c r="AK412" s="117"/>
      <c r="AL412" s="116">
        <f t="shared" si="194"/>
        <v>0</v>
      </c>
      <c r="AM412" s="115"/>
      <c r="AN412" s="116"/>
      <c r="AO412" s="348">
        <f t="shared" si="195"/>
        <v>0</v>
      </c>
      <c r="AP412" s="297"/>
      <c r="AQ412" s="101">
        <f t="shared" si="231"/>
        <v>340363.67</v>
      </c>
      <c r="AR412" s="116">
        <f t="shared" si="233"/>
        <v>340363.67</v>
      </c>
      <c r="AS412" s="116"/>
      <c r="AT412" s="116"/>
      <c r="AU412" s="116"/>
      <c r="AV412" s="343">
        <f t="shared" si="196"/>
        <v>0</v>
      </c>
      <c r="AW412" s="116"/>
      <c r="AX412" s="116"/>
      <c r="AY412" s="343">
        <f t="shared" si="197"/>
        <v>0</v>
      </c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</row>
    <row r="413" spans="1:76" s="21" customFormat="1" ht="12" customHeight="1">
      <c r="A413" s="423" t="s">
        <v>1688</v>
      </c>
      <c r="B413" s="424"/>
      <c r="C413" s="410" t="s">
        <v>1679</v>
      </c>
      <c r="D413" s="411" t="str">
        <f t="shared" si="234"/>
        <v>AIC</v>
      </c>
      <c r="E413" s="411"/>
      <c r="F413" s="444">
        <v>43268</v>
      </c>
      <c r="G413" s="411"/>
      <c r="H413" s="412" t="str">
        <f t="shared" ref="H413:H444" si="238">IF(VALUE(AH413),H$7,IF(ISBLANK(AH413),"",H$7))</f>
        <v>AIC</v>
      </c>
      <c r="I413" s="412"/>
      <c r="J413" s="412"/>
      <c r="K413" s="412"/>
      <c r="L413" s="412" t="str">
        <f t="shared" ref="L413" si="239">IF(VALUE(AM413),"W/C",IF(ISBLANK(AM413),"NO","W/C"))</f>
        <v>NO</v>
      </c>
      <c r="M413" s="412" t="str">
        <f t="shared" ref="M413" si="240">IF(VALUE(AN413),"W/C",IF(ISBLANK(AN413),"NO","W/C"))</f>
        <v>NO</v>
      </c>
      <c r="N413" s="412" t="str">
        <f t="shared" ref="N413" si="241">IF(OR(CONCATENATE(L413,M413)="NOW/C",CONCATENATE(L413,M413)="W/CNO"),"W/C","")</f>
        <v/>
      </c>
      <c r="O413" s="412"/>
      <c r="P413" s="413"/>
      <c r="Q413" s="413"/>
      <c r="R413" s="413"/>
      <c r="S413" s="413"/>
      <c r="T413" s="413"/>
      <c r="U413" s="413"/>
      <c r="V413" s="413"/>
      <c r="W413" s="413"/>
      <c r="X413" s="413"/>
      <c r="Y413" s="413"/>
      <c r="Z413" s="413"/>
      <c r="AA413" s="413"/>
      <c r="AB413" s="413">
        <v>407042.51</v>
      </c>
      <c r="AC413" s="413"/>
      <c r="AD413" s="534">
        <f t="shared" si="230"/>
        <v>16960.104583333334</v>
      </c>
      <c r="AE413" s="530"/>
      <c r="AF413" s="530"/>
      <c r="AG413" s="415">
        <v>5</v>
      </c>
      <c r="AH413" s="416">
        <f t="shared" si="232"/>
        <v>16960.104583333334</v>
      </c>
      <c r="AI413" s="416"/>
      <c r="AJ413" s="416"/>
      <c r="AK413" s="417"/>
      <c r="AL413" s="416">
        <f t="shared" si="194"/>
        <v>0</v>
      </c>
      <c r="AM413" s="418"/>
      <c r="AN413" s="416"/>
      <c r="AO413" s="419">
        <f t="shared" si="195"/>
        <v>0</v>
      </c>
      <c r="AP413" s="297"/>
      <c r="AQ413" s="420">
        <f t="shared" si="231"/>
        <v>407042.51</v>
      </c>
      <c r="AR413" s="416">
        <f t="shared" ref="AR413" si="242">AQ413</f>
        <v>407042.51</v>
      </c>
      <c r="AS413" s="416"/>
      <c r="AT413" s="416"/>
      <c r="AU413" s="416"/>
      <c r="AV413" s="421">
        <f>SUM(AS413:AU413)</f>
        <v>0</v>
      </c>
      <c r="AW413" s="416"/>
      <c r="AX413" s="416"/>
      <c r="AY413" s="421">
        <f t="shared" si="197"/>
        <v>0</v>
      </c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</row>
    <row r="414" spans="1:76" s="21" customFormat="1" ht="12" customHeight="1">
      <c r="A414" s="195">
        <v>18100663</v>
      </c>
      <c r="B414" s="126" t="s">
        <v>2090</v>
      </c>
      <c r="C414" s="109" t="s">
        <v>978</v>
      </c>
      <c r="D414" s="130" t="str">
        <f t="shared" si="234"/>
        <v>AIC</v>
      </c>
      <c r="E414" s="130"/>
      <c r="F414" s="109"/>
      <c r="G414" s="130"/>
      <c r="H414" s="212" t="str">
        <f t="shared" si="238"/>
        <v>AIC</v>
      </c>
      <c r="I414" s="212" t="str">
        <f t="shared" ref="I414:I445" si="243">IF(VALUE(AI414),I$7,IF(ISBLANK(AI414),"",I$7))</f>
        <v/>
      </c>
      <c r="J414" s="212" t="str">
        <f t="shared" ref="J414:J445" si="244">IF(VALUE(AJ414),J$7,IF(ISBLANK(AJ414),"",J$7))</f>
        <v/>
      </c>
      <c r="K414" s="212" t="str">
        <f t="shared" ref="K414:K445" si="245">IF(VALUE(AK414),K$7,IF(ISBLANK(AK414),"",K$7))</f>
        <v/>
      </c>
      <c r="L414" s="212" t="str">
        <f t="shared" si="235"/>
        <v>NO</v>
      </c>
      <c r="M414" s="212" t="str">
        <f t="shared" si="236"/>
        <v>NO</v>
      </c>
      <c r="N414" s="212" t="str">
        <f t="shared" si="237"/>
        <v/>
      </c>
      <c r="O414" s="212"/>
      <c r="P414" s="110">
        <v>444177.79</v>
      </c>
      <c r="Q414" s="110">
        <v>422917.05</v>
      </c>
      <c r="R414" s="110">
        <v>401656.31</v>
      </c>
      <c r="S414" s="110">
        <v>380395.57</v>
      </c>
      <c r="T414" s="110">
        <v>311010.76</v>
      </c>
      <c r="U414" s="110">
        <v>305827.25</v>
      </c>
      <c r="V414" s="110">
        <v>300643.74</v>
      </c>
      <c r="W414" s="110">
        <v>295460.23</v>
      </c>
      <c r="X414" s="110">
        <v>290276.71999999997</v>
      </c>
      <c r="Y414" s="110">
        <v>285093.21000000002</v>
      </c>
      <c r="Z414" s="110">
        <v>279909.7</v>
      </c>
      <c r="AA414" s="110">
        <v>274726.19</v>
      </c>
      <c r="AB414" s="110">
        <v>269542.68</v>
      </c>
      <c r="AC414" s="110"/>
      <c r="AD414" s="533">
        <f t="shared" si="230"/>
        <v>325398.08041666663</v>
      </c>
      <c r="AE414" s="529"/>
      <c r="AF414" s="118"/>
      <c r="AG414" s="270" t="s">
        <v>707</v>
      </c>
      <c r="AH414" s="116">
        <f t="shared" si="232"/>
        <v>325398.08041666663</v>
      </c>
      <c r="AI414" s="116"/>
      <c r="AJ414" s="116"/>
      <c r="AK414" s="117"/>
      <c r="AL414" s="116">
        <f t="shared" si="194"/>
        <v>0</v>
      </c>
      <c r="AM414" s="115"/>
      <c r="AN414" s="116"/>
      <c r="AO414" s="348">
        <f t="shared" si="195"/>
        <v>0</v>
      </c>
      <c r="AP414" s="297"/>
      <c r="AQ414" s="101">
        <f t="shared" si="231"/>
        <v>269542.68</v>
      </c>
      <c r="AR414" s="116">
        <f t="shared" si="233"/>
        <v>269542.68</v>
      </c>
      <c r="AS414" s="116"/>
      <c r="AT414" s="116"/>
      <c r="AU414" s="116"/>
      <c r="AV414" s="343">
        <f t="shared" si="196"/>
        <v>0</v>
      </c>
      <c r="AW414" s="116"/>
      <c r="AX414" s="116"/>
      <c r="AY414" s="343">
        <f t="shared" si="197"/>
        <v>0</v>
      </c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</row>
    <row r="415" spans="1:76" s="21" customFormat="1" ht="12" customHeight="1">
      <c r="A415" s="195">
        <v>18100673</v>
      </c>
      <c r="B415" s="126" t="s">
        <v>2091</v>
      </c>
      <c r="C415" s="109" t="s">
        <v>990</v>
      </c>
      <c r="D415" s="130" t="str">
        <f t="shared" si="234"/>
        <v>AIC</v>
      </c>
      <c r="E415" s="130"/>
      <c r="F415" s="109"/>
      <c r="G415" s="130"/>
      <c r="H415" s="212" t="str">
        <f t="shared" si="238"/>
        <v>AIC</v>
      </c>
      <c r="I415" s="212" t="str">
        <f t="shared" si="243"/>
        <v/>
      </c>
      <c r="J415" s="212" t="str">
        <f t="shared" si="244"/>
        <v/>
      </c>
      <c r="K415" s="212" t="str">
        <f t="shared" si="245"/>
        <v/>
      </c>
      <c r="L415" s="212" t="str">
        <f t="shared" si="235"/>
        <v>NO</v>
      </c>
      <c r="M415" s="212" t="str">
        <f t="shared" si="236"/>
        <v>NO</v>
      </c>
      <c r="N415" s="212" t="str">
        <f t="shared" si="237"/>
        <v/>
      </c>
      <c r="O415" s="212"/>
      <c r="P415" s="110">
        <v>854166.91</v>
      </c>
      <c r="Q415" s="110">
        <v>817177.77</v>
      </c>
      <c r="R415" s="110">
        <v>781468.01</v>
      </c>
      <c r="S415" s="110">
        <v>744478.87</v>
      </c>
      <c r="T415" s="110">
        <v>615108.65</v>
      </c>
      <c r="U415" s="110">
        <v>604897.21</v>
      </c>
      <c r="V415" s="110">
        <v>594685.77</v>
      </c>
      <c r="W415" s="110">
        <v>584474.32999999996</v>
      </c>
      <c r="X415" s="110">
        <v>574262.89</v>
      </c>
      <c r="Y415" s="110">
        <v>564051.44999999995</v>
      </c>
      <c r="Z415" s="110">
        <v>553840.01</v>
      </c>
      <c r="AA415" s="110">
        <v>543628.56999999995</v>
      </c>
      <c r="AB415" s="110">
        <v>533417.13</v>
      </c>
      <c r="AC415" s="110"/>
      <c r="AD415" s="533">
        <f t="shared" si="230"/>
        <v>639322.12916666653</v>
      </c>
      <c r="AE415" s="529"/>
      <c r="AF415" s="118"/>
      <c r="AG415" s="270" t="s">
        <v>707</v>
      </c>
      <c r="AH415" s="116">
        <f t="shared" si="232"/>
        <v>639322.12916666653</v>
      </c>
      <c r="AI415" s="116"/>
      <c r="AJ415" s="116"/>
      <c r="AK415" s="117"/>
      <c r="AL415" s="116">
        <f t="shared" si="194"/>
        <v>0</v>
      </c>
      <c r="AM415" s="115"/>
      <c r="AN415" s="116"/>
      <c r="AO415" s="348">
        <f t="shared" si="195"/>
        <v>0</v>
      </c>
      <c r="AP415" s="297"/>
      <c r="AQ415" s="101">
        <f t="shared" si="231"/>
        <v>533417.13</v>
      </c>
      <c r="AR415" s="116">
        <f t="shared" si="233"/>
        <v>533417.13</v>
      </c>
      <c r="AS415" s="116"/>
      <c r="AT415" s="116"/>
      <c r="AU415" s="116"/>
      <c r="AV415" s="343">
        <f t="shared" si="196"/>
        <v>0</v>
      </c>
      <c r="AW415" s="116"/>
      <c r="AX415" s="116"/>
      <c r="AY415" s="343">
        <f t="shared" si="197"/>
        <v>0</v>
      </c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</row>
    <row r="416" spans="1:76" s="21" customFormat="1" ht="12" customHeight="1">
      <c r="A416" s="423">
        <v>18100683</v>
      </c>
      <c r="B416" s="126" t="s">
        <v>2092</v>
      </c>
      <c r="C416" s="410" t="s">
        <v>1479</v>
      </c>
      <c r="D416" s="411" t="str">
        <f t="shared" si="234"/>
        <v>AIC</v>
      </c>
      <c r="E416" s="411"/>
      <c r="F416" s="428">
        <v>43040</v>
      </c>
      <c r="G416" s="411"/>
      <c r="H416" s="412" t="str">
        <f t="shared" si="238"/>
        <v>AIC</v>
      </c>
      <c r="I416" s="412" t="str">
        <f t="shared" si="243"/>
        <v/>
      </c>
      <c r="J416" s="412" t="str">
        <f t="shared" si="244"/>
        <v/>
      </c>
      <c r="K416" s="412" t="str">
        <f t="shared" si="245"/>
        <v/>
      </c>
      <c r="L416" s="412" t="str">
        <f t="shared" si="235"/>
        <v>NO</v>
      </c>
      <c r="M416" s="412" t="str">
        <f t="shared" si="236"/>
        <v>NO</v>
      </c>
      <c r="N416" s="412" t="str">
        <f t="shared" si="237"/>
        <v/>
      </c>
      <c r="O416" s="412"/>
      <c r="P416" s="413">
        <v>0</v>
      </c>
      <c r="Q416" s="413">
        <v>0</v>
      </c>
      <c r="R416" s="413">
        <v>0</v>
      </c>
      <c r="S416" s="413">
        <v>0</v>
      </c>
      <c r="T416" s="413">
        <v>0</v>
      </c>
      <c r="U416" s="413">
        <v>2719195.89</v>
      </c>
      <c r="V416" s="413">
        <v>2672991.2599999998</v>
      </c>
      <c r="W416" s="413">
        <v>2626786.63</v>
      </c>
      <c r="X416" s="413">
        <v>2587459</v>
      </c>
      <c r="Y416" s="413">
        <v>2541254.37</v>
      </c>
      <c r="Z416" s="413">
        <v>2495049.75</v>
      </c>
      <c r="AA416" s="413">
        <v>2448845.12</v>
      </c>
      <c r="AB416" s="413">
        <v>2435262.16</v>
      </c>
      <c r="AC416" s="413"/>
      <c r="AD416" s="534">
        <f t="shared" si="230"/>
        <v>1609101.0916666668</v>
      </c>
      <c r="AE416" s="530"/>
      <c r="AF416" s="414"/>
      <c r="AG416" s="415"/>
      <c r="AH416" s="416">
        <f t="shared" si="232"/>
        <v>1609101.0916666668</v>
      </c>
      <c r="AI416" s="416"/>
      <c r="AJ416" s="416"/>
      <c r="AK416" s="417"/>
      <c r="AL416" s="416">
        <f t="shared" si="194"/>
        <v>0</v>
      </c>
      <c r="AM416" s="418"/>
      <c r="AN416" s="416"/>
      <c r="AO416" s="419">
        <f t="shared" si="195"/>
        <v>0</v>
      </c>
      <c r="AP416" s="297"/>
      <c r="AQ416" s="420">
        <f t="shared" si="231"/>
        <v>2435262.16</v>
      </c>
      <c r="AR416" s="416">
        <f t="shared" si="233"/>
        <v>2435262.16</v>
      </c>
      <c r="AS416" s="416"/>
      <c r="AT416" s="416"/>
      <c r="AU416" s="416"/>
      <c r="AV416" s="421">
        <f t="shared" si="196"/>
        <v>0</v>
      </c>
      <c r="AW416" s="416"/>
      <c r="AX416" s="416"/>
      <c r="AY416" s="421">
        <f t="shared" si="197"/>
        <v>0</v>
      </c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</row>
    <row r="417" spans="1:76" s="21" customFormat="1" ht="12" customHeight="1">
      <c r="A417" s="195">
        <v>18100923</v>
      </c>
      <c r="B417" s="126" t="s">
        <v>2093</v>
      </c>
      <c r="C417" s="109" t="s">
        <v>851</v>
      </c>
      <c r="D417" s="130" t="str">
        <f t="shared" si="234"/>
        <v>AIC</v>
      </c>
      <c r="E417" s="130"/>
      <c r="F417" s="109"/>
      <c r="G417" s="130"/>
      <c r="H417" s="212" t="str">
        <f t="shared" si="238"/>
        <v>AIC</v>
      </c>
      <c r="I417" s="212" t="str">
        <f t="shared" si="243"/>
        <v/>
      </c>
      <c r="J417" s="212" t="str">
        <f t="shared" si="244"/>
        <v/>
      </c>
      <c r="K417" s="212" t="str">
        <f t="shared" si="245"/>
        <v/>
      </c>
      <c r="L417" s="212" t="str">
        <f t="shared" si="235"/>
        <v>NO</v>
      </c>
      <c r="M417" s="212" t="str">
        <f t="shared" si="236"/>
        <v>NO</v>
      </c>
      <c r="N417" s="212" t="str">
        <f t="shared" si="237"/>
        <v/>
      </c>
      <c r="O417" s="212"/>
      <c r="P417" s="110">
        <v>2110544.54</v>
      </c>
      <c r="Q417" s="110">
        <v>2103316.65</v>
      </c>
      <c r="R417" s="110">
        <v>2096088.76</v>
      </c>
      <c r="S417" s="110">
        <v>2088860.87</v>
      </c>
      <c r="T417" s="110">
        <v>2081632.98</v>
      </c>
      <c r="U417" s="110">
        <v>2074405.09</v>
      </c>
      <c r="V417" s="110">
        <v>2067177.2</v>
      </c>
      <c r="W417" s="110">
        <v>2059949.31</v>
      </c>
      <c r="X417" s="110">
        <v>2052721.42</v>
      </c>
      <c r="Y417" s="110">
        <v>2045493.53</v>
      </c>
      <c r="Z417" s="110">
        <v>2038265.64</v>
      </c>
      <c r="AA417" s="110">
        <v>2031037.75</v>
      </c>
      <c r="AB417" s="110">
        <v>2023809.86</v>
      </c>
      <c r="AC417" s="110"/>
      <c r="AD417" s="533">
        <f t="shared" si="230"/>
        <v>2067177.2</v>
      </c>
      <c r="AE417" s="529"/>
      <c r="AF417" s="118"/>
      <c r="AG417" s="270" t="s">
        <v>707</v>
      </c>
      <c r="AH417" s="116">
        <f t="shared" si="232"/>
        <v>2067177.2</v>
      </c>
      <c r="AI417" s="116"/>
      <c r="AJ417" s="116"/>
      <c r="AK417" s="117"/>
      <c r="AL417" s="116">
        <f t="shared" si="194"/>
        <v>0</v>
      </c>
      <c r="AM417" s="115"/>
      <c r="AN417" s="116"/>
      <c r="AO417" s="348">
        <f t="shared" si="195"/>
        <v>0</v>
      </c>
      <c r="AP417" s="297"/>
      <c r="AQ417" s="101">
        <f t="shared" si="231"/>
        <v>2023809.86</v>
      </c>
      <c r="AR417" s="116">
        <f t="shared" si="233"/>
        <v>2023809.86</v>
      </c>
      <c r="AS417" s="116"/>
      <c r="AT417" s="116"/>
      <c r="AU417" s="116"/>
      <c r="AV417" s="343">
        <f t="shared" si="196"/>
        <v>0</v>
      </c>
      <c r="AW417" s="116"/>
      <c r="AX417" s="116"/>
      <c r="AY417" s="343">
        <f t="shared" si="197"/>
        <v>0</v>
      </c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</row>
    <row r="418" spans="1:76" s="21" customFormat="1" ht="12" customHeight="1">
      <c r="A418" s="195">
        <v>18100933</v>
      </c>
      <c r="B418" s="126" t="s">
        <v>2094</v>
      </c>
      <c r="C418" s="109" t="s">
        <v>852</v>
      </c>
      <c r="D418" s="130" t="str">
        <f t="shared" si="234"/>
        <v>AIC</v>
      </c>
      <c r="E418" s="130"/>
      <c r="F418" s="109"/>
      <c r="G418" s="130"/>
      <c r="H418" s="212" t="str">
        <f t="shared" si="238"/>
        <v>AIC</v>
      </c>
      <c r="I418" s="212" t="str">
        <f t="shared" si="243"/>
        <v/>
      </c>
      <c r="J418" s="212" t="str">
        <f t="shared" si="244"/>
        <v/>
      </c>
      <c r="K418" s="212" t="str">
        <f t="shared" si="245"/>
        <v/>
      </c>
      <c r="L418" s="212" t="str">
        <f t="shared" si="235"/>
        <v>NO</v>
      </c>
      <c r="M418" s="212" t="str">
        <f t="shared" si="236"/>
        <v>NO</v>
      </c>
      <c r="N418" s="212" t="str">
        <f t="shared" si="237"/>
        <v/>
      </c>
      <c r="O418" s="212"/>
      <c r="P418" s="110">
        <v>439586.18</v>
      </c>
      <c r="Q418" s="110">
        <v>438519.22</v>
      </c>
      <c r="R418" s="110">
        <v>437452.26</v>
      </c>
      <c r="S418" s="110">
        <v>436385.3</v>
      </c>
      <c r="T418" s="110">
        <v>435318.34</v>
      </c>
      <c r="U418" s="110">
        <v>434251.38</v>
      </c>
      <c r="V418" s="110">
        <v>433184.42</v>
      </c>
      <c r="W418" s="110">
        <v>432117.46</v>
      </c>
      <c r="X418" s="110">
        <v>431050.5</v>
      </c>
      <c r="Y418" s="110">
        <v>429983.54</v>
      </c>
      <c r="Z418" s="110">
        <v>428916.58</v>
      </c>
      <c r="AA418" s="110">
        <v>427849.62</v>
      </c>
      <c r="AB418" s="110">
        <v>426782.66</v>
      </c>
      <c r="AC418" s="110"/>
      <c r="AD418" s="533">
        <f t="shared" si="230"/>
        <v>433184.42</v>
      </c>
      <c r="AE418" s="529"/>
      <c r="AF418" s="118"/>
      <c r="AG418" s="270" t="s">
        <v>707</v>
      </c>
      <c r="AH418" s="116">
        <f t="shared" si="232"/>
        <v>433184.42</v>
      </c>
      <c r="AI418" s="116"/>
      <c r="AJ418" s="116"/>
      <c r="AK418" s="117"/>
      <c r="AL418" s="116">
        <f t="shared" si="194"/>
        <v>0</v>
      </c>
      <c r="AM418" s="115"/>
      <c r="AN418" s="116"/>
      <c r="AO418" s="348">
        <f t="shared" si="195"/>
        <v>0</v>
      </c>
      <c r="AP418" s="297"/>
      <c r="AQ418" s="101">
        <f t="shared" si="231"/>
        <v>426782.66</v>
      </c>
      <c r="AR418" s="116">
        <f t="shared" si="233"/>
        <v>426782.66</v>
      </c>
      <c r="AS418" s="116"/>
      <c r="AT418" s="116"/>
      <c r="AU418" s="116"/>
      <c r="AV418" s="343">
        <f t="shared" si="196"/>
        <v>0</v>
      </c>
      <c r="AW418" s="116"/>
      <c r="AX418" s="116"/>
      <c r="AY418" s="343">
        <f t="shared" si="197"/>
        <v>0</v>
      </c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</row>
    <row r="419" spans="1:76" s="21" customFormat="1" ht="12" customHeight="1">
      <c r="A419" s="434">
        <v>18100993</v>
      </c>
      <c r="B419" s="244" t="s">
        <v>2095</v>
      </c>
      <c r="C419" s="410" t="s">
        <v>678</v>
      </c>
      <c r="D419" s="411" t="str">
        <f t="shared" si="234"/>
        <v>AIC</v>
      </c>
      <c r="E419" s="411"/>
      <c r="F419" s="428">
        <v>43040</v>
      </c>
      <c r="G419" s="411"/>
      <c r="H419" s="412" t="str">
        <f t="shared" si="238"/>
        <v>AIC</v>
      </c>
      <c r="I419" s="412" t="str">
        <f t="shared" si="243"/>
        <v/>
      </c>
      <c r="J419" s="412" t="str">
        <f t="shared" si="244"/>
        <v/>
      </c>
      <c r="K419" s="412" t="str">
        <f t="shared" si="245"/>
        <v/>
      </c>
      <c r="L419" s="412" t="str">
        <f t="shared" si="235"/>
        <v>NO</v>
      </c>
      <c r="M419" s="412" t="str">
        <f t="shared" si="236"/>
        <v>NO</v>
      </c>
      <c r="N419" s="412" t="str">
        <f t="shared" si="237"/>
        <v/>
      </c>
      <c r="O419" s="412"/>
      <c r="P419" s="413">
        <v>0</v>
      </c>
      <c r="Q419" s="413">
        <v>0</v>
      </c>
      <c r="R419" s="413">
        <v>0</v>
      </c>
      <c r="S419" s="413">
        <v>0</v>
      </c>
      <c r="T419" s="413">
        <v>0</v>
      </c>
      <c r="U419" s="413">
        <v>0</v>
      </c>
      <c r="V419" s="413">
        <v>0</v>
      </c>
      <c r="W419" s="413">
        <v>0</v>
      </c>
      <c r="X419" s="413">
        <v>0</v>
      </c>
      <c r="Y419" s="413">
        <v>0</v>
      </c>
      <c r="Z419" s="413">
        <v>0</v>
      </c>
      <c r="AA419" s="413">
        <v>0</v>
      </c>
      <c r="AB419" s="413">
        <v>0</v>
      </c>
      <c r="AC419" s="413"/>
      <c r="AD419" s="534">
        <f t="shared" si="230"/>
        <v>0</v>
      </c>
      <c r="AE419" s="530"/>
      <c r="AF419" s="414"/>
      <c r="AG419" s="415"/>
      <c r="AH419" s="416">
        <f t="shared" si="232"/>
        <v>0</v>
      </c>
      <c r="AI419" s="416"/>
      <c r="AJ419" s="416"/>
      <c r="AK419" s="417"/>
      <c r="AL419" s="416">
        <f t="shared" si="194"/>
        <v>0</v>
      </c>
      <c r="AM419" s="418"/>
      <c r="AN419" s="416"/>
      <c r="AO419" s="419">
        <f t="shared" si="195"/>
        <v>0</v>
      </c>
      <c r="AP419" s="297"/>
      <c r="AQ419" s="420">
        <f t="shared" si="231"/>
        <v>0</v>
      </c>
      <c r="AR419" s="416">
        <f t="shared" si="233"/>
        <v>0</v>
      </c>
      <c r="AS419" s="416"/>
      <c r="AT419" s="416"/>
      <c r="AU419" s="416"/>
      <c r="AV419" s="421">
        <f t="shared" si="196"/>
        <v>0</v>
      </c>
      <c r="AW419" s="416"/>
      <c r="AX419" s="416"/>
      <c r="AY419" s="421">
        <f t="shared" si="197"/>
        <v>0</v>
      </c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</row>
    <row r="420" spans="1:76" s="21" customFormat="1" ht="12" customHeight="1">
      <c r="A420" s="195">
        <v>18101023</v>
      </c>
      <c r="B420" s="126" t="s">
        <v>2096</v>
      </c>
      <c r="C420" s="109" t="s">
        <v>340</v>
      </c>
      <c r="D420" s="130" t="str">
        <f t="shared" si="234"/>
        <v>AIC</v>
      </c>
      <c r="E420" s="130"/>
      <c r="F420" s="109"/>
      <c r="G420" s="130"/>
      <c r="H420" s="212" t="str">
        <f t="shared" si="238"/>
        <v>AIC</v>
      </c>
      <c r="I420" s="212" t="str">
        <f t="shared" si="243"/>
        <v/>
      </c>
      <c r="J420" s="212" t="str">
        <f t="shared" si="244"/>
        <v/>
      </c>
      <c r="K420" s="212" t="str">
        <f t="shared" si="245"/>
        <v/>
      </c>
      <c r="L420" s="212" t="str">
        <f t="shared" si="235"/>
        <v>NO</v>
      </c>
      <c r="M420" s="212" t="str">
        <f t="shared" si="236"/>
        <v>NO</v>
      </c>
      <c r="N420" s="212" t="str">
        <f t="shared" si="237"/>
        <v/>
      </c>
      <c r="O420" s="212"/>
      <c r="P420" s="110">
        <v>1605384.76</v>
      </c>
      <c r="Q420" s="110">
        <v>1598333.88</v>
      </c>
      <c r="R420" s="110">
        <v>1591283</v>
      </c>
      <c r="S420" s="110">
        <v>1584232.12</v>
      </c>
      <c r="T420" s="110">
        <v>1577181.24</v>
      </c>
      <c r="U420" s="110">
        <v>1570130.36</v>
      </c>
      <c r="V420" s="110">
        <v>1563079.48</v>
      </c>
      <c r="W420" s="110">
        <v>1556028.6</v>
      </c>
      <c r="X420" s="110">
        <v>1548977.72</v>
      </c>
      <c r="Y420" s="110">
        <v>1541926.84</v>
      </c>
      <c r="Z420" s="110">
        <v>1534875.96</v>
      </c>
      <c r="AA420" s="110">
        <v>1527825.08</v>
      </c>
      <c r="AB420" s="110">
        <v>1520774.2</v>
      </c>
      <c r="AC420" s="110"/>
      <c r="AD420" s="533">
        <f t="shared" si="230"/>
        <v>1563079.4800000002</v>
      </c>
      <c r="AE420" s="529"/>
      <c r="AF420" s="118"/>
      <c r="AG420" s="270" t="s">
        <v>707</v>
      </c>
      <c r="AH420" s="116">
        <f t="shared" si="232"/>
        <v>1563079.4800000002</v>
      </c>
      <c r="AI420" s="116"/>
      <c r="AJ420" s="116"/>
      <c r="AK420" s="117"/>
      <c r="AL420" s="116">
        <f t="shared" si="194"/>
        <v>0</v>
      </c>
      <c r="AM420" s="115"/>
      <c r="AN420" s="116"/>
      <c r="AO420" s="348">
        <f t="shared" si="195"/>
        <v>0</v>
      </c>
      <c r="AP420" s="297"/>
      <c r="AQ420" s="101">
        <f t="shared" si="231"/>
        <v>1520774.2</v>
      </c>
      <c r="AR420" s="116">
        <f t="shared" si="233"/>
        <v>1520774.2</v>
      </c>
      <c r="AS420" s="116"/>
      <c r="AT420" s="116"/>
      <c r="AU420" s="116"/>
      <c r="AV420" s="343">
        <f t="shared" si="196"/>
        <v>0</v>
      </c>
      <c r="AW420" s="116"/>
      <c r="AX420" s="116"/>
      <c r="AY420" s="343">
        <f t="shared" si="197"/>
        <v>0</v>
      </c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</row>
    <row r="421" spans="1:76" s="21" customFormat="1" ht="12" customHeight="1">
      <c r="A421" s="195">
        <v>18101033</v>
      </c>
      <c r="B421" s="126" t="s">
        <v>2097</v>
      </c>
      <c r="C421" s="109" t="s">
        <v>188</v>
      </c>
      <c r="D421" s="130" t="str">
        <f t="shared" si="234"/>
        <v>AIC</v>
      </c>
      <c r="E421" s="130"/>
      <c r="F421" s="109"/>
      <c r="G421" s="130"/>
      <c r="H421" s="212" t="str">
        <f t="shared" si="238"/>
        <v>AIC</v>
      </c>
      <c r="I421" s="212" t="str">
        <f t="shared" si="243"/>
        <v/>
      </c>
      <c r="J421" s="212" t="str">
        <f t="shared" si="244"/>
        <v/>
      </c>
      <c r="K421" s="212" t="str">
        <f t="shared" si="245"/>
        <v/>
      </c>
      <c r="L421" s="212" t="str">
        <f t="shared" si="235"/>
        <v>NO</v>
      </c>
      <c r="M421" s="212" t="str">
        <f t="shared" si="236"/>
        <v>NO</v>
      </c>
      <c r="N421" s="212" t="str">
        <f t="shared" si="237"/>
        <v/>
      </c>
      <c r="O421" s="212"/>
      <c r="P421" s="110">
        <v>1886839.27</v>
      </c>
      <c r="Q421" s="110">
        <v>1878844.19</v>
      </c>
      <c r="R421" s="110">
        <v>1870849.11</v>
      </c>
      <c r="S421" s="110">
        <v>1862854.03</v>
      </c>
      <c r="T421" s="110">
        <v>1854858.95</v>
      </c>
      <c r="U421" s="110">
        <v>1846863.87</v>
      </c>
      <c r="V421" s="110">
        <v>1838868.79</v>
      </c>
      <c r="W421" s="110">
        <v>1830873.71</v>
      </c>
      <c r="X421" s="110">
        <v>1822878.63</v>
      </c>
      <c r="Y421" s="110">
        <v>1814883.55</v>
      </c>
      <c r="Z421" s="110">
        <v>1806888.47</v>
      </c>
      <c r="AA421" s="110">
        <v>1798893.39</v>
      </c>
      <c r="AB421" s="110">
        <v>1790898.31</v>
      </c>
      <c r="AC421" s="110"/>
      <c r="AD421" s="533">
        <f t="shared" si="230"/>
        <v>1838868.79</v>
      </c>
      <c r="AE421" s="529"/>
      <c r="AF421" s="118"/>
      <c r="AG421" s="270" t="s">
        <v>707</v>
      </c>
      <c r="AH421" s="116">
        <f t="shared" si="232"/>
        <v>1838868.79</v>
      </c>
      <c r="AI421" s="116"/>
      <c r="AJ421" s="116"/>
      <c r="AK421" s="117"/>
      <c r="AL421" s="116">
        <f t="shared" si="194"/>
        <v>0</v>
      </c>
      <c r="AM421" s="115"/>
      <c r="AN421" s="116"/>
      <c r="AO421" s="348">
        <f t="shared" si="195"/>
        <v>0</v>
      </c>
      <c r="AP421" s="297"/>
      <c r="AQ421" s="101">
        <f t="shared" si="231"/>
        <v>1790898.31</v>
      </c>
      <c r="AR421" s="116">
        <f t="shared" si="233"/>
        <v>1790898.31</v>
      </c>
      <c r="AS421" s="116"/>
      <c r="AT421" s="116"/>
      <c r="AU421" s="116"/>
      <c r="AV421" s="343">
        <f t="shared" si="196"/>
        <v>0</v>
      </c>
      <c r="AW421" s="116"/>
      <c r="AX421" s="116"/>
      <c r="AY421" s="343">
        <f t="shared" si="197"/>
        <v>0</v>
      </c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</row>
    <row r="422" spans="1:76" s="21" customFormat="1" ht="12" customHeight="1">
      <c r="A422" s="203">
        <v>18101053</v>
      </c>
      <c r="B422" s="246" t="s">
        <v>2098</v>
      </c>
      <c r="C422" s="131" t="s">
        <v>697</v>
      </c>
      <c r="D422" s="130" t="str">
        <f t="shared" si="234"/>
        <v>AIC</v>
      </c>
      <c r="E422" s="130"/>
      <c r="F422" s="128"/>
      <c r="G422" s="130"/>
      <c r="H422" s="212" t="str">
        <f t="shared" si="238"/>
        <v>AIC</v>
      </c>
      <c r="I422" s="212" t="str">
        <f t="shared" si="243"/>
        <v/>
      </c>
      <c r="J422" s="212" t="str">
        <f t="shared" si="244"/>
        <v/>
      </c>
      <c r="K422" s="212" t="str">
        <f t="shared" si="245"/>
        <v/>
      </c>
      <c r="L422" s="212" t="str">
        <f t="shared" si="235"/>
        <v>NO</v>
      </c>
      <c r="M422" s="212" t="str">
        <f t="shared" si="236"/>
        <v>NO</v>
      </c>
      <c r="N422" s="212" t="str">
        <f t="shared" si="237"/>
        <v/>
      </c>
      <c r="O422" s="212"/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10">
        <v>0</v>
      </c>
      <c r="V422" s="110">
        <v>0</v>
      </c>
      <c r="W422" s="110">
        <v>0</v>
      </c>
      <c r="X422" s="110">
        <v>0</v>
      </c>
      <c r="Y422" s="110">
        <v>0</v>
      </c>
      <c r="Z422" s="110">
        <v>0</v>
      </c>
      <c r="AA422" s="110">
        <v>0</v>
      </c>
      <c r="AB422" s="110">
        <v>0</v>
      </c>
      <c r="AC422" s="110"/>
      <c r="AD422" s="533">
        <f t="shared" si="230"/>
        <v>0</v>
      </c>
      <c r="AE422" s="529"/>
      <c r="AF422" s="118"/>
      <c r="AG422" s="270" t="s">
        <v>707</v>
      </c>
      <c r="AH422" s="116">
        <f t="shared" si="232"/>
        <v>0</v>
      </c>
      <c r="AI422" s="116"/>
      <c r="AJ422" s="116"/>
      <c r="AK422" s="117"/>
      <c r="AL422" s="116">
        <f t="shared" si="194"/>
        <v>0</v>
      </c>
      <c r="AM422" s="115"/>
      <c r="AN422" s="116"/>
      <c r="AO422" s="348">
        <f t="shared" si="195"/>
        <v>0</v>
      </c>
      <c r="AP422" s="297"/>
      <c r="AQ422" s="101">
        <f t="shared" si="231"/>
        <v>0</v>
      </c>
      <c r="AR422" s="116">
        <f t="shared" si="233"/>
        <v>0</v>
      </c>
      <c r="AS422" s="116"/>
      <c r="AT422" s="116"/>
      <c r="AU422" s="116"/>
      <c r="AV422" s="343">
        <f t="shared" si="196"/>
        <v>0</v>
      </c>
      <c r="AW422" s="116"/>
      <c r="AX422" s="116"/>
      <c r="AY422" s="343">
        <f t="shared" si="197"/>
        <v>0</v>
      </c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</row>
    <row r="423" spans="1:76" s="21" customFormat="1" ht="12" customHeight="1">
      <c r="A423" s="196">
        <v>18101083</v>
      </c>
      <c r="B423" s="241" t="s">
        <v>2099</v>
      </c>
      <c r="C423" s="122" t="s">
        <v>372</v>
      </c>
      <c r="D423" s="130" t="str">
        <f t="shared" si="234"/>
        <v>AIC</v>
      </c>
      <c r="E423" s="130"/>
      <c r="F423" s="122"/>
      <c r="G423" s="130"/>
      <c r="H423" s="212" t="str">
        <f t="shared" si="238"/>
        <v>AIC</v>
      </c>
      <c r="I423" s="212" t="str">
        <f t="shared" si="243"/>
        <v/>
      </c>
      <c r="J423" s="212" t="str">
        <f t="shared" si="244"/>
        <v/>
      </c>
      <c r="K423" s="212" t="str">
        <f t="shared" si="245"/>
        <v/>
      </c>
      <c r="L423" s="212" t="str">
        <f t="shared" si="235"/>
        <v>NO</v>
      </c>
      <c r="M423" s="212" t="str">
        <f t="shared" si="236"/>
        <v>NO</v>
      </c>
      <c r="N423" s="212" t="str">
        <f t="shared" si="237"/>
        <v/>
      </c>
      <c r="O423" s="212"/>
      <c r="P423" s="110">
        <v>156404.26999999999</v>
      </c>
      <c r="Q423" s="110">
        <v>134060.76999999999</v>
      </c>
      <c r="R423" s="110">
        <v>111717.27</v>
      </c>
      <c r="S423" s="110">
        <v>89373.77</v>
      </c>
      <c r="T423" s="110">
        <v>67030.27</v>
      </c>
      <c r="U423" s="110">
        <v>44686.77</v>
      </c>
      <c r="V423" s="110">
        <v>22343.27</v>
      </c>
      <c r="W423" s="110">
        <v>0</v>
      </c>
      <c r="X423" s="110">
        <v>0</v>
      </c>
      <c r="Y423" s="110">
        <v>0</v>
      </c>
      <c r="Z423" s="110">
        <v>0</v>
      </c>
      <c r="AA423" s="110">
        <v>0</v>
      </c>
      <c r="AB423" s="110">
        <v>0</v>
      </c>
      <c r="AC423" s="110"/>
      <c r="AD423" s="533">
        <f t="shared" si="230"/>
        <v>45617.854583333334</v>
      </c>
      <c r="AE423" s="529"/>
      <c r="AF423" s="118"/>
      <c r="AG423" s="270" t="s">
        <v>707</v>
      </c>
      <c r="AH423" s="116">
        <f t="shared" si="232"/>
        <v>45617.854583333334</v>
      </c>
      <c r="AI423" s="116"/>
      <c r="AJ423" s="116"/>
      <c r="AK423" s="117"/>
      <c r="AL423" s="116">
        <f t="shared" si="194"/>
        <v>0</v>
      </c>
      <c r="AM423" s="115"/>
      <c r="AN423" s="116"/>
      <c r="AO423" s="348">
        <f t="shared" si="195"/>
        <v>0</v>
      </c>
      <c r="AP423" s="297"/>
      <c r="AQ423" s="101">
        <f t="shared" si="231"/>
        <v>0</v>
      </c>
      <c r="AR423" s="116">
        <f t="shared" si="233"/>
        <v>0</v>
      </c>
      <c r="AS423" s="116"/>
      <c r="AT423" s="116"/>
      <c r="AU423" s="116"/>
      <c r="AV423" s="343">
        <f t="shared" si="196"/>
        <v>0</v>
      </c>
      <c r="AW423" s="116"/>
      <c r="AX423" s="116"/>
      <c r="AY423" s="343">
        <f t="shared" si="197"/>
        <v>0</v>
      </c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</row>
    <row r="424" spans="1:76" s="21" customFormat="1" ht="12" customHeight="1">
      <c r="A424" s="196">
        <v>18101093</v>
      </c>
      <c r="B424" s="241" t="s">
        <v>2100</v>
      </c>
      <c r="C424" s="122" t="s">
        <v>373</v>
      </c>
      <c r="D424" s="130" t="str">
        <f t="shared" si="234"/>
        <v>AIC</v>
      </c>
      <c r="E424" s="130"/>
      <c r="F424" s="122"/>
      <c r="G424" s="130"/>
      <c r="H424" s="212" t="str">
        <f t="shared" si="238"/>
        <v>AIC</v>
      </c>
      <c r="I424" s="212" t="str">
        <f t="shared" si="243"/>
        <v/>
      </c>
      <c r="J424" s="212" t="str">
        <f t="shared" si="244"/>
        <v/>
      </c>
      <c r="K424" s="212" t="str">
        <f t="shared" si="245"/>
        <v/>
      </c>
      <c r="L424" s="212" t="str">
        <f t="shared" si="235"/>
        <v>NO</v>
      </c>
      <c r="M424" s="212" t="str">
        <f t="shared" si="236"/>
        <v>NO</v>
      </c>
      <c r="N424" s="212" t="str">
        <f t="shared" si="237"/>
        <v/>
      </c>
      <c r="O424" s="212"/>
      <c r="P424" s="110">
        <v>120499.48</v>
      </c>
      <c r="Q424" s="110">
        <v>103285.28</v>
      </c>
      <c r="R424" s="110">
        <v>86071.08</v>
      </c>
      <c r="S424" s="110">
        <v>68856.88</v>
      </c>
      <c r="T424" s="110">
        <v>51642.68</v>
      </c>
      <c r="U424" s="110">
        <v>34428.480000000003</v>
      </c>
      <c r="V424" s="110">
        <v>17214.28</v>
      </c>
      <c r="W424" s="110">
        <v>0</v>
      </c>
      <c r="X424" s="110">
        <v>0</v>
      </c>
      <c r="Y424" s="110">
        <v>0</v>
      </c>
      <c r="Z424" s="110">
        <v>0</v>
      </c>
      <c r="AA424" s="110">
        <v>0</v>
      </c>
      <c r="AB424" s="110">
        <v>0</v>
      </c>
      <c r="AC424" s="110"/>
      <c r="AD424" s="533">
        <f t="shared" si="230"/>
        <v>35145.70166666666</v>
      </c>
      <c r="AE424" s="529"/>
      <c r="AF424" s="118"/>
      <c r="AG424" s="270" t="s">
        <v>707</v>
      </c>
      <c r="AH424" s="116">
        <f t="shared" si="232"/>
        <v>35145.70166666666</v>
      </c>
      <c r="AI424" s="116"/>
      <c r="AJ424" s="116"/>
      <c r="AK424" s="117"/>
      <c r="AL424" s="116">
        <f t="shared" si="194"/>
        <v>0</v>
      </c>
      <c r="AM424" s="115"/>
      <c r="AN424" s="116"/>
      <c r="AO424" s="348">
        <f t="shared" si="195"/>
        <v>0</v>
      </c>
      <c r="AP424" s="297"/>
      <c r="AQ424" s="101">
        <f t="shared" si="231"/>
        <v>0</v>
      </c>
      <c r="AR424" s="116">
        <f t="shared" si="233"/>
        <v>0</v>
      </c>
      <c r="AS424" s="116"/>
      <c r="AT424" s="116"/>
      <c r="AU424" s="116"/>
      <c r="AV424" s="343">
        <f t="shared" si="196"/>
        <v>0</v>
      </c>
      <c r="AW424" s="116"/>
      <c r="AX424" s="116"/>
      <c r="AY424" s="343">
        <f t="shared" si="197"/>
        <v>0</v>
      </c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</row>
    <row r="425" spans="1:76" s="21" customFormat="1" ht="12" customHeight="1">
      <c r="A425" s="195">
        <v>18101113</v>
      </c>
      <c r="B425" s="126" t="s">
        <v>2101</v>
      </c>
      <c r="C425" s="109" t="s">
        <v>581</v>
      </c>
      <c r="D425" s="130" t="str">
        <f t="shared" si="234"/>
        <v>AIC</v>
      </c>
      <c r="E425" s="130"/>
      <c r="F425" s="109"/>
      <c r="G425" s="130"/>
      <c r="H425" s="212" t="str">
        <f t="shared" si="238"/>
        <v>AIC</v>
      </c>
      <c r="I425" s="212" t="str">
        <f t="shared" si="243"/>
        <v/>
      </c>
      <c r="J425" s="212" t="str">
        <f t="shared" si="244"/>
        <v/>
      </c>
      <c r="K425" s="212" t="str">
        <f t="shared" si="245"/>
        <v/>
      </c>
      <c r="L425" s="212" t="str">
        <f t="shared" si="235"/>
        <v>NO</v>
      </c>
      <c r="M425" s="212" t="str">
        <f t="shared" si="236"/>
        <v>NO</v>
      </c>
      <c r="N425" s="212" t="str">
        <f t="shared" si="237"/>
        <v/>
      </c>
      <c r="O425" s="212"/>
      <c r="P425" s="110">
        <v>2631672.5099999998</v>
      </c>
      <c r="Q425" s="110">
        <v>2621779.0099999998</v>
      </c>
      <c r="R425" s="110">
        <v>2611885.5099999998</v>
      </c>
      <c r="S425" s="110">
        <v>2601992.0099999998</v>
      </c>
      <c r="T425" s="110">
        <v>2592098.5099999998</v>
      </c>
      <c r="U425" s="110">
        <v>2582205.0099999998</v>
      </c>
      <c r="V425" s="110">
        <v>2572311.5099999998</v>
      </c>
      <c r="W425" s="110">
        <v>2562418.0099999998</v>
      </c>
      <c r="X425" s="110">
        <v>2552524.5099999998</v>
      </c>
      <c r="Y425" s="110">
        <v>2542631.0099999998</v>
      </c>
      <c r="Z425" s="110">
        <v>2532737.5099999998</v>
      </c>
      <c r="AA425" s="110">
        <v>2522844.0099999998</v>
      </c>
      <c r="AB425" s="110">
        <v>2512950.5099999998</v>
      </c>
      <c r="AC425" s="110"/>
      <c r="AD425" s="533">
        <f t="shared" si="230"/>
        <v>2572311.5099999993</v>
      </c>
      <c r="AE425" s="529"/>
      <c r="AF425" s="118"/>
      <c r="AG425" s="270">
        <v>5</v>
      </c>
      <c r="AH425" s="116">
        <f t="shared" si="232"/>
        <v>2572311.5099999993</v>
      </c>
      <c r="AI425" s="116"/>
      <c r="AJ425" s="116"/>
      <c r="AK425" s="117"/>
      <c r="AL425" s="116">
        <f t="shared" ref="AL425:AL488" si="246">SUM(AI425:AK425)</f>
        <v>0</v>
      </c>
      <c r="AM425" s="115"/>
      <c r="AN425" s="116"/>
      <c r="AO425" s="348">
        <f t="shared" ref="AO425:AO488" si="247">AM425+AN425</f>
        <v>0</v>
      </c>
      <c r="AP425" s="297"/>
      <c r="AQ425" s="101">
        <f t="shared" si="231"/>
        <v>2512950.5099999998</v>
      </c>
      <c r="AR425" s="116">
        <f t="shared" si="233"/>
        <v>2512950.5099999998</v>
      </c>
      <c r="AS425" s="116"/>
      <c r="AT425" s="116"/>
      <c r="AU425" s="116"/>
      <c r="AV425" s="343">
        <f t="shared" ref="AV425:AV488" si="248">SUM(AS425:AU425)</f>
        <v>0</v>
      </c>
      <c r="AW425" s="116"/>
      <c r="AX425" s="116"/>
      <c r="AY425" s="343">
        <f t="shared" ref="AY425:AY488" si="249">AW425+AX425</f>
        <v>0</v>
      </c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s="21" customFormat="1" ht="12" customHeight="1">
      <c r="A426" s="195">
        <v>18101123</v>
      </c>
      <c r="B426" s="126" t="s">
        <v>2102</v>
      </c>
      <c r="C426" s="130" t="s">
        <v>1454</v>
      </c>
      <c r="D426" s="130" t="str">
        <f t="shared" si="234"/>
        <v>AIC</v>
      </c>
      <c r="E426" s="130"/>
      <c r="F426" s="130"/>
      <c r="G426" s="130"/>
      <c r="H426" s="212" t="str">
        <f t="shared" si="238"/>
        <v>AIC</v>
      </c>
      <c r="I426" s="212" t="str">
        <f t="shared" si="243"/>
        <v/>
      </c>
      <c r="J426" s="212" t="str">
        <f t="shared" si="244"/>
        <v/>
      </c>
      <c r="K426" s="212" t="str">
        <f t="shared" si="245"/>
        <v/>
      </c>
      <c r="L426" s="212" t="str">
        <f t="shared" si="235"/>
        <v>NO</v>
      </c>
      <c r="M426" s="212" t="str">
        <f t="shared" si="236"/>
        <v>NO</v>
      </c>
      <c r="N426" s="212" t="str">
        <f t="shared" si="237"/>
        <v/>
      </c>
      <c r="O426" s="212"/>
      <c r="P426" s="110">
        <v>2557698.41</v>
      </c>
      <c r="Q426" s="110">
        <v>2548295.11</v>
      </c>
      <c r="R426" s="110">
        <v>2538891.81</v>
      </c>
      <c r="S426" s="110">
        <v>2529488.5099999998</v>
      </c>
      <c r="T426" s="110">
        <v>2520085.21</v>
      </c>
      <c r="U426" s="110">
        <v>2510681.91</v>
      </c>
      <c r="V426" s="110">
        <v>2501278.61</v>
      </c>
      <c r="W426" s="110">
        <v>2491875.31</v>
      </c>
      <c r="X426" s="110">
        <v>2482472.0099999998</v>
      </c>
      <c r="Y426" s="110">
        <v>2473068.71</v>
      </c>
      <c r="Z426" s="110">
        <v>2463665.41</v>
      </c>
      <c r="AA426" s="110">
        <v>2454262.11</v>
      </c>
      <c r="AB426" s="110">
        <v>2444858.81</v>
      </c>
      <c r="AC426" s="110"/>
      <c r="AD426" s="533">
        <f t="shared" si="230"/>
        <v>2501278.61</v>
      </c>
      <c r="AE426" s="529"/>
      <c r="AF426" s="118"/>
      <c r="AG426" s="270">
        <v>5</v>
      </c>
      <c r="AH426" s="116">
        <f t="shared" si="232"/>
        <v>2501278.61</v>
      </c>
      <c r="AI426" s="116"/>
      <c r="AJ426" s="116"/>
      <c r="AK426" s="117"/>
      <c r="AL426" s="116">
        <f t="shared" si="246"/>
        <v>0</v>
      </c>
      <c r="AM426" s="115"/>
      <c r="AN426" s="116"/>
      <c r="AO426" s="348">
        <f t="shared" si="247"/>
        <v>0</v>
      </c>
      <c r="AP426" s="297"/>
      <c r="AQ426" s="101">
        <f t="shared" si="231"/>
        <v>2444858.81</v>
      </c>
      <c r="AR426" s="116">
        <f t="shared" si="233"/>
        <v>2444858.81</v>
      </c>
      <c r="AS426" s="116"/>
      <c r="AT426" s="116"/>
      <c r="AU426" s="116"/>
      <c r="AV426" s="343">
        <f t="shared" si="248"/>
        <v>0</v>
      </c>
      <c r="AW426" s="116"/>
      <c r="AX426" s="116"/>
      <c r="AY426" s="343">
        <f t="shared" si="249"/>
        <v>0</v>
      </c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</row>
    <row r="427" spans="1:76" s="21" customFormat="1" ht="12" customHeight="1">
      <c r="A427" s="195">
        <v>18101133</v>
      </c>
      <c r="B427" s="126" t="s">
        <v>2103</v>
      </c>
      <c r="C427" s="130" t="s">
        <v>757</v>
      </c>
      <c r="D427" s="130" t="str">
        <f t="shared" si="234"/>
        <v>AIC</v>
      </c>
      <c r="E427" s="130"/>
      <c r="F427" s="130"/>
      <c r="G427" s="130"/>
      <c r="H427" s="212" t="str">
        <f t="shared" si="238"/>
        <v>AIC</v>
      </c>
      <c r="I427" s="212" t="str">
        <f t="shared" si="243"/>
        <v/>
      </c>
      <c r="J427" s="212" t="str">
        <f t="shared" si="244"/>
        <v/>
      </c>
      <c r="K427" s="212" t="str">
        <f t="shared" si="245"/>
        <v/>
      </c>
      <c r="L427" s="212" t="str">
        <f t="shared" si="235"/>
        <v>NO</v>
      </c>
      <c r="M427" s="212" t="str">
        <f t="shared" si="236"/>
        <v>NO</v>
      </c>
      <c r="N427" s="212" t="str">
        <f t="shared" si="237"/>
        <v/>
      </c>
      <c r="O427" s="212"/>
      <c r="P427" s="110">
        <v>1984295.08</v>
      </c>
      <c r="Q427" s="110">
        <v>1977131.56</v>
      </c>
      <c r="R427" s="110">
        <v>1969968.04</v>
      </c>
      <c r="S427" s="110">
        <v>1962804.52</v>
      </c>
      <c r="T427" s="110">
        <v>1955641</v>
      </c>
      <c r="U427" s="110">
        <v>1948477.48</v>
      </c>
      <c r="V427" s="110">
        <v>1941313.96</v>
      </c>
      <c r="W427" s="110">
        <v>1934150.44</v>
      </c>
      <c r="X427" s="110">
        <v>1926986.92</v>
      </c>
      <c r="Y427" s="110">
        <v>1919823.4</v>
      </c>
      <c r="Z427" s="110">
        <v>1912659.88</v>
      </c>
      <c r="AA427" s="110">
        <v>1905496.36</v>
      </c>
      <c r="AB427" s="110">
        <v>1898332.84</v>
      </c>
      <c r="AC427" s="110"/>
      <c r="AD427" s="533">
        <f t="shared" si="230"/>
        <v>1941313.9599999997</v>
      </c>
      <c r="AE427" s="529"/>
      <c r="AF427" s="118"/>
      <c r="AG427" s="270" t="s">
        <v>707</v>
      </c>
      <c r="AH427" s="116">
        <f t="shared" si="232"/>
        <v>1941313.9599999997</v>
      </c>
      <c r="AI427" s="116"/>
      <c r="AJ427" s="116"/>
      <c r="AK427" s="117"/>
      <c r="AL427" s="116">
        <f t="shared" si="246"/>
        <v>0</v>
      </c>
      <c r="AM427" s="115"/>
      <c r="AN427" s="116"/>
      <c r="AO427" s="348">
        <f t="shared" si="247"/>
        <v>0</v>
      </c>
      <c r="AP427" s="297"/>
      <c r="AQ427" s="101">
        <f t="shared" si="231"/>
        <v>1898332.84</v>
      </c>
      <c r="AR427" s="116">
        <f t="shared" si="233"/>
        <v>1898332.84</v>
      </c>
      <c r="AS427" s="116"/>
      <c r="AT427" s="116"/>
      <c r="AU427" s="116"/>
      <c r="AV427" s="343">
        <f t="shared" si="248"/>
        <v>0</v>
      </c>
      <c r="AW427" s="116"/>
      <c r="AX427" s="116"/>
      <c r="AY427" s="343">
        <f t="shared" si="249"/>
        <v>0</v>
      </c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</row>
    <row r="428" spans="1:76" s="21" customFormat="1" ht="12" customHeight="1">
      <c r="A428" s="195">
        <v>18101143</v>
      </c>
      <c r="B428" s="126" t="s">
        <v>2104</v>
      </c>
      <c r="C428" s="130" t="s">
        <v>1455</v>
      </c>
      <c r="D428" s="130" t="str">
        <f t="shared" si="234"/>
        <v>AIC</v>
      </c>
      <c r="E428" s="130"/>
      <c r="F428" s="130"/>
      <c r="G428" s="130"/>
      <c r="H428" s="212" t="str">
        <f t="shared" si="238"/>
        <v>AIC</v>
      </c>
      <c r="I428" s="212" t="str">
        <f t="shared" si="243"/>
        <v/>
      </c>
      <c r="J428" s="212" t="str">
        <f t="shared" si="244"/>
        <v/>
      </c>
      <c r="K428" s="212" t="str">
        <f t="shared" si="245"/>
        <v/>
      </c>
      <c r="L428" s="212" t="str">
        <f t="shared" si="235"/>
        <v>NO</v>
      </c>
      <c r="M428" s="212" t="str">
        <f t="shared" si="236"/>
        <v>NO</v>
      </c>
      <c r="N428" s="212" t="str">
        <f t="shared" si="237"/>
        <v/>
      </c>
      <c r="O428" s="212"/>
      <c r="P428" s="110">
        <v>2438498.67</v>
      </c>
      <c r="Q428" s="110">
        <v>2429993.54</v>
      </c>
      <c r="R428" s="110">
        <v>2421488.41</v>
      </c>
      <c r="S428" s="110">
        <v>2412983.2799999998</v>
      </c>
      <c r="T428" s="110">
        <v>2404478.15</v>
      </c>
      <c r="U428" s="110">
        <v>2395973.02</v>
      </c>
      <c r="V428" s="110">
        <v>2387467.89</v>
      </c>
      <c r="W428" s="110">
        <v>2378962.7599999998</v>
      </c>
      <c r="X428" s="110">
        <v>2370457.63</v>
      </c>
      <c r="Y428" s="110">
        <v>2361952.5</v>
      </c>
      <c r="Z428" s="110">
        <v>2353447.37</v>
      </c>
      <c r="AA428" s="110">
        <v>2344942.2400000002</v>
      </c>
      <c r="AB428" s="110">
        <v>2336437.11</v>
      </c>
      <c r="AC428" s="110"/>
      <c r="AD428" s="533">
        <f t="shared" si="230"/>
        <v>2387467.89</v>
      </c>
      <c r="AE428" s="529"/>
      <c r="AF428" s="118"/>
      <c r="AG428" s="270" t="s">
        <v>707</v>
      </c>
      <c r="AH428" s="116">
        <f t="shared" si="232"/>
        <v>2387467.89</v>
      </c>
      <c r="AI428" s="116"/>
      <c r="AJ428" s="116"/>
      <c r="AK428" s="117"/>
      <c r="AL428" s="116">
        <f t="shared" si="246"/>
        <v>0</v>
      </c>
      <c r="AM428" s="115"/>
      <c r="AN428" s="116"/>
      <c r="AO428" s="348">
        <f t="shared" si="247"/>
        <v>0</v>
      </c>
      <c r="AP428" s="297"/>
      <c r="AQ428" s="101">
        <f t="shared" si="231"/>
        <v>2336437.11</v>
      </c>
      <c r="AR428" s="116">
        <f t="shared" si="233"/>
        <v>2336437.11</v>
      </c>
      <c r="AS428" s="116"/>
      <c r="AT428" s="116"/>
      <c r="AU428" s="116"/>
      <c r="AV428" s="343">
        <f t="shared" si="248"/>
        <v>0</v>
      </c>
      <c r="AW428" s="116"/>
      <c r="AX428" s="116"/>
      <c r="AY428" s="343">
        <f t="shared" si="249"/>
        <v>0</v>
      </c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s="136" customFormat="1" ht="12" customHeight="1">
      <c r="A429" s="204">
        <v>18210231</v>
      </c>
      <c r="B429" s="247" t="s">
        <v>2105</v>
      </c>
      <c r="C429" s="132" t="s">
        <v>640</v>
      </c>
      <c r="D429" s="130" t="str">
        <f t="shared" si="234"/>
        <v>W/C</v>
      </c>
      <c r="E429" s="130"/>
      <c r="F429" s="132"/>
      <c r="G429" s="130"/>
      <c r="H429" s="212" t="str">
        <f t="shared" si="238"/>
        <v/>
      </c>
      <c r="I429" s="212" t="str">
        <f t="shared" si="243"/>
        <v/>
      </c>
      <c r="J429" s="212" t="str">
        <f t="shared" si="244"/>
        <v/>
      </c>
      <c r="K429" s="212" t="str">
        <f t="shared" si="245"/>
        <v/>
      </c>
      <c r="L429" s="212" t="str">
        <f t="shared" si="235"/>
        <v>W/C</v>
      </c>
      <c r="M429" s="212" t="str">
        <f t="shared" si="236"/>
        <v>NO</v>
      </c>
      <c r="N429" s="212" t="str">
        <f t="shared" si="237"/>
        <v>W/C</v>
      </c>
      <c r="O429" s="212"/>
      <c r="P429" s="110">
        <v>10612489</v>
      </c>
      <c r="Q429" s="110">
        <v>9949211</v>
      </c>
      <c r="R429" s="110">
        <v>9285933</v>
      </c>
      <c r="S429" s="110">
        <v>8622655</v>
      </c>
      <c r="T429" s="110">
        <v>7959377</v>
      </c>
      <c r="U429" s="110">
        <v>7296099</v>
      </c>
      <c r="V429" s="110">
        <v>0</v>
      </c>
      <c r="W429" s="110">
        <v>0</v>
      </c>
      <c r="X429" s="110">
        <v>0</v>
      </c>
      <c r="Y429" s="110">
        <v>0</v>
      </c>
      <c r="Z429" s="110">
        <v>0</v>
      </c>
      <c r="AA429" s="110">
        <v>0</v>
      </c>
      <c r="AB429" s="110">
        <v>0</v>
      </c>
      <c r="AC429" s="110"/>
      <c r="AD429" s="533">
        <f t="shared" si="230"/>
        <v>4034959.9583333335</v>
      </c>
      <c r="AE429" s="529"/>
      <c r="AF429" s="118"/>
      <c r="AG429" s="270"/>
      <c r="AH429" s="134"/>
      <c r="AI429" s="134"/>
      <c r="AJ429" s="134"/>
      <c r="AK429" s="135"/>
      <c r="AL429" s="116">
        <f t="shared" si="246"/>
        <v>0</v>
      </c>
      <c r="AM429" s="133">
        <f t="shared" ref="AM429:AM437" si="250">AD429</f>
        <v>4034959.9583333335</v>
      </c>
      <c r="AN429" s="134"/>
      <c r="AO429" s="348">
        <f t="shared" si="247"/>
        <v>4034959.9583333335</v>
      </c>
      <c r="AP429" s="297"/>
      <c r="AQ429" s="101">
        <f t="shared" si="231"/>
        <v>0</v>
      </c>
      <c r="AR429" s="134"/>
      <c r="AS429" s="134"/>
      <c r="AT429" s="134"/>
      <c r="AU429" s="134"/>
      <c r="AV429" s="343">
        <f t="shared" si="248"/>
        <v>0</v>
      </c>
      <c r="AW429" s="341">
        <f>AQ429</f>
        <v>0</v>
      </c>
      <c r="AX429" s="134"/>
      <c r="AY429" s="343">
        <f t="shared" si="249"/>
        <v>0</v>
      </c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</row>
    <row r="430" spans="1:76" s="136" customFormat="1" ht="12" customHeight="1">
      <c r="A430" s="204">
        <v>18210261</v>
      </c>
      <c r="B430" s="247" t="s">
        <v>2106</v>
      </c>
      <c r="C430" s="132" t="s">
        <v>773</v>
      </c>
      <c r="D430" s="130" t="str">
        <f t="shared" si="234"/>
        <v>W/C</v>
      </c>
      <c r="E430" s="130"/>
      <c r="F430" s="132"/>
      <c r="G430" s="130"/>
      <c r="H430" s="212" t="str">
        <f t="shared" si="238"/>
        <v/>
      </c>
      <c r="I430" s="212" t="str">
        <f t="shared" si="243"/>
        <v/>
      </c>
      <c r="J430" s="212" t="str">
        <f t="shared" si="244"/>
        <v/>
      </c>
      <c r="K430" s="212" t="str">
        <f t="shared" si="245"/>
        <v/>
      </c>
      <c r="L430" s="212" t="str">
        <f t="shared" si="235"/>
        <v>W/C</v>
      </c>
      <c r="M430" s="212" t="str">
        <f t="shared" si="236"/>
        <v>NO</v>
      </c>
      <c r="N430" s="212" t="str">
        <f t="shared" si="237"/>
        <v>W/C</v>
      </c>
      <c r="O430" s="212"/>
      <c r="P430" s="110">
        <v>50185.88</v>
      </c>
      <c r="Q430" s="110">
        <v>50185.88</v>
      </c>
      <c r="R430" s="110">
        <v>50185.88</v>
      </c>
      <c r="S430" s="110">
        <v>50185.88</v>
      </c>
      <c r="T430" s="110">
        <v>50185.88</v>
      </c>
      <c r="U430" s="110">
        <v>50185.88</v>
      </c>
      <c r="V430" s="110">
        <v>0</v>
      </c>
      <c r="W430" s="110">
        <v>0</v>
      </c>
      <c r="X430" s="110">
        <v>0</v>
      </c>
      <c r="Y430" s="110">
        <v>0</v>
      </c>
      <c r="Z430" s="110">
        <v>0</v>
      </c>
      <c r="AA430" s="110">
        <v>0</v>
      </c>
      <c r="AB430" s="110">
        <v>0</v>
      </c>
      <c r="AC430" s="110"/>
      <c r="AD430" s="533">
        <f t="shared" si="230"/>
        <v>23001.861666666664</v>
      </c>
      <c r="AE430" s="529"/>
      <c r="AF430" s="118"/>
      <c r="AG430" s="270"/>
      <c r="AH430" s="134"/>
      <c r="AI430" s="134"/>
      <c r="AJ430" s="134"/>
      <c r="AK430" s="135"/>
      <c r="AL430" s="116">
        <f t="shared" si="246"/>
        <v>0</v>
      </c>
      <c r="AM430" s="133">
        <f t="shared" si="250"/>
        <v>23001.861666666664</v>
      </c>
      <c r="AN430" s="134"/>
      <c r="AO430" s="348">
        <f t="shared" si="247"/>
        <v>23001.861666666664</v>
      </c>
      <c r="AP430" s="297"/>
      <c r="AQ430" s="101">
        <f t="shared" si="231"/>
        <v>0</v>
      </c>
      <c r="AR430" s="134"/>
      <c r="AS430" s="134"/>
      <c r="AT430" s="134"/>
      <c r="AU430" s="134"/>
      <c r="AV430" s="343">
        <f t="shared" si="248"/>
        <v>0</v>
      </c>
      <c r="AW430" s="341">
        <f t="shared" ref="AW430:AW437" si="251">AQ430</f>
        <v>0</v>
      </c>
      <c r="AX430" s="134"/>
      <c r="AY430" s="343">
        <f t="shared" si="249"/>
        <v>0</v>
      </c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</row>
    <row r="431" spans="1:76" s="136" customFormat="1" ht="12" customHeight="1">
      <c r="A431" s="204">
        <v>18210281</v>
      </c>
      <c r="B431" s="247" t="s">
        <v>2107</v>
      </c>
      <c r="C431" s="132" t="s">
        <v>866</v>
      </c>
      <c r="D431" s="130" t="str">
        <f t="shared" si="234"/>
        <v>W/C</v>
      </c>
      <c r="E431" s="130"/>
      <c r="F431" s="132"/>
      <c r="G431" s="130"/>
      <c r="H431" s="212" t="str">
        <f t="shared" si="238"/>
        <v/>
      </c>
      <c r="I431" s="212" t="str">
        <f t="shared" si="243"/>
        <v/>
      </c>
      <c r="J431" s="212" t="str">
        <f t="shared" si="244"/>
        <v/>
      </c>
      <c r="K431" s="212" t="str">
        <f t="shared" si="245"/>
        <v/>
      </c>
      <c r="L431" s="212" t="str">
        <f t="shared" si="235"/>
        <v>W/C</v>
      </c>
      <c r="M431" s="212" t="str">
        <f t="shared" si="236"/>
        <v>NO</v>
      </c>
      <c r="N431" s="212" t="str">
        <f t="shared" si="237"/>
        <v>W/C</v>
      </c>
      <c r="O431" s="212"/>
      <c r="P431" s="110">
        <v>60295490.299999997</v>
      </c>
      <c r="Q431" s="110">
        <v>60295490.299999997</v>
      </c>
      <c r="R431" s="110">
        <v>60295490.299999997</v>
      </c>
      <c r="S431" s="110">
        <v>60295490.299999997</v>
      </c>
      <c r="T431" s="110">
        <v>60295490.299999997</v>
      </c>
      <c r="U431" s="110">
        <v>60295490.299999997</v>
      </c>
      <c r="V431" s="110">
        <v>54592488.810000002</v>
      </c>
      <c r="W431" s="110">
        <v>53837373.810000002</v>
      </c>
      <c r="X431" s="110">
        <v>53082258.810000002</v>
      </c>
      <c r="Y431" s="110">
        <v>52327143.810000002</v>
      </c>
      <c r="Z431" s="110">
        <v>51572028.810000002</v>
      </c>
      <c r="AA431" s="110">
        <v>50816913.810000002</v>
      </c>
      <c r="AB431" s="110">
        <v>50061798.810000002</v>
      </c>
      <c r="AC431" s="110"/>
      <c r="AD431" s="533">
        <f t="shared" si="230"/>
        <v>56073691.992916651</v>
      </c>
      <c r="AE431" s="529"/>
      <c r="AF431" s="118"/>
      <c r="AG431" s="270"/>
      <c r="AH431" s="134"/>
      <c r="AI431" s="134"/>
      <c r="AJ431" s="134"/>
      <c r="AK431" s="135"/>
      <c r="AL431" s="116">
        <f t="shared" si="246"/>
        <v>0</v>
      </c>
      <c r="AM431" s="133">
        <f t="shared" si="250"/>
        <v>56073691.992916651</v>
      </c>
      <c r="AN431" s="134"/>
      <c r="AO431" s="348">
        <f t="shared" si="247"/>
        <v>56073691.992916651</v>
      </c>
      <c r="AP431" s="297"/>
      <c r="AQ431" s="101">
        <f t="shared" si="231"/>
        <v>50061798.810000002</v>
      </c>
      <c r="AR431" s="134"/>
      <c r="AS431" s="134"/>
      <c r="AT431" s="134"/>
      <c r="AU431" s="134"/>
      <c r="AV431" s="343">
        <f t="shared" si="248"/>
        <v>0</v>
      </c>
      <c r="AW431" s="341">
        <f t="shared" si="251"/>
        <v>50061798.810000002</v>
      </c>
      <c r="AX431" s="134"/>
      <c r="AY431" s="343">
        <f t="shared" si="249"/>
        <v>50061798.810000002</v>
      </c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</row>
    <row r="432" spans="1:76" s="136" customFormat="1" ht="12" customHeight="1">
      <c r="A432" s="204">
        <v>18210291</v>
      </c>
      <c r="B432" s="247" t="s">
        <v>2108</v>
      </c>
      <c r="C432" s="132" t="s">
        <v>904</v>
      </c>
      <c r="D432" s="130" t="str">
        <f t="shared" si="234"/>
        <v>W/C</v>
      </c>
      <c r="E432" s="130"/>
      <c r="F432" s="132"/>
      <c r="G432" s="130"/>
      <c r="H432" s="212" t="str">
        <f t="shared" si="238"/>
        <v/>
      </c>
      <c r="I432" s="212" t="str">
        <f t="shared" si="243"/>
        <v/>
      </c>
      <c r="J432" s="212" t="str">
        <f t="shared" si="244"/>
        <v/>
      </c>
      <c r="K432" s="212" t="str">
        <f t="shared" si="245"/>
        <v/>
      </c>
      <c r="L432" s="212" t="str">
        <f t="shared" si="235"/>
        <v>W/C</v>
      </c>
      <c r="M432" s="212" t="str">
        <f t="shared" si="236"/>
        <v>NO</v>
      </c>
      <c r="N432" s="212" t="str">
        <f t="shared" si="237"/>
        <v>W/C</v>
      </c>
      <c r="O432" s="212"/>
      <c r="P432" s="110">
        <v>-8801008.2300000004</v>
      </c>
      <c r="Q432" s="110">
        <v>-9427513.2300000004</v>
      </c>
      <c r="R432" s="110">
        <v>-10054018.23</v>
      </c>
      <c r="S432" s="110">
        <v>-10680523.23</v>
      </c>
      <c r="T432" s="110">
        <v>-11307028.23</v>
      </c>
      <c r="U432" s="110">
        <v>-11933533.23</v>
      </c>
      <c r="V432" s="110">
        <v>0</v>
      </c>
      <c r="W432" s="110">
        <v>0</v>
      </c>
      <c r="X432" s="110">
        <v>0</v>
      </c>
      <c r="Y432" s="110">
        <v>0</v>
      </c>
      <c r="Z432" s="110">
        <v>0</v>
      </c>
      <c r="AA432" s="110">
        <v>0</v>
      </c>
      <c r="AB432" s="110">
        <v>0</v>
      </c>
      <c r="AC432" s="110"/>
      <c r="AD432" s="533">
        <f t="shared" si="230"/>
        <v>-4816926.6887500007</v>
      </c>
      <c r="AE432" s="529"/>
      <c r="AF432" s="118"/>
      <c r="AG432" s="270"/>
      <c r="AH432" s="134"/>
      <c r="AI432" s="134"/>
      <c r="AJ432" s="134"/>
      <c r="AK432" s="135"/>
      <c r="AL432" s="116">
        <f t="shared" si="246"/>
        <v>0</v>
      </c>
      <c r="AM432" s="133">
        <f t="shared" si="250"/>
        <v>-4816926.6887500007</v>
      </c>
      <c r="AN432" s="134"/>
      <c r="AO432" s="348">
        <f t="shared" si="247"/>
        <v>-4816926.6887500007</v>
      </c>
      <c r="AP432" s="297"/>
      <c r="AQ432" s="101">
        <f t="shared" si="231"/>
        <v>0</v>
      </c>
      <c r="AR432" s="134"/>
      <c r="AS432" s="134"/>
      <c r="AT432" s="134"/>
      <c r="AU432" s="134"/>
      <c r="AV432" s="343">
        <f t="shared" si="248"/>
        <v>0</v>
      </c>
      <c r="AW432" s="341">
        <f t="shared" si="251"/>
        <v>0</v>
      </c>
      <c r="AX432" s="134"/>
      <c r="AY432" s="343">
        <f t="shared" si="249"/>
        <v>0</v>
      </c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</row>
    <row r="433" spans="1:76" s="136" customFormat="1" ht="12" customHeight="1">
      <c r="A433" s="204">
        <v>18210301</v>
      </c>
      <c r="B433" s="247" t="s">
        <v>2109</v>
      </c>
      <c r="C433" s="132" t="s">
        <v>1164</v>
      </c>
      <c r="D433" s="130" t="str">
        <f t="shared" si="234"/>
        <v>W/C</v>
      </c>
      <c r="E433" s="130"/>
      <c r="F433" s="132"/>
      <c r="G433" s="130"/>
      <c r="H433" s="212" t="str">
        <f t="shared" si="238"/>
        <v/>
      </c>
      <c r="I433" s="212" t="str">
        <f t="shared" si="243"/>
        <v/>
      </c>
      <c r="J433" s="212" t="str">
        <f t="shared" si="244"/>
        <v/>
      </c>
      <c r="K433" s="212" t="str">
        <f t="shared" si="245"/>
        <v/>
      </c>
      <c r="L433" s="212" t="str">
        <f t="shared" si="235"/>
        <v>W/C</v>
      </c>
      <c r="M433" s="212" t="str">
        <f t="shared" si="236"/>
        <v>NO</v>
      </c>
      <c r="N433" s="212" t="str">
        <f t="shared" si="237"/>
        <v>W/C</v>
      </c>
      <c r="O433" s="212"/>
      <c r="P433" s="110">
        <v>18185672.66</v>
      </c>
      <c r="Q433" s="110">
        <v>18185672.66</v>
      </c>
      <c r="R433" s="110">
        <v>18185672.66</v>
      </c>
      <c r="S433" s="110">
        <v>18185672.66</v>
      </c>
      <c r="T433" s="110">
        <v>18185672.66</v>
      </c>
      <c r="U433" s="110">
        <v>18185672.66</v>
      </c>
      <c r="V433" s="110">
        <v>17667579.66</v>
      </c>
      <c r="W433" s="110">
        <v>16312451.66</v>
      </c>
      <c r="X433" s="110">
        <v>14957323.66</v>
      </c>
      <c r="Y433" s="110">
        <v>13602195.66</v>
      </c>
      <c r="Z433" s="110">
        <v>12247067.66</v>
      </c>
      <c r="AA433" s="110">
        <v>10891939.66</v>
      </c>
      <c r="AB433" s="110">
        <v>9536811.6600000001</v>
      </c>
      <c r="AC433" s="110"/>
      <c r="AD433" s="533">
        <f t="shared" si="230"/>
        <v>15872346.951666666</v>
      </c>
      <c r="AE433" s="529"/>
      <c r="AF433" s="118"/>
      <c r="AG433" s="270"/>
      <c r="AH433" s="134"/>
      <c r="AI433" s="134"/>
      <c r="AJ433" s="134"/>
      <c r="AK433" s="135"/>
      <c r="AL433" s="116">
        <f t="shared" si="246"/>
        <v>0</v>
      </c>
      <c r="AM433" s="133">
        <f t="shared" si="250"/>
        <v>15872346.951666666</v>
      </c>
      <c r="AN433" s="134"/>
      <c r="AO433" s="348">
        <f t="shared" si="247"/>
        <v>15872346.951666666</v>
      </c>
      <c r="AP433" s="297"/>
      <c r="AQ433" s="101">
        <f t="shared" si="231"/>
        <v>9536811.6600000001</v>
      </c>
      <c r="AR433" s="134"/>
      <c r="AS433" s="134"/>
      <c r="AT433" s="134"/>
      <c r="AU433" s="134"/>
      <c r="AV433" s="343">
        <f t="shared" si="248"/>
        <v>0</v>
      </c>
      <c r="AW433" s="341">
        <f t="shared" si="251"/>
        <v>9536811.6600000001</v>
      </c>
      <c r="AX433" s="134"/>
      <c r="AY433" s="343">
        <f t="shared" si="249"/>
        <v>9536811.6600000001</v>
      </c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</row>
    <row r="434" spans="1:76" s="136" customFormat="1" ht="12" customHeight="1">
      <c r="A434" s="195">
        <v>18210311</v>
      </c>
      <c r="B434" s="126" t="s">
        <v>2110</v>
      </c>
      <c r="C434" s="126" t="s">
        <v>1253</v>
      </c>
      <c r="D434" s="130" t="str">
        <f t="shared" si="234"/>
        <v>W/C</v>
      </c>
      <c r="E434" s="130"/>
      <c r="F434" s="126"/>
      <c r="G434" s="130"/>
      <c r="H434" s="212" t="str">
        <f t="shared" si="238"/>
        <v/>
      </c>
      <c r="I434" s="212" t="str">
        <f t="shared" si="243"/>
        <v/>
      </c>
      <c r="J434" s="212" t="str">
        <f t="shared" si="244"/>
        <v/>
      </c>
      <c r="K434" s="212" t="str">
        <f t="shared" si="245"/>
        <v/>
      </c>
      <c r="L434" s="212" t="str">
        <f t="shared" si="235"/>
        <v>W/C</v>
      </c>
      <c r="M434" s="212" t="str">
        <f t="shared" si="236"/>
        <v>NO</v>
      </c>
      <c r="N434" s="212" t="str">
        <f t="shared" si="237"/>
        <v>W/C</v>
      </c>
      <c r="O434" s="212"/>
      <c r="P434" s="110">
        <v>24158235.699999999</v>
      </c>
      <c r="Q434" s="110">
        <v>24158235.699999999</v>
      </c>
      <c r="R434" s="110">
        <v>24158235.699999999</v>
      </c>
      <c r="S434" s="110">
        <v>24158235.699999999</v>
      </c>
      <c r="T434" s="110">
        <v>24158235.699999999</v>
      </c>
      <c r="U434" s="110">
        <v>24158235.699999999</v>
      </c>
      <c r="V434" s="110">
        <v>24158235.699999999</v>
      </c>
      <c r="W434" s="110">
        <v>24158235.699999999</v>
      </c>
      <c r="X434" s="110">
        <v>24158235.699999999</v>
      </c>
      <c r="Y434" s="110">
        <v>24158235.699999999</v>
      </c>
      <c r="Z434" s="110">
        <v>24158235.699999999</v>
      </c>
      <c r="AA434" s="110">
        <v>24158235.699999999</v>
      </c>
      <c r="AB434" s="110">
        <v>24158235.699999999</v>
      </c>
      <c r="AC434" s="110"/>
      <c r="AD434" s="533">
        <f t="shared" si="230"/>
        <v>24158235.699999992</v>
      </c>
      <c r="AE434" s="529"/>
      <c r="AF434" s="118"/>
      <c r="AG434" s="270"/>
      <c r="AH434" s="134"/>
      <c r="AI434" s="134"/>
      <c r="AJ434" s="134"/>
      <c r="AK434" s="135"/>
      <c r="AL434" s="116">
        <f t="shared" si="246"/>
        <v>0</v>
      </c>
      <c r="AM434" s="133">
        <f t="shared" si="250"/>
        <v>24158235.699999992</v>
      </c>
      <c r="AN434" s="134"/>
      <c r="AO434" s="348">
        <f t="shared" si="247"/>
        <v>24158235.699999992</v>
      </c>
      <c r="AP434" s="297"/>
      <c r="AQ434" s="101">
        <f t="shared" si="231"/>
        <v>24158235.699999999</v>
      </c>
      <c r="AR434" s="134"/>
      <c r="AS434" s="134"/>
      <c r="AT434" s="134"/>
      <c r="AU434" s="134"/>
      <c r="AV434" s="343">
        <f t="shared" si="248"/>
        <v>0</v>
      </c>
      <c r="AW434" s="341">
        <f t="shared" si="251"/>
        <v>24158235.699999999</v>
      </c>
      <c r="AX434" s="134"/>
      <c r="AY434" s="343">
        <f t="shared" si="249"/>
        <v>24158235.699999999</v>
      </c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</row>
    <row r="435" spans="1:76" s="136" customFormat="1" ht="12" customHeight="1">
      <c r="A435" s="195">
        <v>18210321</v>
      </c>
      <c r="B435" s="126" t="s">
        <v>2111</v>
      </c>
      <c r="C435" s="109" t="s">
        <v>1308</v>
      </c>
      <c r="D435" s="130" t="str">
        <f t="shared" si="234"/>
        <v>W/C</v>
      </c>
      <c r="E435" s="130"/>
      <c r="F435" s="109"/>
      <c r="G435" s="130"/>
      <c r="H435" s="212" t="str">
        <f t="shared" si="238"/>
        <v/>
      </c>
      <c r="I435" s="212" t="str">
        <f t="shared" si="243"/>
        <v/>
      </c>
      <c r="J435" s="212" t="str">
        <f t="shared" si="244"/>
        <v/>
      </c>
      <c r="K435" s="212" t="str">
        <f t="shared" si="245"/>
        <v/>
      </c>
      <c r="L435" s="212" t="str">
        <f t="shared" si="235"/>
        <v>W/C</v>
      </c>
      <c r="M435" s="212" t="str">
        <f t="shared" si="236"/>
        <v>NO</v>
      </c>
      <c r="N435" s="212" t="str">
        <f t="shared" si="237"/>
        <v>W/C</v>
      </c>
      <c r="O435" s="212"/>
      <c r="P435" s="110">
        <v>10437020.220000001</v>
      </c>
      <c r="Q435" s="110">
        <v>10437020.220000001</v>
      </c>
      <c r="R435" s="110">
        <v>10437020.220000001</v>
      </c>
      <c r="S435" s="110">
        <v>10437020.220000001</v>
      </c>
      <c r="T435" s="110">
        <v>10437020.220000001</v>
      </c>
      <c r="U435" s="110">
        <v>10437020.220000001</v>
      </c>
      <c r="V435" s="110">
        <v>10437020.220000001</v>
      </c>
      <c r="W435" s="110">
        <v>10437020.220000001</v>
      </c>
      <c r="X435" s="110">
        <v>10437020.220000001</v>
      </c>
      <c r="Y435" s="110">
        <v>10437020.220000001</v>
      </c>
      <c r="Z435" s="110">
        <v>10437020.220000001</v>
      </c>
      <c r="AA435" s="110">
        <v>10437020.220000001</v>
      </c>
      <c r="AB435" s="110">
        <v>10437020.220000001</v>
      </c>
      <c r="AC435" s="110"/>
      <c r="AD435" s="533">
        <f t="shared" si="230"/>
        <v>10437020.220000001</v>
      </c>
      <c r="AE435" s="529"/>
      <c r="AF435" s="118"/>
      <c r="AG435" s="270"/>
      <c r="AH435" s="134"/>
      <c r="AI435" s="134"/>
      <c r="AJ435" s="134"/>
      <c r="AK435" s="135"/>
      <c r="AL435" s="116">
        <f t="shared" si="246"/>
        <v>0</v>
      </c>
      <c r="AM435" s="133">
        <f t="shared" si="250"/>
        <v>10437020.220000001</v>
      </c>
      <c r="AN435" s="134"/>
      <c r="AO435" s="348">
        <f t="shared" si="247"/>
        <v>10437020.220000001</v>
      </c>
      <c r="AP435" s="297"/>
      <c r="AQ435" s="101">
        <f t="shared" si="231"/>
        <v>10437020.220000001</v>
      </c>
      <c r="AR435" s="134"/>
      <c r="AS435" s="134"/>
      <c r="AT435" s="134"/>
      <c r="AU435" s="134"/>
      <c r="AV435" s="343">
        <f t="shared" si="248"/>
        <v>0</v>
      </c>
      <c r="AW435" s="341">
        <f t="shared" si="251"/>
        <v>10437020.220000001</v>
      </c>
      <c r="AX435" s="134"/>
      <c r="AY435" s="343">
        <f t="shared" si="249"/>
        <v>10437020.220000001</v>
      </c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</row>
    <row r="436" spans="1:76" s="136" customFormat="1" ht="12" customHeight="1">
      <c r="A436" s="434">
        <v>18210331</v>
      </c>
      <c r="B436" s="244" t="s">
        <v>2112</v>
      </c>
      <c r="C436" s="410" t="s">
        <v>1387</v>
      </c>
      <c r="D436" s="411" t="str">
        <f t="shared" si="234"/>
        <v>W/C</v>
      </c>
      <c r="E436" s="411"/>
      <c r="F436" s="428">
        <v>42783</v>
      </c>
      <c r="G436" s="411"/>
      <c r="H436" s="412" t="str">
        <f t="shared" si="238"/>
        <v/>
      </c>
      <c r="I436" s="412" t="str">
        <f t="shared" si="243"/>
        <v/>
      </c>
      <c r="J436" s="412" t="str">
        <f t="shared" si="244"/>
        <v/>
      </c>
      <c r="K436" s="412" t="str">
        <f t="shared" si="245"/>
        <v/>
      </c>
      <c r="L436" s="412" t="str">
        <f t="shared" si="235"/>
        <v>W/C</v>
      </c>
      <c r="M436" s="412" t="str">
        <f t="shared" si="236"/>
        <v>NO</v>
      </c>
      <c r="N436" s="412" t="str">
        <f t="shared" si="237"/>
        <v>W/C</v>
      </c>
      <c r="O436" s="412"/>
      <c r="P436" s="413">
        <v>12083533.539999999</v>
      </c>
      <c r="Q436" s="413">
        <v>12215518.98</v>
      </c>
      <c r="R436" s="413">
        <v>12271419.630000001</v>
      </c>
      <c r="S436" s="413">
        <v>12403099.369999999</v>
      </c>
      <c r="T436" s="413">
        <v>14634406.720000001</v>
      </c>
      <c r="U436" s="413">
        <v>20070302.23</v>
      </c>
      <c r="V436" s="413">
        <v>9437656.25</v>
      </c>
      <c r="W436" s="413">
        <v>12336039.66</v>
      </c>
      <c r="X436" s="413">
        <v>12494253.279999999</v>
      </c>
      <c r="Y436" s="413">
        <v>12565379.529999999</v>
      </c>
      <c r="Z436" s="413">
        <v>12668753.01</v>
      </c>
      <c r="AA436" s="413">
        <v>12681893.720000001</v>
      </c>
      <c r="AB436" s="413">
        <v>12717824.810000001</v>
      </c>
      <c r="AC436" s="413"/>
      <c r="AD436" s="534">
        <f t="shared" si="230"/>
        <v>13014950.129583335</v>
      </c>
      <c r="AE436" s="530"/>
      <c r="AF436" s="414"/>
      <c r="AG436" s="415"/>
      <c r="AH436" s="455"/>
      <c r="AI436" s="455"/>
      <c r="AJ436" s="455"/>
      <c r="AK436" s="456"/>
      <c r="AL436" s="416">
        <f t="shared" si="246"/>
        <v>0</v>
      </c>
      <c r="AM436" s="457">
        <f t="shared" si="250"/>
        <v>13014950.129583335</v>
      </c>
      <c r="AN436" s="455"/>
      <c r="AO436" s="419">
        <f t="shared" si="247"/>
        <v>13014950.129583335</v>
      </c>
      <c r="AP436" s="297"/>
      <c r="AQ436" s="420">
        <f t="shared" si="231"/>
        <v>12717824.810000001</v>
      </c>
      <c r="AR436" s="455"/>
      <c r="AS436" s="455"/>
      <c r="AT436" s="455"/>
      <c r="AU436" s="455"/>
      <c r="AV436" s="421">
        <f t="shared" si="248"/>
        <v>0</v>
      </c>
      <c r="AW436" s="458">
        <f t="shared" si="251"/>
        <v>12717824.810000001</v>
      </c>
      <c r="AX436" s="455"/>
      <c r="AY436" s="421">
        <f t="shared" si="249"/>
        <v>12717824.810000001</v>
      </c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</row>
    <row r="437" spans="1:76" s="136" customFormat="1" ht="12" customHeight="1">
      <c r="A437" s="434">
        <v>18210341</v>
      </c>
      <c r="B437" s="244" t="s">
        <v>2113</v>
      </c>
      <c r="C437" s="410" t="s">
        <v>1514</v>
      </c>
      <c r="D437" s="411" t="str">
        <f t="shared" si="234"/>
        <v>W/C</v>
      </c>
      <c r="E437" s="411"/>
      <c r="F437" s="428">
        <v>43070</v>
      </c>
      <c r="G437" s="411"/>
      <c r="H437" s="412" t="str">
        <f t="shared" si="238"/>
        <v/>
      </c>
      <c r="I437" s="412" t="str">
        <f t="shared" si="243"/>
        <v/>
      </c>
      <c r="J437" s="412" t="str">
        <f t="shared" si="244"/>
        <v/>
      </c>
      <c r="K437" s="412" t="str">
        <f t="shared" si="245"/>
        <v/>
      </c>
      <c r="L437" s="412" t="str">
        <f t="shared" si="235"/>
        <v>W/C</v>
      </c>
      <c r="M437" s="412" t="str">
        <f t="shared" si="236"/>
        <v>NO</v>
      </c>
      <c r="N437" s="412" t="str">
        <f t="shared" si="237"/>
        <v>W/C</v>
      </c>
      <c r="O437" s="412"/>
      <c r="P437" s="413">
        <v>0</v>
      </c>
      <c r="Q437" s="413">
        <v>0</v>
      </c>
      <c r="R437" s="413">
        <v>0</v>
      </c>
      <c r="S437" s="413">
        <v>0</v>
      </c>
      <c r="T437" s="413">
        <v>0</v>
      </c>
      <c r="U437" s="413">
        <v>0</v>
      </c>
      <c r="V437" s="413">
        <v>12215518.98</v>
      </c>
      <c r="W437" s="413">
        <v>12215518.98</v>
      </c>
      <c r="X437" s="413">
        <v>12215518.98</v>
      </c>
      <c r="Y437" s="413">
        <v>12215518.98</v>
      </c>
      <c r="Z437" s="413">
        <v>12215518.98</v>
      </c>
      <c r="AA437" s="413">
        <v>12215518.98</v>
      </c>
      <c r="AB437" s="413">
        <v>12215518.98</v>
      </c>
      <c r="AC437" s="413"/>
      <c r="AD437" s="534">
        <f t="shared" si="230"/>
        <v>6616739.4475000007</v>
      </c>
      <c r="AE437" s="530"/>
      <c r="AF437" s="414"/>
      <c r="AG437" s="415"/>
      <c r="AH437" s="455"/>
      <c r="AI437" s="455"/>
      <c r="AJ437" s="455"/>
      <c r="AK437" s="456"/>
      <c r="AL437" s="416">
        <f t="shared" si="246"/>
        <v>0</v>
      </c>
      <c r="AM437" s="457">
        <f t="shared" si="250"/>
        <v>6616739.4475000007</v>
      </c>
      <c r="AN437" s="455"/>
      <c r="AO437" s="419">
        <f t="shared" si="247"/>
        <v>6616739.4475000007</v>
      </c>
      <c r="AP437" s="297"/>
      <c r="AQ437" s="420">
        <f t="shared" si="231"/>
        <v>12215518.98</v>
      </c>
      <c r="AR437" s="455"/>
      <c r="AS437" s="455"/>
      <c r="AT437" s="455"/>
      <c r="AU437" s="455"/>
      <c r="AV437" s="421">
        <f t="shared" si="248"/>
        <v>0</v>
      </c>
      <c r="AW437" s="458">
        <f t="shared" si="251"/>
        <v>12215518.98</v>
      </c>
      <c r="AX437" s="455"/>
      <c r="AY437" s="421">
        <f t="shared" si="249"/>
        <v>12215518.98</v>
      </c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</row>
    <row r="438" spans="1:76" s="21" customFormat="1" ht="12" customHeight="1">
      <c r="A438" s="195">
        <v>18220011</v>
      </c>
      <c r="B438" s="126" t="s">
        <v>2114</v>
      </c>
      <c r="C438" s="109" t="s">
        <v>182</v>
      </c>
      <c r="D438" s="130" t="str">
        <f t="shared" si="234"/>
        <v>ERB</v>
      </c>
      <c r="E438" s="130"/>
      <c r="F438" s="109"/>
      <c r="G438" s="130"/>
      <c r="H438" s="212" t="str">
        <f t="shared" si="238"/>
        <v/>
      </c>
      <c r="I438" s="212" t="str">
        <f t="shared" si="243"/>
        <v>ERB</v>
      </c>
      <c r="J438" s="212" t="str">
        <f t="shared" si="244"/>
        <v/>
      </c>
      <c r="K438" s="212" t="str">
        <f t="shared" si="245"/>
        <v/>
      </c>
      <c r="L438" s="212" t="str">
        <f t="shared" si="235"/>
        <v>NO</v>
      </c>
      <c r="M438" s="212" t="str">
        <f t="shared" si="236"/>
        <v>NO</v>
      </c>
      <c r="N438" s="212" t="str">
        <f t="shared" si="237"/>
        <v/>
      </c>
      <c r="O438" s="212"/>
      <c r="P438" s="110">
        <v>65708856.939999998</v>
      </c>
      <c r="Q438" s="110">
        <v>65708856.939999998</v>
      </c>
      <c r="R438" s="110">
        <v>65708856.939999998</v>
      </c>
      <c r="S438" s="110">
        <v>65708856.939999998</v>
      </c>
      <c r="T438" s="110">
        <v>65708856.939999998</v>
      </c>
      <c r="U438" s="110">
        <v>65708856.939999998</v>
      </c>
      <c r="V438" s="110">
        <v>0</v>
      </c>
      <c r="W438" s="110">
        <v>0</v>
      </c>
      <c r="X438" s="110">
        <v>0</v>
      </c>
      <c r="Y438" s="110">
        <v>0</v>
      </c>
      <c r="Z438" s="110">
        <v>0</v>
      </c>
      <c r="AA438" s="110">
        <v>0</v>
      </c>
      <c r="AB438" s="110">
        <v>0</v>
      </c>
      <c r="AC438" s="110"/>
      <c r="AD438" s="533">
        <f t="shared" si="230"/>
        <v>30116559.430833329</v>
      </c>
      <c r="AE438" s="529" t="s">
        <v>276</v>
      </c>
      <c r="AF438" s="118"/>
      <c r="AG438" s="270">
        <v>23</v>
      </c>
      <c r="AH438" s="116"/>
      <c r="AI438" s="116">
        <f t="shared" ref="AI438:AI444" si="252">AD438</f>
        <v>30116559.430833329</v>
      </c>
      <c r="AJ438" s="116"/>
      <c r="AK438" s="117"/>
      <c r="AL438" s="116">
        <f t="shared" si="246"/>
        <v>30116559.430833329</v>
      </c>
      <c r="AM438" s="115"/>
      <c r="AN438" s="116"/>
      <c r="AO438" s="348">
        <f t="shared" si="247"/>
        <v>0</v>
      </c>
      <c r="AP438" s="297"/>
      <c r="AQ438" s="101">
        <f t="shared" si="231"/>
        <v>0</v>
      </c>
      <c r="AR438" s="116"/>
      <c r="AS438" s="116">
        <f t="shared" ref="AS438:AS444" si="253">AQ438</f>
        <v>0</v>
      </c>
      <c r="AT438" s="116"/>
      <c r="AU438" s="116"/>
      <c r="AV438" s="343">
        <f t="shared" si="248"/>
        <v>0</v>
      </c>
      <c r="AW438" s="116"/>
      <c r="AX438" s="116"/>
      <c r="AY438" s="343">
        <f t="shared" si="249"/>
        <v>0</v>
      </c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</row>
    <row r="439" spans="1:76" s="21" customFormat="1" ht="12" customHeight="1">
      <c r="A439" s="195">
        <v>18220021</v>
      </c>
      <c r="B439" s="126" t="s">
        <v>2115</v>
      </c>
      <c r="C439" s="109" t="s">
        <v>423</v>
      </c>
      <c r="D439" s="130" t="str">
        <f t="shared" si="234"/>
        <v>ERB</v>
      </c>
      <c r="E439" s="130"/>
      <c r="F439" s="109"/>
      <c r="G439" s="130"/>
      <c r="H439" s="212" t="str">
        <f t="shared" si="238"/>
        <v/>
      </c>
      <c r="I439" s="212" t="str">
        <f t="shared" si="243"/>
        <v>ERB</v>
      </c>
      <c r="J439" s="212" t="str">
        <f t="shared" si="244"/>
        <v/>
      </c>
      <c r="K439" s="212" t="str">
        <f t="shared" si="245"/>
        <v/>
      </c>
      <c r="L439" s="212" t="str">
        <f t="shared" si="235"/>
        <v>NO</v>
      </c>
      <c r="M439" s="212" t="str">
        <f t="shared" si="236"/>
        <v>NO</v>
      </c>
      <c r="N439" s="212" t="str">
        <f t="shared" si="237"/>
        <v/>
      </c>
      <c r="O439" s="212"/>
      <c r="P439" s="110">
        <v>743111.53</v>
      </c>
      <c r="Q439" s="110">
        <v>743111.53</v>
      </c>
      <c r="R439" s="110">
        <v>743111.53</v>
      </c>
      <c r="S439" s="110">
        <v>743111.53</v>
      </c>
      <c r="T439" s="110">
        <v>743111.53</v>
      </c>
      <c r="U439" s="110">
        <v>743111.53</v>
      </c>
      <c r="V439" s="110">
        <v>0</v>
      </c>
      <c r="W439" s="110">
        <v>0</v>
      </c>
      <c r="X439" s="110">
        <v>0</v>
      </c>
      <c r="Y439" s="110">
        <v>0</v>
      </c>
      <c r="Z439" s="110">
        <v>0</v>
      </c>
      <c r="AA439" s="110">
        <v>0</v>
      </c>
      <c r="AB439" s="110">
        <v>0</v>
      </c>
      <c r="AC439" s="110"/>
      <c r="AD439" s="533">
        <f t="shared" si="230"/>
        <v>340592.78458333336</v>
      </c>
      <c r="AE439" s="529" t="s">
        <v>276</v>
      </c>
      <c r="AF439" s="118"/>
      <c r="AG439" s="270">
        <v>23</v>
      </c>
      <c r="AH439" s="116"/>
      <c r="AI439" s="116">
        <f t="shared" si="252"/>
        <v>340592.78458333336</v>
      </c>
      <c r="AJ439" s="116"/>
      <c r="AK439" s="117"/>
      <c r="AL439" s="116">
        <f t="shared" si="246"/>
        <v>340592.78458333336</v>
      </c>
      <c r="AM439" s="115"/>
      <c r="AN439" s="116"/>
      <c r="AO439" s="348">
        <f t="shared" si="247"/>
        <v>0</v>
      </c>
      <c r="AP439" s="297"/>
      <c r="AQ439" s="101">
        <f t="shared" si="231"/>
        <v>0</v>
      </c>
      <c r="AR439" s="116"/>
      <c r="AS439" s="116">
        <f t="shared" si="253"/>
        <v>0</v>
      </c>
      <c r="AT439" s="116"/>
      <c r="AU439" s="116"/>
      <c r="AV439" s="343">
        <f t="shared" si="248"/>
        <v>0</v>
      </c>
      <c r="AW439" s="116"/>
      <c r="AX439" s="116"/>
      <c r="AY439" s="343">
        <f t="shared" si="249"/>
        <v>0</v>
      </c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</row>
    <row r="440" spans="1:76" s="21" customFormat="1" ht="12" customHeight="1">
      <c r="A440" s="195">
        <v>18220031</v>
      </c>
      <c r="B440" s="126" t="s">
        <v>2116</v>
      </c>
      <c r="C440" s="109" t="s">
        <v>1225</v>
      </c>
      <c r="D440" s="130" t="str">
        <f t="shared" si="234"/>
        <v>ERB</v>
      </c>
      <c r="E440" s="130"/>
      <c r="F440" s="109"/>
      <c r="G440" s="130"/>
      <c r="H440" s="212" t="str">
        <f t="shared" si="238"/>
        <v/>
      </c>
      <c r="I440" s="212" t="str">
        <f t="shared" si="243"/>
        <v>ERB</v>
      </c>
      <c r="J440" s="212" t="str">
        <f t="shared" si="244"/>
        <v/>
      </c>
      <c r="K440" s="212" t="str">
        <f t="shared" si="245"/>
        <v/>
      </c>
      <c r="L440" s="212" t="str">
        <f t="shared" si="235"/>
        <v>NO</v>
      </c>
      <c r="M440" s="212" t="str">
        <f t="shared" si="236"/>
        <v>NO</v>
      </c>
      <c r="N440" s="212" t="str">
        <f t="shared" si="237"/>
        <v/>
      </c>
      <c r="O440" s="212"/>
      <c r="P440" s="110">
        <v>-18818583.699999999</v>
      </c>
      <c r="Q440" s="110">
        <v>-18818583.699999999</v>
      </c>
      <c r="R440" s="110">
        <v>-18818583.699999999</v>
      </c>
      <c r="S440" s="110">
        <v>-18818583.699999999</v>
      </c>
      <c r="T440" s="110">
        <v>-18818583.699999999</v>
      </c>
      <c r="U440" s="110">
        <v>-18818583.699999999</v>
      </c>
      <c r="V440" s="110">
        <v>0</v>
      </c>
      <c r="W440" s="110">
        <v>0</v>
      </c>
      <c r="X440" s="110">
        <v>0</v>
      </c>
      <c r="Y440" s="110">
        <v>0</v>
      </c>
      <c r="Z440" s="110">
        <v>0</v>
      </c>
      <c r="AA440" s="110">
        <v>0</v>
      </c>
      <c r="AB440" s="110">
        <v>0</v>
      </c>
      <c r="AC440" s="110"/>
      <c r="AD440" s="533">
        <f t="shared" si="230"/>
        <v>-8625184.1958333328</v>
      </c>
      <c r="AE440" s="529" t="s">
        <v>276</v>
      </c>
      <c r="AF440" s="118"/>
      <c r="AG440" s="270">
        <v>23</v>
      </c>
      <c r="AH440" s="116"/>
      <c r="AI440" s="116">
        <f t="shared" si="252"/>
        <v>-8625184.1958333328</v>
      </c>
      <c r="AJ440" s="116"/>
      <c r="AK440" s="117"/>
      <c r="AL440" s="116">
        <f t="shared" si="246"/>
        <v>-8625184.1958333328</v>
      </c>
      <c r="AM440" s="115"/>
      <c r="AN440" s="116"/>
      <c r="AO440" s="348">
        <f t="shared" si="247"/>
        <v>0</v>
      </c>
      <c r="AP440" s="297"/>
      <c r="AQ440" s="101">
        <f t="shared" si="231"/>
        <v>0</v>
      </c>
      <c r="AR440" s="116"/>
      <c r="AS440" s="116">
        <f t="shared" si="253"/>
        <v>0</v>
      </c>
      <c r="AT440" s="116"/>
      <c r="AU440" s="116"/>
      <c r="AV440" s="343">
        <f t="shared" si="248"/>
        <v>0</v>
      </c>
      <c r="AW440" s="116"/>
      <c r="AX440" s="116"/>
      <c r="AY440" s="343">
        <f t="shared" si="249"/>
        <v>0</v>
      </c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</row>
    <row r="441" spans="1:76" s="21" customFormat="1" ht="12" customHeight="1">
      <c r="A441" s="195">
        <v>18220041</v>
      </c>
      <c r="B441" s="126" t="s">
        <v>2117</v>
      </c>
      <c r="C441" s="109" t="s">
        <v>1226</v>
      </c>
      <c r="D441" s="130" t="str">
        <f t="shared" si="234"/>
        <v>ERB</v>
      </c>
      <c r="E441" s="130"/>
      <c r="F441" s="109"/>
      <c r="G441" s="130"/>
      <c r="H441" s="212" t="str">
        <f t="shared" si="238"/>
        <v/>
      </c>
      <c r="I441" s="212" t="str">
        <f t="shared" si="243"/>
        <v>ERB</v>
      </c>
      <c r="J441" s="212" t="str">
        <f t="shared" si="244"/>
        <v/>
      </c>
      <c r="K441" s="212" t="str">
        <f t="shared" si="245"/>
        <v/>
      </c>
      <c r="L441" s="212" t="str">
        <f t="shared" si="235"/>
        <v>NO</v>
      </c>
      <c r="M441" s="212" t="str">
        <f t="shared" si="236"/>
        <v>NO</v>
      </c>
      <c r="N441" s="212" t="str">
        <f t="shared" si="237"/>
        <v/>
      </c>
      <c r="O441" s="212"/>
      <c r="P441" s="110">
        <v>-20116197.739999998</v>
      </c>
      <c r="Q441" s="110">
        <v>-20240756.239999998</v>
      </c>
      <c r="R441" s="110">
        <v>-20365314.739999998</v>
      </c>
      <c r="S441" s="110">
        <v>-20489873.239999998</v>
      </c>
      <c r="T441" s="110">
        <v>-20614431.739999998</v>
      </c>
      <c r="U441" s="110">
        <v>-20738990.239999998</v>
      </c>
      <c r="V441" s="110">
        <v>0</v>
      </c>
      <c r="W441" s="110">
        <v>0</v>
      </c>
      <c r="X441" s="110">
        <v>0</v>
      </c>
      <c r="Y441" s="110">
        <v>0</v>
      </c>
      <c r="Z441" s="110">
        <v>0</v>
      </c>
      <c r="AA441" s="110">
        <v>0</v>
      </c>
      <c r="AB441" s="110">
        <v>0</v>
      </c>
      <c r="AC441" s="110"/>
      <c r="AD441" s="533">
        <f t="shared" si="230"/>
        <v>-9375622.0891666654</v>
      </c>
      <c r="AE441" s="529" t="s">
        <v>276</v>
      </c>
      <c r="AF441" s="118"/>
      <c r="AG441" s="270">
        <v>23</v>
      </c>
      <c r="AH441" s="116"/>
      <c r="AI441" s="116">
        <f t="shared" si="252"/>
        <v>-9375622.0891666654</v>
      </c>
      <c r="AJ441" s="116"/>
      <c r="AK441" s="117"/>
      <c r="AL441" s="116">
        <f t="shared" si="246"/>
        <v>-9375622.0891666654</v>
      </c>
      <c r="AM441" s="115"/>
      <c r="AN441" s="116"/>
      <c r="AO441" s="348">
        <f t="shared" si="247"/>
        <v>0</v>
      </c>
      <c r="AP441" s="297"/>
      <c r="AQ441" s="101">
        <f t="shared" si="231"/>
        <v>0</v>
      </c>
      <c r="AR441" s="116"/>
      <c r="AS441" s="116">
        <f t="shared" si="253"/>
        <v>0</v>
      </c>
      <c r="AT441" s="116"/>
      <c r="AU441" s="116"/>
      <c r="AV441" s="343">
        <f t="shared" si="248"/>
        <v>0</v>
      </c>
      <c r="AW441" s="116"/>
      <c r="AX441" s="116"/>
      <c r="AY441" s="343">
        <f t="shared" si="249"/>
        <v>0</v>
      </c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</row>
    <row r="442" spans="1:76" s="21" customFormat="1" ht="12" customHeight="1">
      <c r="A442" s="195">
        <v>18220061</v>
      </c>
      <c r="B442" s="126" t="s">
        <v>2118</v>
      </c>
      <c r="C442" s="109" t="s">
        <v>365</v>
      </c>
      <c r="D442" s="130" t="str">
        <f t="shared" si="234"/>
        <v>ERB</v>
      </c>
      <c r="E442" s="130"/>
      <c r="F442" s="109"/>
      <c r="G442" s="130"/>
      <c r="H442" s="212" t="str">
        <f t="shared" si="238"/>
        <v/>
      </c>
      <c r="I442" s="212" t="str">
        <f t="shared" si="243"/>
        <v>ERB</v>
      </c>
      <c r="J442" s="212" t="str">
        <f t="shared" si="244"/>
        <v/>
      </c>
      <c r="K442" s="212" t="str">
        <f t="shared" si="245"/>
        <v/>
      </c>
      <c r="L442" s="212" t="str">
        <f t="shared" si="235"/>
        <v>NO</v>
      </c>
      <c r="M442" s="212" t="str">
        <f t="shared" si="236"/>
        <v>NO</v>
      </c>
      <c r="N442" s="212" t="str">
        <f t="shared" si="237"/>
        <v/>
      </c>
      <c r="O442" s="212"/>
      <c r="P442" s="110">
        <v>-30211680.609999999</v>
      </c>
      <c r="Q442" s="110">
        <v>-30211680.609999999</v>
      </c>
      <c r="R442" s="110">
        <v>-30211680.609999999</v>
      </c>
      <c r="S442" s="110">
        <v>-30211680.609999999</v>
      </c>
      <c r="T442" s="110">
        <v>-30211680.609999999</v>
      </c>
      <c r="U442" s="110">
        <v>-30211680.609999999</v>
      </c>
      <c r="V442" s="110">
        <v>0</v>
      </c>
      <c r="W442" s="110">
        <v>0</v>
      </c>
      <c r="X442" s="110">
        <v>0</v>
      </c>
      <c r="Y442" s="110">
        <v>0</v>
      </c>
      <c r="Z442" s="110">
        <v>0</v>
      </c>
      <c r="AA442" s="110">
        <v>0</v>
      </c>
      <c r="AB442" s="110">
        <v>0</v>
      </c>
      <c r="AC442" s="110"/>
      <c r="AD442" s="533">
        <f t="shared" si="230"/>
        <v>-13847020.279583335</v>
      </c>
      <c r="AE442" s="529" t="s">
        <v>440</v>
      </c>
      <c r="AF442" s="118"/>
      <c r="AG442" s="270">
        <v>23</v>
      </c>
      <c r="AH442" s="116"/>
      <c r="AI442" s="116">
        <f t="shared" si="252"/>
        <v>-13847020.279583335</v>
      </c>
      <c r="AJ442" s="116"/>
      <c r="AK442" s="117"/>
      <c r="AL442" s="116">
        <f t="shared" si="246"/>
        <v>-13847020.279583335</v>
      </c>
      <c r="AM442" s="115"/>
      <c r="AN442" s="116"/>
      <c r="AO442" s="348">
        <f t="shared" si="247"/>
        <v>0</v>
      </c>
      <c r="AP442" s="297"/>
      <c r="AQ442" s="101">
        <f t="shared" si="231"/>
        <v>0</v>
      </c>
      <c r="AR442" s="116"/>
      <c r="AS442" s="116">
        <f t="shared" si="253"/>
        <v>0</v>
      </c>
      <c r="AT442" s="116"/>
      <c r="AU442" s="116"/>
      <c r="AV442" s="343">
        <f t="shared" si="248"/>
        <v>0</v>
      </c>
      <c r="AW442" s="116"/>
      <c r="AX442" s="116"/>
      <c r="AY442" s="343">
        <f t="shared" si="249"/>
        <v>0</v>
      </c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</row>
    <row r="443" spans="1:76" s="21" customFormat="1" ht="12" customHeight="1">
      <c r="A443" s="195">
        <v>18220091</v>
      </c>
      <c r="B443" s="126" t="s">
        <v>2119</v>
      </c>
      <c r="C443" s="109" t="s">
        <v>863</v>
      </c>
      <c r="D443" s="130" t="str">
        <f t="shared" si="234"/>
        <v>ERB</v>
      </c>
      <c r="E443" s="130"/>
      <c r="F443" s="109"/>
      <c r="G443" s="130"/>
      <c r="H443" s="212" t="str">
        <f t="shared" si="238"/>
        <v/>
      </c>
      <c r="I443" s="212" t="str">
        <f t="shared" si="243"/>
        <v>ERB</v>
      </c>
      <c r="J443" s="212" t="str">
        <f t="shared" si="244"/>
        <v/>
      </c>
      <c r="K443" s="212" t="str">
        <f t="shared" si="245"/>
        <v/>
      </c>
      <c r="L443" s="212" t="str">
        <f t="shared" si="235"/>
        <v>NO</v>
      </c>
      <c r="M443" s="212" t="str">
        <f t="shared" si="236"/>
        <v>NO</v>
      </c>
      <c r="N443" s="212" t="str">
        <f t="shared" si="237"/>
        <v/>
      </c>
      <c r="O443" s="212"/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10">
        <v>0</v>
      </c>
      <c r="V443" s="110">
        <v>0</v>
      </c>
      <c r="W443" s="110">
        <v>0</v>
      </c>
      <c r="X443" s="110">
        <v>0</v>
      </c>
      <c r="Y443" s="110">
        <v>0</v>
      </c>
      <c r="Z443" s="110">
        <v>0</v>
      </c>
      <c r="AA443" s="110">
        <v>0</v>
      </c>
      <c r="AB443" s="110">
        <v>0</v>
      </c>
      <c r="AC443" s="110"/>
      <c r="AD443" s="533">
        <f t="shared" si="230"/>
        <v>0</v>
      </c>
      <c r="AE443" s="529" t="s">
        <v>865</v>
      </c>
      <c r="AF443" s="118"/>
      <c r="AG443" s="270" t="s">
        <v>323</v>
      </c>
      <c r="AH443" s="116"/>
      <c r="AI443" s="116">
        <f t="shared" si="252"/>
        <v>0</v>
      </c>
      <c r="AJ443" s="116"/>
      <c r="AK443" s="117"/>
      <c r="AL443" s="116">
        <f t="shared" si="246"/>
        <v>0</v>
      </c>
      <c r="AM443" s="115"/>
      <c r="AN443" s="116"/>
      <c r="AO443" s="348">
        <f t="shared" si="247"/>
        <v>0</v>
      </c>
      <c r="AP443" s="297"/>
      <c r="AQ443" s="101">
        <f t="shared" si="231"/>
        <v>0</v>
      </c>
      <c r="AR443" s="116"/>
      <c r="AS443" s="116">
        <f t="shared" si="253"/>
        <v>0</v>
      </c>
      <c r="AT443" s="116"/>
      <c r="AU443" s="116"/>
      <c r="AV443" s="343">
        <f t="shared" si="248"/>
        <v>0</v>
      </c>
      <c r="AW443" s="116"/>
      <c r="AX443" s="116"/>
      <c r="AY443" s="343">
        <f t="shared" si="249"/>
        <v>0</v>
      </c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</row>
    <row r="444" spans="1:76" s="21" customFormat="1" ht="12" customHeight="1">
      <c r="A444" s="195">
        <v>18220101</v>
      </c>
      <c r="B444" s="126" t="s">
        <v>2120</v>
      </c>
      <c r="C444" s="109" t="s">
        <v>1172</v>
      </c>
      <c r="D444" s="130" t="str">
        <f t="shared" si="234"/>
        <v>ERB</v>
      </c>
      <c r="E444" s="130"/>
      <c r="F444" s="109"/>
      <c r="G444" s="130"/>
      <c r="H444" s="212" t="str">
        <f t="shared" si="238"/>
        <v/>
      </c>
      <c r="I444" s="212" t="str">
        <f t="shared" si="243"/>
        <v>ERB</v>
      </c>
      <c r="J444" s="212" t="str">
        <f t="shared" si="244"/>
        <v/>
      </c>
      <c r="K444" s="212" t="str">
        <f t="shared" si="245"/>
        <v/>
      </c>
      <c r="L444" s="212" t="str">
        <f t="shared" si="235"/>
        <v>NO</v>
      </c>
      <c r="M444" s="212" t="str">
        <f t="shared" si="236"/>
        <v>NO</v>
      </c>
      <c r="N444" s="212" t="str">
        <f t="shared" si="237"/>
        <v/>
      </c>
      <c r="O444" s="212"/>
      <c r="P444" s="110">
        <v>5482057.8399999999</v>
      </c>
      <c r="Q444" s="110">
        <v>5199432.84</v>
      </c>
      <c r="R444" s="110">
        <v>4916807.84</v>
      </c>
      <c r="S444" s="110">
        <v>4634182.84</v>
      </c>
      <c r="T444" s="110">
        <v>4351557.84</v>
      </c>
      <c r="U444" s="110">
        <v>4068932.84</v>
      </c>
      <c r="V444" s="110">
        <v>3786307.84</v>
      </c>
      <c r="W444" s="110">
        <v>3503682.84</v>
      </c>
      <c r="X444" s="110">
        <v>3221057.84</v>
      </c>
      <c r="Y444" s="110">
        <v>2938432.84</v>
      </c>
      <c r="Z444" s="110">
        <v>2655807.84</v>
      </c>
      <c r="AA444" s="110">
        <v>2373182.84</v>
      </c>
      <c r="AB444" s="110">
        <v>2090557.84</v>
      </c>
      <c r="AC444" s="110"/>
      <c r="AD444" s="533">
        <f t="shared" si="230"/>
        <v>3786307.8400000012</v>
      </c>
      <c r="AE444" s="529" t="s">
        <v>959</v>
      </c>
      <c r="AF444" s="118"/>
      <c r="AG444" s="270" t="s">
        <v>323</v>
      </c>
      <c r="AH444" s="116"/>
      <c r="AI444" s="116">
        <f t="shared" si="252"/>
        <v>3786307.8400000012</v>
      </c>
      <c r="AJ444" s="116"/>
      <c r="AK444" s="117"/>
      <c r="AL444" s="116">
        <f t="shared" si="246"/>
        <v>3786307.8400000012</v>
      </c>
      <c r="AM444" s="115"/>
      <c r="AN444" s="116"/>
      <c r="AO444" s="348">
        <f t="shared" si="247"/>
        <v>0</v>
      </c>
      <c r="AP444" s="297"/>
      <c r="AQ444" s="101">
        <f t="shared" si="231"/>
        <v>2090557.84</v>
      </c>
      <c r="AR444" s="116"/>
      <c r="AS444" s="116">
        <f t="shared" si="253"/>
        <v>2090557.84</v>
      </c>
      <c r="AT444" s="116"/>
      <c r="AU444" s="116"/>
      <c r="AV444" s="343">
        <f t="shared" si="248"/>
        <v>2090557.84</v>
      </c>
      <c r="AW444" s="116"/>
      <c r="AX444" s="116"/>
      <c r="AY444" s="343">
        <f t="shared" si="249"/>
        <v>0</v>
      </c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</row>
    <row r="445" spans="1:76" s="21" customFormat="1" ht="12" customHeight="1">
      <c r="A445" s="195">
        <v>18230002</v>
      </c>
      <c r="B445" s="126" t="s">
        <v>2121</v>
      </c>
      <c r="C445" s="109" t="s">
        <v>1061</v>
      </c>
      <c r="D445" s="130" t="str">
        <f t="shared" si="234"/>
        <v>Non-Op</v>
      </c>
      <c r="E445" s="130"/>
      <c r="F445" s="109"/>
      <c r="G445" s="130"/>
      <c r="H445" s="212" t="str">
        <f t="shared" ref="H445:H476" si="254">IF(VALUE(AH445),H$7,IF(ISBLANK(AH445),"",H$7))</f>
        <v/>
      </c>
      <c r="I445" s="212" t="str">
        <f t="shared" si="243"/>
        <v/>
      </c>
      <c r="J445" s="212" t="str">
        <f t="shared" si="244"/>
        <v/>
      </c>
      <c r="K445" s="212" t="str">
        <f t="shared" si="245"/>
        <v>Non-Op</v>
      </c>
      <c r="L445" s="212" t="str">
        <f t="shared" si="235"/>
        <v>NO</v>
      </c>
      <c r="M445" s="212" t="str">
        <f t="shared" si="236"/>
        <v>NO</v>
      </c>
      <c r="N445" s="212" t="str">
        <f t="shared" si="237"/>
        <v/>
      </c>
      <c r="O445" s="212"/>
      <c r="P445" s="110">
        <v>1360673.36</v>
      </c>
      <c r="Q445" s="110">
        <v>1397939.63</v>
      </c>
      <c r="R445" s="110">
        <v>1417899.94</v>
      </c>
      <c r="S445" s="110">
        <v>1439819.57</v>
      </c>
      <c r="T445" s="110">
        <v>1457472.87</v>
      </c>
      <c r="U445" s="110">
        <v>1469400.92</v>
      </c>
      <c r="V445" s="110">
        <v>0.35</v>
      </c>
      <c r="W445" s="110">
        <v>755917.62</v>
      </c>
      <c r="X445" s="110">
        <v>1482621.9</v>
      </c>
      <c r="Y445" s="110">
        <v>0.35</v>
      </c>
      <c r="Z445" s="110">
        <v>0.35</v>
      </c>
      <c r="AA445" s="110">
        <v>0.35</v>
      </c>
      <c r="AB445" s="110">
        <v>0.35</v>
      </c>
      <c r="AC445" s="110"/>
      <c r="AD445" s="533">
        <f t="shared" si="230"/>
        <v>841784.22541666648</v>
      </c>
      <c r="AE445" s="529"/>
      <c r="AF445" s="118"/>
      <c r="AG445" s="270" t="s">
        <v>681</v>
      </c>
      <c r="AH445" s="116"/>
      <c r="AI445" s="116"/>
      <c r="AJ445" s="116"/>
      <c r="AK445" s="117">
        <f>AD445</f>
        <v>841784.22541666648</v>
      </c>
      <c r="AL445" s="116">
        <f t="shared" si="246"/>
        <v>841784.22541666648</v>
      </c>
      <c r="AM445" s="115"/>
      <c r="AN445" s="116"/>
      <c r="AO445" s="348">
        <f t="shared" si="247"/>
        <v>0</v>
      </c>
      <c r="AP445" s="297"/>
      <c r="AQ445" s="101">
        <f t="shared" si="231"/>
        <v>0.35</v>
      </c>
      <c r="AR445" s="116"/>
      <c r="AS445" s="116"/>
      <c r="AT445" s="116"/>
      <c r="AU445" s="116">
        <f>AQ445</f>
        <v>0.35</v>
      </c>
      <c r="AV445" s="343">
        <f t="shared" si="248"/>
        <v>0.35</v>
      </c>
      <c r="AW445" s="116"/>
      <c r="AX445" s="116"/>
      <c r="AY445" s="343">
        <f t="shared" si="249"/>
        <v>0</v>
      </c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</row>
    <row r="446" spans="1:76" s="21" customFormat="1" ht="12" customHeight="1">
      <c r="A446" s="195">
        <v>18230021</v>
      </c>
      <c r="B446" s="126" t="s">
        <v>2122</v>
      </c>
      <c r="C446" s="109" t="s">
        <v>228</v>
      </c>
      <c r="D446" s="130" t="str">
        <f t="shared" si="234"/>
        <v>W/C</v>
      </c>
      <c r="E446" s="130"/>
      <c r="F446" s="109"/>
      <c r="G446" s="130"/>
      <c r="H446" s="212" t="str">
        <f t="shared" si="254"/>
        <v/>
      </c>
      <c r="I446" s="212" t="str">
        <f t="shared" ref="I446:I477" si="255">IF(VALUE(AI446),I$7,IF(ISBLANK(AI446),"",I$7))</f>
        <v/>
      </c>
      <c r="J446" s="212" t="str">
        <f t="shared" ref="J446:J477" si="256">IF(VALUE(AJ446),J$7,IF(ISBLANK(AJ446),"",J$7))</f>
        <v/>
      </c>
      <c r="K446" s="212" t="str">
        <f t="shared" ref="K446:K477" si="257">IF(VALUE(AK446),K$7,IF(ISBLANK(AK446),"",K$7))</f>
        <v/>
      </c>
      <c r="L446" s="212" t="str">
        <f t="shared" si="235"/>
        <v>W/C</v>
      </c>
      <c r="M446" s="212" t="str">
        <f t="shared" si="236"/>
        <v>NO</v>
      </c>
      <c r="N446" s="212" t="str">
        <f t="shared" si="237"/>
        <v>W/C</v>
      </c>
      <c r="O446" s="212"/>
      <c r="P446" s="110">
        <v>46773762.359999999</v>
      </c>
      <c r="Q446" s="110">
        <v>56285735.719999999</v>
      </c>
      <c r="R446" s="110">
        <v>63149584.829999998</v>
      </c>
      <c r="S446" s="110">
        <v>71981606.200000003</v>
      </c>
      <c r="T446" s="110">
        <v>80347059.530000001</v>
      </c>
      <c r="U446" s="110">
        <v>91338764.239999995</v>
      </c>
      <c r="V446" s="110">
        <v>101692369.02</v>
      </c>
      <c r="W446" s="110">
        <v>110787303.84999999</v>
      </c>
      <c r="X446" s="110">
        <v>117052127.36</v>
      </c>
      <c r="Y446" s="110">
        <v>123589039.42</v>
      </c>
      <c r="Z446" s="110">
        <v>128958556.12</v>
      </c>
      <c r="AA446" s="110">
        <v>33091735.899999999</v>
      </c>
      <c r="AB446" s="110">
        <v>41370437.390000001</v>
      </c>
      <c r="AC446" s="110"/>
      <c r="AD446" s="533">
        <f t="shared" si="230"/>
        <v>85195498.505416662</v>
      </c>
      <c r="AE446" s="531"/>
      <c r="AF446" s="123"/>
      <c r="AG446" s="271" t="s">
        <v>124</v>
      </c>
      <c r="AH446" s="116"/>
      <c r="AI446" s="116"/>
      <c r="AJ446" s="116"/>
      <c r="AK446" s="117"/>
      <c r="AL446" s="116">
        <f t="shared" si="246"/>
        <v>0</v>
      </c>
      <c r="AM446" s="115">
        <f>AD446</f>
        <v>85195498.505416662</v>
      </c>
      <c r="AN446" s="116"/>
      <c r="AO446" s="348">
        <f t="shared" si="247"/>
        <v>85195498.505416662</v>
      </c>
      <c r="AP446" s="297"/>
      <c r="AQ446" s="101">
        <f t="shared" si="231"/>
        <v>41370437.390000001</v>
      </c>
      <c r="AR446" s="116"/>
      <c r="AS446" s="116"/>
      <c r="AT446" s="116"/>
      <c r="AU446" s="116"/>
      <c r="AV446" s="343">
        <f t="shared" si="248"/>
        <v>0</v>
      </c>
      <c r="AW446" s="116">
        <f>AQ446</f>
        <v>41370437.390000001</v>
      </c>
      <c r="AX446" s="116"/>
      <c r="AY446" s="343">
        <f t="shared" si="249"/>
        <v>41370437.390000001</v>
      </c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</row>
    <row r="447" spans="1:76" s="21" customFormat="1" ht="12" customHeight="1">
      <c r="A447" s="195">
        <v>18230031</v>
      </c>
      <c r="B447" s="126" t="s">
        <v>2123</v>
      </c>
      <c r="C447" s="109" t="s">
        <v>481</v>
      </c>
      <c r="D447" s="130" t="str">
        <f t="shared" si="234"/>
        <v>ERB</v>
      </c>
      <c r="E447" s="130"/>
      <c r="F447" s="109"/>
      <c r="G447" s="130"/>
      <c r="H447" s="212" t="str">
        <f t="shared" si="254"/>
        <v/>
      </c>
      <c r="I447" s="212" t="str">
        <f t="shared" si="255"/>
        <v>ERB</v>
      </c>
      <c r="J447" s="212" t="str">
        <f t="shared" si="256"/>
        <v/>
      </c>
      <c r="K447" s="212" t="str">
        <f t="shared" si="257"/>
        <v/>
      </c>
      <c r="L447" s="212" t="str">
        <f t="shared" si="235"/>
        <v>NO</v>
      </c>
      <c r="M447" s="212" t="str">
        <f t="shared" si="236"/>
        <v>NO</v>
      </c>
      <c r="N447" s="212" t="str">
        <f t="shared" si="237"/>
        <v/>
      </c>
      <c r="O447" s="212"/>
      <c r="P447" s="110">
        <v>50152661.840000004</v>
      </c>
      <c r="Q447" s="110">
        <v>49944185.710000001</v>
      </c>
      <c r="R447" s="110">
        <v>49735709.579999998</v>
      </c>
      <c r="S447" s="110">
        <v>49527233.450000003</v>
      </c>
      <c r="T447" s="110">
        <v>49318757.32</v>
      </c>
      <c r="U447" s="110">
        <v>49110281.189999998</v>
      </c>
      <c r="V447" s="110">
        <v>50300536.07</v>
      </c>
      <c r="W447" s="110">
        <v>50092125.649999999</v>
      </c>
      <c r="X447" s="110">
        <v>49883715.229999997</v>
      </c>
      <c r="Y447" s="110">
        <v>49675304.810000002</v>
      </c>
      <c r="Z447" s="110">
        <v>49466894.390000001</v>
      </c>
      <c r="AA447" s="110">
        <v>49258483.969999999</v>
      </c>
      <c r="AB447" s="110">
        <v>49050073.549999997</v>
      </c>
      <c r="AC447" s="110"/>
      <c r="AD447" s="533">
        <f t="shared" si="230"/>
        <v>49659549.588750005</v>
      </c>
      <c r="AE447" s="529" t="s">
        <v>163</v>
      </c>
      <c r="AF447" s="118"/>
      <c r="AG447" s="270">
        <v>23</v>
      </c>
      <c r="AH447" s="116"/>
      <c r="AI447" s="116">
        <f>AD447</f>
        <v>49659549.588750005</v>
      </c>
      <c r="AJ447" s="116"/>
      <c r="AK447" s="117"/>
      <c r="AL447" s="116">
        <f t="shared" si="246"/>
        <v>49659549.588750005</v>
      </c>
      <c r="AM447" s="115"/>
      <c r="AN447" s="116"/>
      <c r="AO447" s="348">
        <f t="shared" si="247"/>
        <v>0</v>
      </c>
      <c r="AP447" s="297"/>
      <c r="AQ447" s="101">
        <f t="shared" si="231"/>
        <v>49050073.549999997</v>
      </c>
      <c r="AR447" s="116"/>
      <c r="AS447" s="116">
        <f>AQ447</f>
        <v>49050073.549999997</v>
      </c>
      <c r="AT447" s="116"/>
      <c r="AU447" s="116"/>
      <c r="AV447" s="343">
        <f t="shared" si="248"/>
        <v>49050073.549999997</v>
      </c>
      <c r="AW447" s="116"/>
      <c r="AX447" s="116"/>
      <c r="AY447" s="343">
        <f t="shared" si="249"/>
        <v>0</v>
      </c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</row>
    <row r="448" spans="1:76" s="21" customFormat="1" ht="12" customHeight="1">
      <c r="A448" s="195">
        <v>18230032</v>
      </c>
      <c r="B448" s="126" t="s">
        <v>2124</v>
      </c>
      <c r="C448" s="109" t="s">
        <v>324</v>
      </c>
      <c r="D448" s="130" t="str">
        <f t="shared" si="234"/>
        <v>W/C</v>
      </c>
      <c r="E448" s="130"/>
      <c r="F448" s="109"/>
      <c r="G448" s="130"/>
      <c r="H448" s="212" t="str">
        <f t="shared" si="254"/>
        <v/>
      </c>
      <c r="I448" s="212" t="str">
        <f t="shared" si="255"/>
        <v/>
      </c>
      <c r="J448" s="212" t="str">
        <f t="shared" si="256"/>
        <v/>
      </c>
      <c r="K448" s="212" t="str">
        <f t="shared" si="257"/>
        <v/>
      </c>
      <c r="L448" s="212" t="str">
        <f t="shared" si="235"/>
        <v>W/C</v>
      </c>
      <c r="M448" s="212" t="str">
        <f t="shared" si="236"/>
        <v>NO</v>
      </c>
      <c r="N448" s="212" t="str">
        <f t="shared" si="237"/>
        <v>W/C</v>
      </c>
      <c r="O448" s="212"/>
      <c r="P448" s="110">
        <v>7040950.4199999999</v>
      </c>
      <c r="Q448" s="110">
        <v>8239781.2999999998</v>
      </c>
      <c r="R448" s="110">
        <v>8873379.9100000001</v>
      </c>
      <c r="S448" s="110">
        <v>10487191.619999999</v>
      </c>
      <c r="T448" s="110">
        <v>11853035.279999999</v>
      </c>
      <c r="U448" s="110">
        <v>13099688.220000001</v>
      </c>
      <c r="V448" s="110">
        <v>14721637.93</v>
      </c>
      <c r="W448" s="110">
        <v>16249743.5</v>
      </c>
      <c r="X448" s="110">
        <v>17283742.359999999</v>
      </c>
      <c r="Y448" s="110">
        <v>18429735.120000001</v>
      </c>
      <c r="Z448" s="110">
        <v>19755193.370000001</v>
      </c>
      <c r="AA448" s="110">
        <v>5925651.3099999996</v>
      </c>
      <c r="AB448" s="110">
        <v>7770531.3399999999</v>
      </c>
      <c r="AC448" s="110"/>
      <c r="AD448" s="533">
        <f t="shared" si="230"/>
        <v>12693710.066666665</v>
      </c>
      <c r="AE448" s="529"/>
      <c r="AF448" s="118"/>
      <c r="AG448" s="270" t="s">
        <v>124</v>
      </c>
      <c r="AH448" s="116"/>
      <c r="AI448" s="116"/>
      <c r="AJ448" s="116"/>
      <c r="AK448" s="117"/>
      <c r="AL448" s="116">
        <f t="shared" si="246"/>
        <v>0</v>
      </c>
      <c r="AM448" s="115">
        <f>AD448</f>
        <v>12693710.066666665</v>
      </c>
      <c r="AN448" s="116"/>
      <c r="AO448" s="348">
        <f t="shared" si="247"/>
        <v>12693710.066666665</v>
      </c>
      <c r="AP448" s="297"/>
      <c r="AQ448" s="101">
        <f t="shared" si="231"/>
        <v>7770531.3399999999</v>
      </c>
      <c r="AR448" s="116"/>
      <c r="AS448" s="116"/>
      <c r="AT448" s="116"/>
      <c r="AU448" s="116"/>
      <c r="AV448" s="343">
        <f t="shared" si="248"/>
        <v>0</v>
      </c>
      <c r="AW448" s="116">
        <f>AQ448</f>
        <v>7770531.3399999999</v>
      </c>
      <c r="AX448" s="116"/>
      <c r="AY448" s="343">
        <f t="shared" si="249"/>
        <v>7770531.3399999999</v>
      </c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</row>
    <row r="449" spans="1:76" s="21" customFormat="1" ht="12" customHeight="1">
      <c r="A449" s="195">
        <v>18230041</v>
      </c>
      <c r="B449" s="126" t="s">
        <v>2125</v>
      </c>
      <c r="C449" s="109" t="s">
        <v>606</v>
      </c>
      <c r="D449" s="130" t="str">
        <f t="shared" si="234"/>
        <v>ERB</v>
      </c>
      <c r="E449" s="130"/>
      <c r="F449" s="109"/>
      <c r="G449" s="130"/>
      <c r="H449" s="212" t="str">
        <f t="shared" si="254"/>
        <v/>
      </c>
      <c r="I449" s="212" t="str">
        <f t="shared" si="255"/>
        <v>ERB</v>
      </c>
      <c r="J449" s="212" t="str">
        <f t="shared" si="256"/>
        <v/>
      </c>
      <c r="K449" s="212" t="str">
        <f t="shared" si="257"/>
        <v/>
      </c>
      <c r="L449" s="212" t="str">
        <f t="shared" si="235"/>
        <v>NO</v>
      </c>
      <c r="M449" s="212" t="str">
        <f t="shared" si="236"/>
        <v>NO</v>
      </c>
      <c r="N449" s="212" t="str">
        <f t="shared" si="237"/>
        <v/>
      </c>
      <c r="O449" s="212"/>
      <c r="P449" s="110">
        <v>21589277</v>
      </c>
      <c r="Q449" s="110">
        <v>21589277</v>
      </c>
      <c r="R449" s="110">
        <v>21589277</v>
      </c>
      <c r="S449" s="110">
        <v>21589277</v>
      </c>
      <c r="T449" s="110">
        <v>21589277</v>
      </c>
      <c r="U449" s="110">
        <v>21589277</v>
      </c>
      <c r="V449" s="110">
        <v>21589277</v>
      </c>
      <c r="W449" s="110">
        <v>21589277</v>
      </c>
      <c r="X449" s="110">
        <v>21589277</v>
      </c>
      <c r="Y449" s="110">
        <v>21589277</v>
      </c>
      <c r="Z449" s="110">
        <v>21589277</v>
      </c>
      <c r="AA449" s="110">
        <v>21589277</v>
      </c>
      <c r="AB449" s="110">
        <v>21589277</v>
      </c>
      <c r="AC449" s="110"/>
      <c r="AD449" s="533">
        <f t="shared" si="230"/>
        <v>21589277</v>
      </c>
      <c r="AE449" s="529">
        <v>7</v>
      </c>
      <c r="AF449" s="118"/>
      <c r="AG449" s="270">
        <v>23</v>
      </c>
      <c r="AH449" s="116"/>
      <c r="AI449" s="116">
        <f>AD449</f>
        <v>21589277</v>
      </c>
      <c r="AJ449" s="116"/>
      <c r="AK449" s="117"/>
      <c r="AL449" s="116">
        <f t="shared" si="246"/>
        <v>21589277</v>
      </c>
      <c r="AM449" s="115"/>
      <c r="AN449" s="116"/>
      <c r="AO449" s="348">
        <f t="shared" si="247"/>
        <v>0</v>
      </c>
      <c r="AP449" s="297"/>
      <c r="AQ449" s="101">
        <f t="shared" si="231"/>
        <v>21589277</v>
      </c>
      <c r="AR449" s="116"/>
      <c r="AS449" s="116">
        <f>AQ449</f>
        <v>21589277</v>
      </c>
      <c r="AT449" s="116"/>
      <c r="AU449" s="116"/>
      <c r="AV449" s="343">
        <f t="shared" si="248"/>
        <v>21589277</v>
      </c>
      <c r="AW449" s="116"/>
      <c r="AX449" s="116"/>
      <c r="AY449" s="343">
        <f t="shared" si="249"/>
        <v>0</v>
      </c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</row>
    <row r="450" spans="1:76" s="21" customFormat="1" ht="12" customHeight="1">
      <c r="A450" s="195">
        <v>18230042</v>
      </c>
      <c r="B450" s="126" t="s">
        <v>2126</v>
      </c>
      <c r="C450" s="109" t="s">
        <v>607</v>
      </c>
      <c r="D450" s="130" t="str">
        <f t="shared" si="234"/>
        <v>W/C</v>
      </c>
      <c r="E450" s="130"/>
      <c r="F450" s="109"/>
      <c r="G450" s="130"/>
      <c r="H450" s="212" t="str">
        <f t="shared" si="254"/>
        <v/>
      </c>
      <c r="I450" s="212" t="str">
        <f t="shared" si="255"/>
        <v/>
      </c>
      <c r="J450" s="212" t="str">
        <f t="shared" si="256"/>
        <v/>
      </c>
      <c r="K450" s="212" t="str">
        <f t="shared" si="257"/>
        <v/>
      </c>
      <c r="L450" s="212" t="str">
        <f t="shared" si="235"/>
        <v>W/C</v>
      </c>
      <c r="M450" s="212" t="str">
        <f t="shared" si="236"/>
        <v>NO</v>
      </c>
      <c r="N450" s="212" t="str">
        <f t="shared" si="237"/>
        <v>W/C</v>
      </c>
      <c r="O450" s="212"/>
      <c r="P450" s="110">
        <v>-1183927.25</v>
      </c>
      <c r="Q450" s="110">
        <v>-1636195.54</v>
      </c>
      <c r="R450" s="110">
        <v>-2041213.49</v>
      </c>
      <c r="S450" s="110">
        <v>-2552008.63</v>
      </c>
      <c r="T450" s="110">
        <v>-3663958.33</v>
      </c>
      <c r="U450" s="110">
        <v>-5369009.4500000002</v>
      </c>
      <c r="V450" s="110">
        <v>-7679978.7000000002</v>
      </c>
      <c r="W450" s="110">
        <v>-9731011.3100000005</v>
      </c>
      <c r="X450" s="110">
        <v>-11796843.550000001</v>
      </c>
      <c r="Y450" s="110">
        <v>-13618440.24</v>
      </c>
      <c r="Z450" s="110">
        <v>-14883578.529999999</v>
      </c>
      <c r="AA450" s="110">
        <v>-814201.1</v>
      </c>
      <c r="AB450" s="110">
        <v>-1412755.44</v>
      </c>
      <c r="AC450" s="110"/>
      <c r="AD450" s="533">
        <f t="shared" si="230"/>
        <v>-6257065.0179166654</v>
      </c>
      <c r="AE450" s="529"/>
      <c r="AF450" s="118"/>
      <c r="AG450" s="270" t="s">
        <v>124</v>
      </c>
      <c r="AH450" s="116"/>
      <c r="AI450" s="116"/>
      <c r="AJ450" s="116"/>
      <c r="AK450" s="117"/>
      <c r="AL450" s="116">
        <f t="shared" si="246"/>
        <v>0</v>
      </c>
      <c r="AM450" s="115">
        <f>AD450</f>
        <v>-6257065.0179166654</v>
      </c>
      <c r="AN450" s="116"/>
      <c r="AO450" s="348">
        <f t="shared" si="247"/>
        <v>-6257065.0179166654</v>
      </c>
      <c r="AP450" s="297"/>
      <c r="AQ450" s="101">
        <f t="shared" si="231"/>
        <v>-1412755.44</v>
      </c>
      <c r="AR450" s="116"/>
      <c r="AS450" s="116"/>
      <c r="AT450" s="116"/>
      <c r="AU450" s="116"/>
      <c r="AV450" s="343">
        <f t="shared" si="248"/>
        <v>0</v>
      </c>
      <c r="AW450" s="116">
        <f>AQ450</f>
        <v>-1412755.44</v>
      </c>
      <c r="AX450" s="116"/>
      <c r="AY450" s="343">
        <f t="shared" si="249"/>
        <v>-1412755.44</v>
      </c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</row>
    <row r="451" spans="1:76" s="21" customFormat="1" ht="12" customHeight="1">
      <c r="A451" s="195">
        <v>18230051</v>
      </c>
      <c r="B451" s="126" t="s">
        <v>2127</v>
      </c>
      <c r="C451" s="109" t="s">
        <v>1227</v>
      </c>
      <c r="D451" s="130" t="str">
        <f t="shared" si="234"/>
        <v>ERB</v>
      </c>
      <c r="E451" s="130"/>
      <c r="F451" s="109"/>
      <c r="G451" s="130"/>
      <c r="H451" s="212" t="str">
        <f t="shared" si="254"/>
        <v/>
      </c>
      <c r="I451" s="212" t="str">
        <f t="shared" si="255"/>
        <v>ERB</v>
      </c>
      <c r="J451" s="212" t="str">
        <f t="shared" si="256"/>
        <v/>
      </c>
      <c r="K451" s="212" t="str">
        <f t="shared" si="257"/>
        <v/>
      </c>
      <c r="L451" s="212" t="str">
        <f t="shared" si="235"/>
        <v>NO</v>
      </c>
      <c r="M451" s="212" t="str">
        <f t="shared" si="236"/>
        <v>NO</v>
      </c>
      <c r="N451" s="212" t="str">
        <f t="shared" si="237"/>
        <v/>
      </c>
      <c r="O451" s="212"/>
      <c r="P451" s="110">
        <v>-17582749.050000001</v>
      </c>
      <c r="Q451" s="110">
        <v>-17630788.940000001</v>
      </c>
      <c r="R451" s="110">
        <v>-17678828.829999998</v>
      </c>
      <c r="S451" s="110">
        <v>-17726868.719999999</v>
      </c>
      <c r="T451" s="110">
        <v>-17774908.609999999</v>
      </c>
      <c r="U451" s="110">
        <v>-17822948.5</v>
      </c>
      <c r="V451" s="110">
        <v>-17870988.390000001</v>
      </c>
      <c r="W451" s="110">
        <v>-17919028.280000001</v>
      </c>
      <c r="X451" s="110">
        <v>-17967068.170000002</v>
      </c>
      <c r="Y451" s="110">
        <v>-18015108.059999999</v>
      </c>
      <c r="Z451" s="110">
        <v>-18063147.949999999</v>
      </c>
      <c r="AA451" s="110">
        <v>-18111187.84</v>
      </c>
      <c r="AB451" s="110">
        <v>-18159227.73</v>
      </c>
      <c r="AC451" s="110"/>
      <c r="AD451" s="533">
        <f t="shared" si="230"/>
        <v>-17870988.390000001</v>
      </c>
      <c r="AE451" s="529">
        <v>8</v>
      </c>
      <c r="AF451" s="118"/>
      <c r="AG451" s="270">
        <v>23</v>
      </c>
      <c r="AH451" s="116"/>
      <c r="AI451" s="116">
        <f>AD451</f>
        <v>-17870988.390000001</v>
      </c>
      <c r="AJ451" s="116"/>
      <c r="AK451" s="117"/>
      <c r="AL451" s="116">
        <f t="shared" si="246"/>
        <v>-17870988.390000001</v>
      </c>
      <c r="AM451" s="115"/>
      <c r="AN451" s="116"/>
      <c r="AO451" s="348">
        <f t="shared" si="247"/>
        <v>0</v>
      </c>
      <c r="AP451" s="297"/>
      <c r="AQ451" s="101">
        <f t="shared" si="231"/>
        <v>-18159227.73</v>
      </c>
      <c r="AR451" s="116"/>
      <c r="AS451" s="116">
        <f>AQ451</f>
        <v>-18159227.73</v>
      </c>
      <c r="AT451" s="116"/>
      <c r="AU451" s="116"/>
      <c r="AV451" s="343">
        <f t="shared" si="248"/>
        <v>-18159227.73</v>
      </c>
      <c r="AW451" s="116"/>
      <c r="AX451" s="116"/>
      <c r="AY451" s="343">
        <f t="shared" si="249"/>
        <v>0</v>
      </c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</row>
    <row r="452" spans="1:76" s="21" customFormat="1" ht="12" customHeight="1">
      <c r="A452" s="195">
        <v>18230061</v>
      </c>
      <c r="B452" s="126" t="s">
        <v>2128</v>
      </c>
      <c r="C452" s="109" t="s">
        <v>160</v>
      </c>
      <c r="D452" s="130" t="str">
        <f t="shared" si="234"/>
        <v>ERB</v>
      </c>
      <c r="E452" s="130"/>
      <c r="F452" s="109"/>
      <c r="G452" s="130"/>
      <c r="H452" s="212" t="str">
        <f t="shared" si="254"/>
        <v/>
      </c>
      <c r="I452" s="212" t="str">
        <f t="shared" si="255"/>
        <v>ERB</v>
      </c>
      <c r="J452" s="212" t="str">
        <f t="shared" si="256"/>
        <v/>
      </c>
      <c r="K452" s="212" t="str">
        <f t="shared" si="257"/>
        <v/>
      </c>
      <c r="L452" s="212" t="str">
        <f t="shared" si="235"/>
        <v>NO</v>
      </c>
      <c r="M452" s="212" t="str">
        <f t="shared" si="236"/>
        <v>NO</v>
      </c>
      <c r="N452" s="212" t="str">
        <f t="shared" si="237"/>
        <v/>
      </c>
      <c r="O452" s="212"/>
      <c r="P452" s="110">
        <v>969439</v>
      </c>
      <c r="Q452" s="110">
        <v>957872</v>
      </c>
      <c r="R452" s="110">
        <v>946305</v>
      </c>
      <c r="S452" s="110">
        <v>934738</v>
      </c>
      <c r="T452" s="110">
        <v>923171</v>
      </c>
      <c r="U452" s="110">
        <v>911604</v>
      </c>
      <c r="V452" s="110">
        <v>900037</v>
      </c>
      <c r="W452" s="110">
        <v>888470</v>
      </c>
      <c r="X452" s="110">
        <v>876903</v>
      </c>
      <c r="Y452" s="110">
        <v>865336</v>
      </c>
      <c r="Z452" s="110">
        <v>853769</v>
      </c>
      <c r="AA452" s="110">
        <v>842202</v>
      </c>
      <c r="AB452" s="110">
        <v>830635</v>
      </c>
      <c r="AC452" s="110"/>
      <c r="AD452" s="533">
        <f t="shared" si="230"/>
        <v>900037</v>
      </c>
      <c r="AE452" s="529">
        <v>9</v>
      </c>
      <c r="AF452" s="118"/>
      <c r="AG452" s="270" t="s">
        <v>323</v>
      </c>
      <c r="AH452" s="116"/>
      <c r="AI452" s="116">
        <f>AD452</f>
        <v>900037</v>
      </c>
      <c r="AJ452" s="116"/>
      <c r="AK452" s="117"/>
      <c r="AL452" s="116">
        <f t="shared" si="246"/>
        <v>900037</v>
      </c>
      <c r="AM452" s="115"/>
      <c r="AN452" s="116"/>
      <c r="AO452" s="348">
        <f t="shared" si="247"/>
        <v>0</v>
      </c>
      <c r="AP452" s="297"/>
      <c r="AQ452" s="101">
        <f t="shared" si="231"/>
        <v>830635</v>
      </c>
      <c r="AR452" s="116"/>
      <c r="AS452" s="116">
        <f>AQ452</f>
        <v>830635</v>
      </c>
      <c r="AT452" s="116"/>
      <c r="AU452" s="116"/>
      <c r="AV452" s="343">
        <f t="shared" si="248"/>
        <v>830635</v>
      </c>
      <c r="AW452" s="116"/>
      <c r="AX452" s="116"/>
      <c r="AY452" s="343">
        <f t="shared" si="249"/>
        <v>0</v>
      </c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s="21" customFormat="1" ht="12" customHeight="1">
      <c r="A453" s="195">
        <v>18230071</v>
      </c>
      <c r="B453" s="126" t="s">
        <v>2129</v>
      </c>
      <c r="C453" s="109" t="s">
        <v>161</v>
      </c>
      <c r="D453" s="130" t="str">
        <f t="shared" si="234"/>
        <v>ERB</v>
      </c>
      <c r="E453" s="130"/>
      <c r="F453" s="109"/>
      <c r="G453" s="130"/>
      <c r="H453" s="212" t="str">
        <f t="shared" si="254"/>
        <v/>
      </c>
      <c r="I453" s="212" t="str">
        <f t="shared" si="255"/>
        <v>ERB</v>
      </c>
      <c r="J453" s="212" t="str">
        <f t="shared" si="256"/>
        <v/>
      </c>
      <c r="K453" s="212" t="str">
        <f t="shared" si="257"/>
        <v/>
      </c>
      <c r="L453" s="212" t="str">
        <f t="shared" si="235"/>
        <v>NO</v>
      </c>
      <c r="M453" s="212" t="str">
        <f t="shared" si="236"/>
        <v>NO</v>
      </c>
      <c r="N453" s="212" t="str">
        <f t="shared" si="237"/>
        <v/>
      </c>
      <c r="O453" s="212"/>
      <c r="P453" s="110">
        <v>113632921</v>
      </c>
      <c r="Q453" s="110">
        <v>113632921</v>
      </c>
      <c r="R453" s="110">
        <v>113632921</v>
      </c>
      <c r="S453" s="110">
        <v>113632921</v>
      </c>
      <c r="T453" s="110">
        <v>113632921</v>
      </c>
      <c r="U453" s="110">
        <v>113632921</v>
      </c>
      <c r="V453" s="110">
        <v>113632921</v>
      </c>
      <c r="W453" s="110">
        <v>0</v>
      </c>
      <c r="X453" s="110">
        <v>0</v>
      </c>
      <c r="Y453" s="110">
        <v>0</v>
      </c>
      <c r="Z453" s="110">
        <v>0</v>
      </c>
      <c r="AA453" s="110">
        <v>0</v>
      </c>
      <c r="AB453" s="110">
        <v>0</v>
      </c>
      <c r="AC453" s="110"/>
      <c r="AD453" s="533">
        <f t="shared" si="230"/>
        <v>61551165.541666664</v>
      </c>
      <c r="AE453" s="529">
        <v>10</v>
      </c>
      <c r="AF453" s="118"/>
      <c r="AG453" s="270">
        <v>23</v>
      </c>
      <c r="AH453" s="116"/>
      <c r="AI453" s="116">
        <f>AD453</f>
        <v>61551165.541666664</v>
      </c>
      <c r="AJ453" s="116"/>
      <c r="AK453" s="117"/>
      <c r="AL453" s="116">
        <f t="shared" si="246"/>
        <v>61551165.541666664</v>
      </c>
      <c r="AM453" s="115"/>
      <c r="AN453" s="116"/>
      <c r="AO453" s="348">
        <f t="shared" si="247"/>
        <v>0</v>
      </c>
      <c r="AP453" s="297"/>
      <c r="AQ453" s="101">
        <f t="shared" si="231"/>
        <v>0</v>
      </c>
      <c r="AR453" s="116"/>
      <c r="AS453" s="116">
        <f>AQ453</f>
        <v>0</v>
      </c>
      <c r="AT453" s="116"/>
      <c r="AU453" s="116"/>
      <c r="AV453" s="343">
        <f t="shared" si="248"/>
        <v>0</v>
      </c>
      <c r="AW453" s="116"/>
      <c r="AX453" s="116"/>
      <c r="AY453" s="343">
        <f t="shared" si="249"/>
        <v>0</v>
      </c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</row>
    <row r="454" spans="1:76" s="21" customFormat="1" ht="12" customHeight="1">
      <c r="A454" s="195">
        <v>18230081</v>
      </c>
      <c r="B454" s="126" t="s">
        <v>2130</v>
      </c>
      <c r="C454" s="109" t="s">
        <v>162</v>
      </c>
      <c r="D454" s="130" t="str">
        <f t="shared" si="234"/>
        <v>ERB</v>
      </c>
      <c r="E454" s="130"/>
      <c r="F454" s="109"/>
      <c r="G454" s="130"/>
      <c r="H454" s="212" t="str">
        <f t="shared" si="254"/>
        <v/>
      </c>
      <c r="I454" s="212" t="str">
        <f t="shared" si="255"/>
        <v>ERB</v>
      </c>
      <c r="J454" s="212" t="str">
        <f t="shared" si="256"/>
        <v/>
      </c>
      <c r="K454" s="212" t="str">
        <f t="shared" si="257"/>
        <v/>
      </c>
      <c r="L454" s="212" t="str">
        <f t="shared" si="235"/>
        <v>NO</v>
      </c>
      <c r="M454" s="212" t="str">
        <f t="shared" si="236"/>
        <v>NO</v>
      </c>
      <c r="N454" s="212" t="str">
        <f t="shared" si="237"/>
        <v/>
      </c>
      <c r="O454" s="212"/>
      <c r="P454" s="110">
        <v>-113633012.98999999</v>
      </c>
      <c r="Q454" s="110">
        <v>-113632921</v>
      </c>
      <c r="R454" s="110">
        <v>-113632921</v>
      </c>
      <c r="S454" s="110">
        <v>-113632921</v>
      </c>
      <c r="T454" s="110">
        <v>-113632921</v>
      </c>
      <c r="U454" s="110">
        <v>-113632921</v>
      </c>
      <c r="V454" s="110">
        <v>-113632921</v>
      </c>
      <c r="W454" s="110">
        <v>0</v>
      </c>
      <c r="X454" s="110">
        <v>0</v>
      </c>
      <c r="Y454" s="110">
        <v>0</v>
      </c>
      <c r="Z454" s="110">
        <v>0</v>
      </c>
      <c r="AA454" s="110">
        <v>0</v>
      </c>
      <c r="AB454" s="110">
        <v>0</v>
      </c>
      <c r="AC454" s="110"/>
      <c r="AD454" s="533">
        <f t="shared" si="230"/>
        <v>-61551169.374583334</v>
      </c>
      <c r="AE454" s="529">
        <v>11</v>
      </c>
      <c r="AF454" s="118"/>
      <c r="AG454" s="270">
        <v>23</v>
      </c>
      <c r="AH454" s="116"/>
      <c r="AI454" s="116">
        <f>AD454</f>
        <v>-61551169.374583334</v>
      </c>
      <c r="AJ454" s="116"/>
      <c r="AK454" s="117"/>
      <c r="AL454" s="116">
        <f t="shared" si="246"/>
        <v>-61551169.374583334</v>
      </c>
      <c r="AM454" s="115"/>
      <c r="AN454" s="116"/>
      <c r="AO454" s="348">
        <f t="shared" si="247"/>
        <v>0</v>
      </c>
      <c r="AP454" s="297"/>
      <c r="AQ454" s="101">
        <f t="shared" si="231"/>
        <v>0</v>
      </c>
      <c r="AR454" s="116"/>
      <c r="AS454" s="116">
        <f>AQ454</f>
        <v>0</v>
      </c>
      <c r="AT454" s="116"/>
      <c r="AU454" s="116"/>
      <c r="AV454" s="343">
        <f t="shared" si="248"/>
        <v>0</v>
      </c>
      <c r="AW454" s="116"/>
      <c r="AX454" s="116"/>
      <c r="AY454" s="343">
        <f t="shared" si="249"/>
        <v>0</v>
      </c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s="21" customFormat="1" ht="12" customHeight="1">
      <c r="A455" s="195">
        <v>18230281</v>
      </c>
      <c r="B455" s="126" t="s">
        <v>2131</v>
      </c>
      <c r="C455" s="109" t="s">
        <v>78</v>
      </c>
      <c r="D455" s="130" t="str">
        <f t="shared" si="234"/>
        <v>Non-Op</v>
      </c>
      <c r="E455" s="130"/>
      <c r="F455" s="109"/>
      <c r="G455" s="130"/>
      <c r="H455" s="212" t="str">
        <f t="shared" si="254"/>
        <v/>
      </c>
      <c r="I455" s="212" t="str">
        <f t="shared" si="255"/>
        <v/>
      </c>
      <c r="J455" s="212" t="str">
        <f t="shared" si="256"/>
        <v/>
      </c>
      <c r="K455" s="212" t="str">
        <f t="shared" si="257"/>
        <v>Non-Op</v>
      </c>
      <c r="L455" s="212" t="str">
        <f t="shared" si="235"/>
        <v>NO</v>
      </c>
      <c r="M455" s="212" t="str">
        <f t="shared" si="236"/>
        <v>NO</v>
      </c>
      <c r="N455" s="212" t="str">
        <f t="shared" si="237"/>
        <v/>
      </c>
      <c r="O455" s="212"/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10">
        <v>0</v>
      </c>
      <c r="V455" s="110">
        <v>0</v>
      </c>
      <c r="W455" s="110">
        <v>0</v>
      </c>
      <c r="X455" s="110">
        <v>0</v>
      </c>
      <c r="Y455" s="110">
        <v>0</v>
      </c>
      <c r="Z455" s="110">
        <v>0</v>
      </c>
      <c r="AA455" s="110">
        <v>0</v>
      </c>
      <c r="AB455" s="110">
        <v>0</v>
      </c>
      <c r="AC455" s="110"/>
      <c r="AD455" s="533">
        <f t="shared" si="230"/>
        <v>0</v>
      </c>
      <c r="AE455" s="529"/>
      <c r="AF455" s="118"/>
      <c r="AG455" s="270" t="s">
        <v>453</v>
      </c>
      <c r="AH455" s="116"/>
      <c r="AI455" s="116"/>
      <c r="AJ455" s="116"/>
      <c r="AK455" s="117">
        <f>AD455</f>
        <v>0</v>
      </c>
      <c r="AL455" s="116">
        <f t="shared" si="246"/>
        <v>0</v>
      </c>
      <c r="AM455" s="115"/>
      <c r="AN455" s="116"/>
      <c r="AO455" s="348">
        <f t="shared" si="247"/>
        <v>0</v>
      </c>
      <c r="AP455" s="297"/>
      <c r="AQ455" s="101">
        <f t="shared" si="231"/>
        <v>0</v>
      </c>
      <c r="AR455" s="116"/>
      <c r="AS455" s="116"/>
      <c r="AT455" s="116"/>
      <c r="AU455" s="116">
        <f>AQ455</f>
        <v>0</v>
      </c>
      <c r="AV455" s="343">
        <f t="shared" si="248"/>
        <v>0</v>
      </c>
      <c r="AW455" s="116"/>
      <c r="AX455" s="116"/>
      <c r="AY455" s="343">
        <f t="shared" si="249"/>
        <v>0</v>
      </c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</row>
    <row r="456" spans="1:76" s="21" customFormat="1" ht="12" customHeight="1">
      <c r="A456" s="195">
        <v>18230291</v>
      </c>
      <c r="B456" s="126" t="s">
        <v>2132</v>
      </c>
      <c r="C456" s="109" t="s">
        <v>571</v>
      </c>
      <c r="D456" s="130" t="str">
        <f t="shared" si="234"/>
        <v>Non-Op</v>
      </c>
      <c r="E456" s="130"/>
      <c r="F456" s="109"/>
      <c r="G456" s="130"/>
      <c r="H456" s="212" t="str">
        <f t="shared" si="254"/>
        <v/>
      </c>
      <c r="I456" s="212" t="str">
        <f t="shared" si="255"/>
        <v/>
      </c>
      <c r="J456" s="212" t="str">
        <f t="shared" si="256"/>
        <v/>
      </c>
      <c r="K456" s="212" t="str">
        <f t="shared" si="257"/>
        <v>Non-Op</v>
      </c>
      <c r="L456" s="212" t="str">
        <f t="shared" si="235"/>
        <v>NO</v>
      </c>
      <c r="M456" s="212" t="str">
        <f t="shared" si="236"/>
        <v>NO</v>
      </c>
      <c r="N456" s="212" t="str">
        <f t="shared" si="237"/>
        <v/>
      </c>
      <c r="O456" s="212"/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10">
        <v>0</v>
      </c>
      <c r="V456" s="110">
        <v>0</v>
      </c>
      <c r="W456" s="110">
        <v>0</v>
      </c>
      <c r="X456" s="110">
        <v>0</v>
      </c>
      <c r="Y456" s="110">
        <v>0</v>
      </c>
      <c r="Z456" s="110">
        <v>0</v>
      </c>
      <c r="AA456" s="110">
        <v>0</v>
      </c>
      <c r="AB456" s="110">
        <v>0</v>
      </c>
      <c r="AC456" s="110"/>
      <c r="AD456" s="533">
        <f t="shared" si="230"/>
        <v>0</v>
      </c>
      <c r="AE456" s="529"/>
      <c r="AF456" s="118"/>
      <c r="AG456" s="270" t="s">
        <v>453</v>
      </c>
      <c r="AH456" s="116"/>
      <c r="AI456" s="116"/>
      <c r="AJ456" s="116"/>
      <c r="AK456" s="117">
        <f>AD456</f>
        <v>0</v>
      </c>
      <c r="AL456" s="116">
        <f t="shared" si="246"/>
        <v>0</v>
      </c>
      <c r="AM456" s="115"/>
      <c r="AN456" s="116"/>
      <c r="AO456" s="348">
        <f t="shared" si="247"/>
        <v>0</v>
      </c>
      <c r="AP456" s="297"/>
      <c r="AQ456" s="101">
        <f t="shared" si="231"/>
        <v>0</v>
      </c>
      <c r="AR456" s="116"/>
      <c r="AS456" s="116"/>
      <c r="AT456" s="116"/>
      <c r="AU456" s="116">
        <f>AQ456</f>
        <v>0</v>
      </c>
      <c r="AV456" s="343">
        <f t="shared" si="248"/>
        <v>0</v>
      </c>
      <c r="AW456" s="116"/>
      <c r="AX456" s="116"/>
      <c r="AY456" s="343">
        <f t="shared" si="249"/>
        <v>0</v>
      </c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s="21" customFormat="1" ht="12" customHeight="1">
      <c r="A457" s="195">
        <v>18230311</v>
      </c>
      <c r="B457" s="126" t="s">
        <v>2133</v>
      </c>
      <c r="C457" s="109" t="s">
        <v>97</v>
      </c>
      <c r="D457" s="130" t="str">
        <f t="shared" si="234"/>
        <v>Non-Op</v>
      </c>
      <c r="E457" s="130"/>
      <c r="F457" s="109"/>
      <c r="G457" s="130"/>
      <c r="H457" s="212" t="str">
        <f t="shared" si="254"/>
        <v/>
      </c>
      <c r="I457" s="212" t="str">
        <f t="shared" si="255"/>
        <v/>
      </c>
      <c r="J457" s="212" t="str">
        <f t="shared" si="256"/>
        <v/>
      </c>
      <c r="K457" s="212" t="str">
        <f t="shared" si="257"/>
        <v>Non-Op</v>
      </c>
      <c r="L457" s="212" t="str">
        <f t="shared" si="235"/>
        <v>NO</v>
      </c>
      <c r="M457" s="212" t="str">
        <f t="shared" si="236"/>
        <v>NO</v>
      </c>
      <c r="N457" s="212" t="str">
        <f t="shared" si="237"/>
        <v/>
      </c>
      <c r="O457" s="212"/>
      <c r="P457" s="110">
        <v>30000</v>
      </c>
      <c r="Q457" s="110">
        <v>30000</v>
      </c>
      <c r="R457" s="110">
        <v>30000</v>
      </c>
      <c r="S457" s="110">
        <v>30000</v>
      </c>
      <c r="T457" s="110">
        <v>30000</v>
      </c>
      <c r="U457" s="110">
        <v>30000</v>
      </c>
      <c r="V457" s="110">
        <v>30000</v>
      </c>
      <c r="W457" s="110">
        <v>30000</v>
      </c>
      <c r="X457" s="110">
        <v>30000</v>
      </c>
      <c r="Y457" s="110">
        <v>30000</v>
      </c>
      <c r="Z457" s="110">
        <v>30000</v>
      </c>
      <c r="AA457" s="110">
        <v>30000</v>
      </c>
      <c r="AB457" s="110">
        <v>30000</v>
      </c>
      <c r="AC457" s="110"/>
      <c r="AD457" s="533">
        <f t="shared" ref="AD457:AD520" si="258">(P457+AB457+SUM(Q457:AA457)*2)/24</f>
        <v>30000</v>
      </c>
      <c r="AE457" s="529"/>
      <c r="AF457" s="118"/>
      <c r="AG457" s="270" t="s">
        <v>453</v>
      </c>
      <c r="AH457" s="116"/>
      <c r="AI457" s="116"/>
      <c r="AJ457" s="116"/>
      <c r="AK457" s="117">
        <f>AD457</f>
        <v>30000</v>
      </c>
      <c r="AL457" s="116">
        <f t="shared" si="246"/>
        <v>30000</v>
      </c>
      <c r="AM457" s="115"/>
      <c r="AN457" s="116"/>
      <c r="AO457" s="348">
        <f t="shared" si="247"/>
        <v>0</v>
      </c>
      <c r="AP457" s="297"/>
      <c r="AQ457" s="101">
        <f t="shared" ref="AQ457:AQ520" si="259">AB457</f>
        <v>30000</v>
      </c>
      <c r="AR457" s="116"/>
      <c r="AS457" s="116"/>
      <c r="AT457" s="116"/>
      <c r="AU457" s="116">
        <f>AQ457</f>
        <v>30000</v>
      </c>
      <c r="AV457" s="343">
        <f t="shared" si="248"/>
        <v>30000</v>
      </c>
      <c r="AW457" s="116"/>
      <c r="AX457" s="116"/>
      <c r="AY457" s="343">
        <f t="shared" si="249"/>
        <v>0</v>
      </c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s="21" customFormat="1" ht="12" customHeight="1" thickBot="1">
      <c r="A458" s="423">
        <v>18230312</v>
      </c>
      <c r="B458" s="126" t="s">
        <v>2134</v>
      </c>
      <c r="C458" s="410" t="s">
        <v>1515</v>
      </c>
      <c r="D458" s="411" t="str">
        <f t="shared" si="234"/>
        <v>W/C</v>
      </c>
      <c r="E458" s="411"/>
      <c r="F458" s="428">
        <v>43070</v>
      </c>
      <c r="G458" s="411"/>
      <c r="H458" s="412" t="str">
        <f t="shared" si="254"/>
        <v/>
      </c>
      <c r="I458" s="412" t="str">
        <f t="shared" si="255"/>
        <v/>
      </c>
      <c r="J458" s="412" t="str">
        <f t="shared" si="256"/>
        <v/>
      </c>
      <c r="K458" s="412" t="str">
        <f t="shared" si="257"/>
        <v/>
      </c>
      <c r="L458" s="412" t="str">
        <f t="shared" si="235"/>
        <v>W/C</v>
      </c>
      <c r="M458" s="412" t="str">
        <f t="shared" si="236"/>
        <v>NO</v>
      </c>
      <c r="N458" s="412" t="str">
        <f t="shared" si="237"/>
        <v>W/C</v>
      </c>
      <c r="O458" s="412"/>
      <c r="P458" s="413">
        <v>0</v>
      </c>
      <c r="Q458" s="413">
        <v>0</v>
      </c>
      <c r="R458" s="413">
        <v>0</v>
      </c>
      <c r="S458" s="413">
        <v>0</v>
      </c>
      <c r="T458" s="413">
        <v>0</v>
      </c>
      <c r="U458" s="413">
        <v>0</v>
      </c>
      <c r="V458" s="413">
        <v>-28972196.91</v>
      </c>
      <c r="W458" s="413">
        <v>-28485928.309999999</v>
      </c>
      <c r="X458" s="413">
        <v>-27999659.710000001</v>
      </c>
      <c r="Y458" s="413">
        <v>-27513391.109999999</v>
      </c>
      <c r="Z458" s="413">
        <v>-27027122.510000002</v>
      </c>
      <c r="AA458" s="413">
        <v>-26540853.91</v>
      </c>
      <c r="AB458" s="413">
        <v>-26054585.309999999</v>
      </c>
      <c r="AC458" s="413"/>
      <c r="AD458" s="534">
        <f t="shared" si="258"/>
        <v>-14963870.426250001</v>
      </c>
      <c r="AE458" s="530"/>
      <c r="AF458" s="459"/>
      <c r="AG458" s="460"/>
      <c r="AH458" s="416"/>
      <c r="AI458" s="416"/>
      <c r="AJ458" s="416"/>
      <c r="AK458" s="417"/>
      <c r="AL458" s="416">
        <f t="shared" si="246"/>
        <v>0</v>
      </c>
      <c r="AM458" s="418">
        <f>AD458</f>
        <v>-14963870.426250001</v>
      </c>
      <c r="AN458" s="416"/>
      <c r="AO458" s="419">
        <f t="shared" si="247"/>
        <v>-14963870.426250001</v>
      </c>
      <c r="AP458" s="297"/>
      <c r="AQ458" s="420">
        <f t="shared" si="259"/>
        <v>-26054585.309999999</v>
      </c>
      <c r="AR458" s="416"/>
      <c r="AS458" s="416"/>
      <c r="AT458" s="416"/>
      <c r="AU458" s="416"/>
      <c r="AV458" s="421">
        <f t="shared" si="248"/>
        <v>0</v>
      </c>
      <c r="AW458" s="416">
        <f>AQ458</f>
        <v>-26054585.309999999</v>
      </c>
      <c r="AX458" s="416"/>
      <c r="AY458" s="421">
        <f t="shared" si="249"/>
        <v>-26054585.309999999</v>
      </c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s="21" customFormat="1" ht="12" customHeight="1" thickBot="1">
      <c r="A459" s="195">
        <v>18230351</v>
      </c>
      <c r="B459" s="126" t="s">
        <v>2135</v>
      </c>
      <c r="C459" s="109" t="s">
        <v>93</v>
      </c>
      <c r="D459" s="130" t="str">
        <f t="shared" si="234"/>
        <v>ERB</v>
      </c>
      <c r="E459" s="130"/>
      <c r="F459" s="109"/>
      <c r="G459" s="130"/>
      <c r="H459" s="212" t="str">
        <f t="shared" si="254"/>
        <v/>
      </c>
      <c r="I459" s="212" t="str">
        <f t="shared" si="255"/>
        <v>ERB</v>
      </c>
      <c r="J459" s="212" t="str">
        <f t="shared" si="256"/>
        <v/>
      </c>
      <c r="K459" s="212" t="str">
        <f t="shared" si="257"/>
        <v/>
      </c>
      <c r="L459" s="212" t="str">
        <f t="shared" si="235"/>
        <v>NO</v>
      </c>
      <c r="M459" s="212" t="str">
        <f t="shared" si="236"/>
        <v>NO</v>
      </c>
      <c r="N459" s="212" t="str">
        <f t="shared" si="237"/>
        <v/>
      </c>
      <c r="O459" s="212"/>
      <c r="P459" s="110">
        <v>101595607.51000001</v>
      </c>
      <c r="Q459" s="110">
        <v>101004935.38</v>
      </c>
      <c r="R459" s="110">
        <v>100414263.25</v>
      </c>
      <c r="S459" s="110">
        <v>99823591.120000005</v>
      </c>
      <c r="T459" s="110">
        <v>99232918.989999995</v>
      </c>
      <c r="U459" s="110">
        <v>98642246.859999999</v>
      </c>
      <c r="V459" s="110">
        <v>98051574.730000004</v>
      </c>
      <c r="W459" s="110">
        <v>97460902.599999994</v>
      </c>
      <c r="X459" s="110">
        <v>96870230.469999999</v>
      </c>
      <c r="Y459" s="110">
        <v>96279558.340000004</v>
      </c>
      <c r="Z459" s="110">
        <v>95688886.209999993</v>
      </c>
      <c r="AA459" s="110">
        <v>95098214.079999998</v>
      </c>
      <c r="AB459" s="110">
        <v>94507541.950000003</v>
      </c>
      <c r="AC459" s="110"/>
      <c r="AD459" s="533">
        <f t="shared" si="258"/>
        <v>98051574.730000019</v>
      </c>
      <c r="AE459" s="529" t="s">
        <v>847</v>
      </c>
      <c r="AF459" s="121"/>
      <c r="AG459" s="273" t="s">
        <v>323</v>
      </c>
      <c r="AH459" s="116"/>
      <c r="AI459" s="116">
        <f>AD459</f>
        <v>98051574.730000019</v>
      </c>
      <c r="AJ459" s="116"/>
      <c r="AK459" s="117"/>
      <c r="AL459" s="116">
        <f t="shared" si="246"/>
        <v>98051574.730000019</v>
      </c>
      <c r="AM459" s="115"/>
      <c r="AN459" s="116"/>
      <c r="AO459" s="348">
        <f t="shared" si="247"/>
        <v>0</v>
      </c>
      <c r="AP459" s="297"/>
      <c r="AQ459" s="101">
        <f t="shared" si="259"/>
        <v>94507541.950000003</v>
      </c>
      <c r="AR459" s="116"/>
      <c r="AS459" s="116">
        <f>AQ459</f>
        <v>94507541.950000003</v>
      </c>
      <c r="AT459" s="116"/>
      <c r="AU459" s="116"/>
      <c r="AV459" s="343">
        <f t="shared" si="248"/>
        <v>94507541.950000003</v>
      </c>
      <c r="AW459" s="116"/>
      <c r="AX459" s="116"/>
      <c r="AY459" s="343">
        <f t="shared" si="249"/>
        <v>0</v>
      </c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</row>
    <row r="460" spans="1:76" s="21" customFormat="1" ht="12" customHeight="1">
      <c r="A460" s="195">
        <v>18230401</v>
      </c>
      <c r="B460" s="126" t="s">
        <v>2136</v>
      </c>
      <c r="C460" s="109" t="s">
        <v>873</v>
      </c>
      <c r="D460" s="130" t="str">
        <f t="shared" si="234"/>
        <v>ERB</v>
      </c>
      <c r="E460" s="130"/>
      <c r="F460" s="109"/>
      <c r="G460" s="130"/>
      <c r="H460" s="212" t="str">
        <f t="shared" si="254"/>
        <v/>
      </c>
      <c r="I460" s="212" t="str">
        <f t="shared" si="255"/>
        <v>ERB</v>
      </c>
      <c r="J460" s="212" t="str">
        <f t="shared" si="256"/>
        <v/>
      </c>
      <c r="K460" s="212" t="str">
        <f t="shared" si="257"/>
        <v/>
      </c>
      <c r="L460" s="212" t="str">
        <f t="shared" si="235"/>
        <v>NO</v>
      </c>
      <c r="M460" s="212" t="str">
        <f t="shared" si="236"/>
        <v>NO</v>
      </c>
      <c r="N460" s="212" t="str">
        <f t="shared" si="237"/>
        <v/>
      </c>
      <c r="O460" s="212"/>
      <c r="P460" s="110">
        <v>13262.01</v>
      </c>
      <c r="Q460" s="110">
        <v>13262.01</v>
      </c>
      <c r="R460" s="110">
        <v>13262.01</v>
      </c>
      <c r="S460" s="110">
        <v>13262.01</v>
      </c>
      <c r="T460" s="110">
        <v>13262.01</v>
      </c>
      <c r="U460" s="110">
        <v>13262.01</v>
      </c>
      <c r="V460" s="110">
        <v>0</v>
      </c>
      <c r="W460" s="110">
        <v>0</v>
      </c>
      <c r="X460" s="110">
        <v>0</v>
      </c>
      <c r="Y460" s="110">
        <v>0</v>
      </c>
      <c r="Z460" s="110">
        <v>0</v>
      </c>
      <c r="AA460" s="110">
        <v>0</v>
      </c>
      <c r="AB460" s="110">
        <v>0</v>
      </c>
      <c r="AC460" s="110"/>
      <c r="AD460" s="533">
        <f t="shared" si="258"/>
        <v>6078.4212500000003</v>
      </c>
      <c r="AE460" s="529" t="s">
        <v>440</v>
      </c>
      <c r="AF460" s="118"/>
      <c r="AG460" s="270" t="s">
        <v>323</v>
      </c>
      <c r="AH460" s="116"/>
      <c r="AI460" s="116">
        <f>AD460</f>
        <v>6078.4212500000003</v>
      </c>
      <c r="AJ460" s="116"/>
      <c r="AK460" s="117"/>
      <c r="AL460" s="116">
        <f t="shared" si="246"/>
        <v>6078.4212500000003</v>
      </c>
      <c r="AM460" s="115"/>
      <c r="AN460" s="116"/>
      <c r="AO460" s="348">
        <f t="shared" si="247"/>
        <v>0</v>
      </c>
      <c r="AP460" s="297"/>
      <c r="AQ460" s="101">
        <f t="shared" si="259"/>
        <v>0</v>
      </c>
      <c r="AR460" s="116"/>
      <c r="AS460" s="116">
        <f>AQ460</f>
        <v>0</v>
      </c>
      <c r="AT460" s="116"/>
      <c r="AU460" s="116"/>
      <c r="AV460" s="343">
        <f t="shared" si="248"/>
        <v>0</v>
      </c>
      <c r="AW460" s="116"/>
      <c r="AX460" s="116"/>
      <c r="AY460" s="343">
        <f t="shared" si="249"/>
        <v>0</v>
      </c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</row>
    <row r="461" spans="1:76" s="21" customFormat="1" ht="12" customHeight="1">
      <c r="A461" s="423">
        <v>18230431</v>
      </c>
      <c r="B461" s="126" t="s">
        <v>2137</v>
      </c>
      <c r="C461" s="410" t="s">
        <v>1516</v>
      </c>
      <c r="D461" s="411" t="str">
        <f t="shared" si="234"/>
        <v>W/C</v>
      </c>
      <c r="E461" s="411"/>
      <c r="F461" s="428">
        <v>43070</v>
      </c>
      <c r="G461" s="411"/>
      <c r="H461" s="412" t="str">
        <f t="shared" si="254"/>
        <v/>
      </c>
      <c r="I461" s="412" t="str">
        <f t="shared" si="255"/>
        <v/>
      </c>
      <c r="J461" s="412" t="str">
        <f t="shared" si="256"/>
        <v/>
      </c>
      <c r="K461" s="412" t="str">
        <f t="shared" si="257"/>
        <v/>
      </c>
      <c r="L461" s="412" t="str">
        <f t="shared" si="235"/>
        <v>W/C</v>
      </c>
      <c r="M461" s="412" t="str">
        <f t="shared" si="236"/>
        <v>NO</v>
      </c>
      <c r="N461" s="412" t="str">
        <f t="shared" si="237"/>
        <v>W/C</v>
      </c>
      <c r="O461" s="412"/>
      <c r="P461" s="413">
        <v>0</v>
      </c>
      <c r="Q461" s="413">
        <v>0</v>
      </c>
      <c r="R461" s="413">
        <v>0</v>
      </c>
      <c r="S461" s="413">
        <v>0</v>
      </c>
      <c r="T461" s="413">
        <v>0</v>
      </c>
      <c r="U461" s="413">
        <v>0</v>
      </c>
      <c r="V461" s="413">
        <v>-1725796.46</v>
      </c>
      <c r="W461" s="413">
        <v>-1682956.01</v>
      </c>
      <c r="X461" s="413">
        <v>-1640115.56</v>
      </c>
      <c r="Y461" s="413">
        <v>-2423940.2999999998</v>
      </c>
      <c r="Z461" s="413">
        <v>-2381099.85</v>
      </c>
      <c r="AA461" s="413">
        <v>-2338259.4</v>
      </c>
      <c r="AB461" s="413">
        <v>-2295418.9500000002</v>
      </c>
      <c r="AC461" s="413"/>
      <c r="AD461" s="534">
        <f t="shared" si="258"/>
        <v>-1111656.4212499999</v>
      </c>
      <c r="AE461" s="530"/>
      <c r="AF461" s="414"/>
      <c r="AG461" s="415"/>
      <c r="AH461" s="416"/>
      <c r="AI461" s="416"/>
      <c r="AJ461" s="416"/>
      <c r="AK461" s="417"/>
      <c r="AL461" s="416">
        <f t="shared" si="246"/>
        <v>0</v>
      </c>
      <c r="AM461" s="418">
        <f>AD461</f>
        <v>-1111656.4212499999</v>
      </c>
      <c r="AN461" s="416"/>
      <c r="AO461" s="419">
        <f t="shared" si="247"/>
        <v>-1111656.4212499999</v>
      </c>
      <c r="AP461" s="297"/>
      <c r="AQ461" s="420">
        <f t="shared" si="259"/>
        <v>-2295418.9500000002</v>
      </c>
      <c r="AR461" s="416"/>
      <c r="AS461" s="416"/>
      <c r="AT461" s="416"/>
      <c r="AU461" s="416"/>
      <c r="AV461" s="421">
        <f t="shared" si="248"/>
        <v>0</v>
      </c>
      <c r="AW461" s="416">
        <f>AQ461</f>
        <v>-2295418.9500000002</v>
      </c>
      <c r="AX461" s="416"/>
      <c r="AY461" s="421">
        <f t="shared" si="249"/>
        <v>-2295418.9500000002</v>
      </c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</row>
    <row r="462" spans="1:76" s="21" customFormat="1" ht="12" customHeight="1">
      <c r="A462" s="423">
        <v>18230501</v>
      </c>
      <c r="B462" s="126" t="s">
        <v>2138</v>
      </c>
      <c r="C462" s="410" t="s">
        <v>1489</v>
      </c>
      <c r="D462" s="411" t="str">
        <f t="shared" si="234"/>
        <v>W/C</v>
      </c>
      <c r="E462" s="411"/>
      <c r="F462" s="428">
        <v>43070</v>
      </c>
      <c r="G462" s="411"/>
      <c r="H462" s="412" t="str">
        <f t="shared" si="254"/>
        <v/>
      </c>
      <c r="I462" s="412" t="str">
        <f t="shared" si="255"/>
        <v/>
      </c>
      <c r="J462" s="412" t="str">
        <f t="shared" si="256"/>
        <v/>
      </c>
      <c r="K462" s="412" t="str">
        <f t="shared" si="257"/>
        <v/>
      </c>
      <c r="L462" s="412" t="str">
        <f t="shared" si="235"/>
        <v>W/C</v>
      </c>
      <c r="M462" s="412" t="str">
        <f t="shared" si="236"/>
        <v>NO</v>
      </c>
      <c r="N462" s="412" t="str">
        <f t="shared" si="237"/>
        <v>W/C</v>
      </c>
      <c r="O462" s="412"/>
      <c r="P462" s="413">
        <v>0</v>
      </c>
      <c r="Q462" s="413">
        <v>0</v>
      </c>
      <c r="R462" s="413">
        <v>0</v>
      </c>
      <c r="S462" s="413">
        <v>0</v>
      </c>
      <c r="T462" s="413">
        <v>0</v>
      </c>
      <c r="U462" s="413">
        <v>0</v>
      </c>
      <c r="V462" s="413">
        <v>2161908.7599999998</v>
      </c>
      <c r="W462" s="413">
        <v>2088973.01</v>
      </c>
      <c r="X462" s="413">
        <v>2019917.01</v>
      </c>
      <c r="Y462" s="413">
        <v>1950861.01</v>
      </c>
      <c r="Z462" s="413">
        <v>1881805.01</v>
      </c>
      <c r="AA462" s="413">
        <v>1812749.01</v>
      </c>
      <c r="AB462" s="413">
        <v>1743693.01</v>
      </c>
      <c r="AC462" s="413"/>
      <c r="AD462" s="534">
        <f t="shared" si="258"/>
        <v>1065671.6929166666</v>
      </c>
      <c r="AE462" s="530"/>
      <c r="AF462" s="414"/>
      <c r="AG462" s="415"/>
      <c r="AH462" s="416"/>
      <c r="AI462" s="416"/>
      <c r="AJ462" s="416"/>
      <c r="AK462" s="417"/>
      <c r="AL462" s="416">
        <f t="shared" si="246"/>
        <v>0</v>
      </c>
      <c r="AM462" s="418">
        <f>AD462</f>
        <v>1065671.6929166666</v>
      </c>
      <c r="AN462" s="416"/>
      <c r="AO462" s="419">
        <f t="shared" si="247"/>
        <v>1065671.6929166666</v>
      </c>
      <c r="AP462" s="297"/>
      <c r="AQ462" s="420">
        <f t="shared" si="259"/>
        <v>1743693.01</v>
      </c>
      <c r="AR462" s="416"/>
      <c r="AS462" s="416"/>
      <c r="AT462" s="416"/>
      <c r="AU462" s="416"/>
      <c r="AV462" s="421">
        <f t="shared" si="248"/>
        <v>0</v>
      </c>
      <c r="AW462" s="416">
        <f t="shared" ref="AW462:AW463" si="260">AQ462</f>
        <v>1743693.01</v>
      </c>
      <c r="AX462" s="416"/>
      <c r="AY462" s="421">
        <f t="shared" si="249"/>
        <v>1743693.01</v>
      </c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s="21" customFormat="1" ht="12" customHeight="1">
      <c r="A463" s="423">
        <v>18230502</v>
      </c>
      <c r="B463" s="126" t="s">
        <v>2139</v>
      </c>
      <c r="C463" s="410" t="s">
        <v>1490</v>
      </c>
      <c r="D463" s="411" t="str">
        <f t="shared" si="234"/>
        <v>W/C</v>
      </c>
      <c r="E463" s="411"/>
      <c r="F463" s="428">
        <v>43070</v>
      </c>
      <c r="G463" s="411"/>
      <c r="H463" s="412" t="str">
        <f t="shared" si="254"/>
        <v/>
      </c>
      <c r="I463" s="412" t="str">
        <f t="shared" si="255"/>
        <v/>
      </c>
      <c r="J463" s="412" t="str">
        <f t="shared" si="256"/>
        <v/>
      </c>
      <c r="K463" s="412" t="str">
        <f t="shared" si="257"/>
        <v/>
      </c>
      <c r="L463" s="412" t="str">
        <f t="shared" si="235"/>
        <v>W/C</v>
      </c>
      <c r="M463" s="412" t="str">
        <f t="shared" si="236"/>
        <v>NO</v>
      </c>
      <c r="N463" s="412" t="str">
        <f t="shared" si="237"/>
        <v>W/C</v>
      </c>
      <c r="O463" s="412"/>
      <c r="P463" s="413">
        <v>0</v>
      </c>
      <c r="Q463" s="413">
        <v>0</v>
      </c>
      <c r="R463" s="413">
        <v>0</v>
      </c>
      <c r="S463" s="413">
        <v>0</v>
      </c>
      <c r="T463" s="413">
        <v>0</v>
      </c>
      <c r="U463" s="413">
        <v>0</v>
      </c>
      <c r="V463" s="413">
        <v>1558464.05</v>
      </c>
      <c r="W463" s="413">
        <v>1505886.24</v>
      </c>
      <c r="X463" s="413">
        <v>1456105.24</v>
      </c>
      <c r="Y463" s="413">
        <v>1406324.24</v>
      </c>
      <c r="Z463" s="413">
        <v>1356543.24</v>
      </c>
      <c r="AA463" s="413">
        <v>1306762.24</v>
      </c>
      <c r="AB463" s="413">
        <v>1256981.24</v>
      </c>
      <c r="AC463" s="413"/>
      <c r="AD463" s="534">
        <f t="shared" si="258"/>
        <v>768214.65583333327</v>
      </c>
      <c r="AE463" s="530"/>
      <c r="AF463" s="414"/>
      <c r="AG463" s="415"/>
      <c r="AH463" s="416"/>
      <c r="AI463" s="416"/>
      <c r="AJ463" s="416"/>
      <c r="AK463" s="417"/>
      <c r="AL463" s="416">
        <f t="shared" si="246"/>
        <v>0</v>
      </c>
      <c r="AM463" s="418">
        <f>AD463</f>
        <v>768214.65583333327</v>
      </c>
      <c r="AN463" s="416"/>
      <c r="AO463" s="419">
        <f t="shared" si="247"/>
        <v>768214.65583333327</v>
      </c>
      <c r="AP463" s="297"/>
      <c r="AQ463" s="420">
        <f t="shared" si="259"/>
        <v>1256981.24</v>
      </c>
      <c r="AR463" s="416"/>
      <c r="AS463" s="416"/>
      <c r="AT463" s="416"/>
      <c r="AU463" s="416"/>
      <c r="AV463" s="421">
        <f t="shared" si="248"/>
        <v>0</v>
      </c>
      <c r="AW463" s="416">
        <f t="shared" si="260"/>
        <v>1256981.24</v>
      </c>
      <c r="AX463" s="416"/>
      <c r="AY463" s="421">
        <f t="shared" si="249"/>
        <v>1256981.24</v>
      </c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s="21" customFormat="1" ht="12" customHeight="1">
      <c r="A464" s="195">
        <v>18230621</v>
      </c>
      <c r="B464" s="126" t="s">
        <v>2140</v>
      </c>
      <c r="C464" s="109" t="s">
        <v>406</v>
      </c>
      <c r="D464" s="130" t="str">
        <f t="shared" si="234"/>
        <v>W/C</v>
      </c>
      <c r="E464" s="130"/>
      <c r="F464" s="109"/>
      <c r="G464" s="130"/>
      <c r="H464" s="212" t="str">
        <f t="shared" si="254"/>
        <v/>
      </c>
      <c r="I464" s="212" t="str">
        <f t="shared" si="255"/>
        <v/>
      </c>
      <c r="J464" s="212" t="str">
        <f t="shared" si="256"/>
        <v/>
      </c>
      <c r="K464" s="212" t="str">
        <f t="shared" si="257"/>
        <v/>
      </c>
      <c r="L464" s="212" t="str">
        <f t="shared" si="235"/>
        <v>W/C</v>
      </c>
      <c r="M464" s="212" t="str">
        <f t="shared" si="236"/>
        <v>NO</v>
      </c>
      <c r="N464" s="212" t="str">
        <f t="shared" si="237"/>
        <v>W/C</v>
      </c>
      <c r="O464" s="212"/>
      <c r="P464" s="110">
        <v>-18928850.760000002</v>
      </c>
      <c r="Q464" s="110">
        <v>-26889802.559999999</v>
      </c>
      <c r="R464" s="110">
        <v>-35318010.780000001</v>
      </c>
      <c r="S464" s="110">
        <v>-42955313.310000002</v>
      </c>
      <c r="T464" s="110">
        <v>-51701082.399999999</v>
      </c>
      <c r="U464" s="110">
        <v>-61487377.409999996</v>
      </c>
      <c r="V464" s="110">
        <v>-73196327.209999993</v>
      </c>
      <c r="W464" s="110">
        <v>-83944956.180000007</v>
      </c>
      <c r="X464" s="110">
        <v>-94328603.640000001</v>
      </c>
      <c r="Y464" s="110">
        <v>-104121649.39</v>
      </c>
      <c r="Z464" s="110">
        <v>-112731382.27</v>
      </c>
      <c r="AA464" s="110">
        <v>-17516650.149999999</v>
      </c>
      <c r="AB464" s="110">
        <v>-23938028.82</v>
      </c>
      <c r="AC464" s="110"/>
      <c r="AD464" s="533">
        <f t="shared" si="258"/>
        <v>-60468716.257499993</v>
      </c>
      <c r="AE464" s="529"/>
      <c r="AF464" s="118"/>
      <c r="AG464" s="270" t="s">
        <v>124</v>
      </c>
      <c r="AH464" s="116"/>
      <c r="AI464" s="116"/>
      <c r="AJ464" s="116"/>
      <c r="AK464" s="117"/>
      <c r="AL464" s="116">
        <f t="shared" si="246"/>
        <v>0</v>
      </c>
      <c r="AM464" s="115">
        <f>AD464</f>
        <v>-60468716.257499993</v>
      </c>
      <c r="AN464" s="116"/>
      <c r="AO464" s="348">
        <f t="shared" si="247"/>
        <v>-60468716.257499993</v>
      </c>
      <c r="AP464" s="297"/>
      <c r="AQ464" s="101">
        <f t="shared" si="259"/>
        <v>-23938028.82</v>
      </c>
      <c r="AR464" s="116"/>
      <c r="AS464" s="116"/>
      <c r="AT464" s="116"/>
      <c r="AU464" s="116"/>
      <c r="AV464" s="343">
        <f t="shared" si="248"/>
        <v>0</v>
      </c>
      <c r="AW464" s="116">
        <f>AQ464</f>
        <v>-23938028.82</v>
      </c>
      <c r="AX464" s="116"/>
      <c r="AY464" s="343">
        <f t="shared" si="249"/>
        <v>-23938028.82</v>
      </c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</row>
    <row r="465" spans="1:76" s="21" customFormat="1" ht="12" customHeight="1">
      <c r="A465" s="195">
        <v>18230631</v>
      </c>
      <c r="B465" s="126" t="s">
        <v>2141</v>
      </c>
      <c r="C465" s="109" t="s">
        <v>407</v>
      </c>
      <c r="D465" s="130" t="str">
        <f t="shared" si="234"/>
        <v>Non-Op</v>
      </c>
      <c r="E465" s="130"/>
      <c r="F465" s="109"/>
      <c r="G465" s="130"/>
      <c r="H465" s="212" t="str">
        <f t="shared" si="254"/>
        <v/>
      </c>
      <c r="I465" s="212" t="str">
        <f t="shared" si="255"/>
        <v/>
      </c>
      <c r="J465" s="212" t="str">
        <f t="shared" si="256"/>
        <v/>
      </c>
      <c r="K465" s="212" t="str">
        <f t="shared" si="257"/>
        <v>Non-Op</v>
      </c>
      <c r="L465" s="212" t="str">
        <f t="shared" si="235"/>
        <v>NO</v>
      </c>
      <c r="M465" s="212" t="str">
        <f t="shared" si="236"/>
        <v>NO</v>
      </c>
      <c r="N465" s="212" t="str">
        <f t="shared" si="237"/>
        <v/>
      </c>
      <c r="O465" s="212"/>
      <c r="P465" s="110">
        <v>69724158.5</v>
      </c>
      <c r="Q465" s="110">
        <v>69658461.980000004</v>
      </c>
      <c r="R465" s="110">
        <v>69622842.409999996</v>
      </c>
      <c r="S465" s="110">
        <v>69616882.730000004</v>
      </c>
      <c r="T465" s="110">
        <v>69838979.519999996</v>
      </c>
      <c r="U465" s="110">
        <v>70070164.219999999</v>
      </c>
      <c r="V465" s="110">
        <v>797362.18</v>
      </c>
      <c r="W465" s="110">
        <v>2511685.7599999998</v>
      </c>
      <c r="X465" s="110">
        <v>4201898.9400000004</v>
      </c>
      <c r="Y465" s="110">
        <v>1.1100000000000001</v>
      </c>
      <c r="Z465" s="110">
        <v>1.1100000000000001</v>
      </c>
      <c r="AA465" s="110">
        <v>1.1100000000000001</v>
      </c>
      <c r="AB465" s="110">
        <v>1.1100000000000001</v>
      </c>
      <c r="AC465" s="110"/>
      <c r="AD465" s="533">
        <f t="shared" si="258"/>
        <v>32598363.406250004</v>
      </c>
      <c r="AE465" s="529"/>
      <c r="AF465" s="118"/>
      <c r="AG465" s="270" t="s">
        <v>453</v>
      </c>
      <c r="AH465" s="116"/>
      <c r="AI465" s="116"/>
      <c r="AJ465" s="116"/>
      <c r="AK465" s="117">
        <f>AD465</f>
        <v>32598363.406250004</v>
      </c>
      <c r="AL465" s="116">
        <f t="shared" si="246"/>
        <v>32598363.406250004</v>
      </c>
      <c r="AM465" s="115"/>
      <c r="AN465" s="116"/>
      <c r="AO465" s="348">
        <f t="shared" si="247"/>
        <v>0</v>
      </c>
      <c r="AP465" s="297"/>
      <c r="AQ465" s="101">
        <f t="shared" si="259"/>
        <v>1.1100000000000001</v>
      </c>
      <c r="AR465" s="116"/>
      <c r="AS465" s="116"/>
      <c r="AT465" s="116"/>
      <c r="AU465" s="116">
        <f>AQ465</f>
        <v>1.1100000000000001</v>
      </c>
      <c r="AV465" s="343">
        <f t="shared" si="248"/>
        <v>1.1100000000000001</v>
      </c>
      <c r="AW465" s="116"/>
      <c r="AX465" s="116"/>
      <c r="AY465" s="343">
        <f t="shared" si="249"/>
        <v>0</v>
      </c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</row>
    <row r="466" spans="1:76" s="21" customFormat="1" ht="12" customHeight="1">
      <c r="A466" s="195">
        <v>18230691</v>
      </c>
      <c r="B466" s="126" t="s">
        <v>2142</v>
      </c>
      <c r="C466" s="109" t="s">
        <v>378</v>
      </c>
      <c r="D466" s="130" t="str">
        <f t="shared" si="234"/>
        <v>ERB</v>
      </c>
      <c r="E466" s="130"/>
      <c r="F466" s="109"/>
      <c r="G466" s="130"/>
      <c r="H466" s="212" t="str">
        <f t="shared" si="254"/>
        <v/>
      </c>
      <c r="I466" s="212" t="str">
        <f t="shared" si="255"/>
        <v>ERB</v>
      </c>
      <c r="J466" s="212" t="str">
        <f t="shared" si="256"/>
        <v/>
      </c>
      <c r="K466" s="212" t="str">
        <f t="shared" si="257"/>
        <v/>
      </c>
      <c r="L466" s="212" t="str">
        <f t="shared" si="235"/>
        <v>NO</v>
      </c>
      <c r="M466" s="212" t="str">
        <f t="shared" si="236"/>
        <v>NO</v>
      </c>
      <c r="N466" s="212" t="str">
        <f t="shared" si="237"/>
        <v/>
      </c>
      <c r="O466" s="212"/>
      <c r="P466" s="110">
        <v>-474402.14</v>
      </c>
      <c r="Q466" s="110">
        <v>-474402.14</v>
      </c>
      <c r="R466" s="110">
        <v>-474402.14</v>
      </c>
      <c r="S466" s="110">
        <v>-474402.14</v>
      </c>
      <c r="T466" s="110">
        <v>-474402.14</v>
      </c>
      <c r="U466" s="110">
        <v>-474402.14</v>
      </c>
      <c r="V466" s="110">
        <v>0</v>
      </c>
      <c r="W466" s="110">
        <v>0</v>
      </c>
      <c r="X466" s="110">
        <v>0</v>
      </c>
      <c r="Y466" s="110">
        <v>0</v>
      </c>
      <c r="Z466" s="110">
        <v>0</v>
      </c>
      <c r="AA466" s="110">
        <v>0</v>
      </c>
      <c r="AB466" s="110">
        <v>0</v>
      </c>
      <c r="AC466" s="110"/>
      <c r="AD466" s="533">
        <f t="shared" si="258"/>
        <v>-217434.31416666668</v>
      </c>
      <c r="AE466" s="529" t="s">
        <v>440</v>
      </c>
      <c r="AF466" s="118"/>
      <c r="AG466" s="270">
        <v>23</v>
      </c>
      <c r="AH466" s="116"/>
      <c r="AI466" s="116">
        <f>AD466</f>
        <v>-217434.31416666668</v>
      </c>
      <c r="AJ466" s="116"/>
      <c r="AK466" s="117"/>
      <c r="AL466" s="116">
        <f t="shared" si="246"/>
        <v>-217434.31416666668</v>
      </c>
      <c r="AM466" s="115"/>
      <c r="AN466" s="116"/>
      <c r="AO466" s="348">
        <f t="shared" si="247"/>
        <v>0</v>
      </c>
      <c r="AP466" s="297"/>
      <c r="AQ466" s="101">
        <f t="shared" si="259"/>
        <v>0</v>
      </c>
      <c r="AR466" s="116"/>
      <c r="AS466" s="116">
        <f>AQ466</f>
        <v>0</v>
      </c>
      <c r="AT466" s="116"/>
      <c r="AU466" s="116"/>
      <c r="AV466" s="343">
        <f t="shared" si="248"/>
        <v>0</v>
      </c>
      <c r="AW466" s="116"/>
      <c r="AX466" s="116"/>
      <c r="AY466" s="343">
        <f t="shared" si="249"/>
        <v>0</v>
      </c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</row>
    <row r="467" spans="1:76" s="21" customFormat="1" ht="12" customHeight="1">
      <c r="A467" s="195">
        <v>18230711</v>
      </c>
      <c r="B467" s="126" t="s">
        <v>2143</v>
      </c>
      <c r="C467" s="109" t="s">
        <v>383</v>
      </c>
      <c r="D467" s="130" t="str">
        <f t="shared" si="234"/>
        <v>Non-Op</v>
      </c>
      <c r="E467" s="130"/>
      <c r="F467" s="109"/>
      <c r="G467" s="130"/>
      <c r="H467" s="212" t="str">
        <f t="shared" si="254"/>
        <v/>
      </c>
      <c r="I467" s="212" t="str">
        <f t="shared" si="255"/>
        <v/>
      </c>
      <c r="J467" s="212" t="str">
        <f t="shared" si="256"/>
        <v/>
      </c>
      <c r="K467" s="212" t="str">
        <f t="shared" si="257"/>
        <v>Non-Op</v>
      </c>
      <c r="L467" s="212" t="str">
        <f t="shared" si="235"/>
        <v>NO</v>
      </c>
      <c r="M467" s="212" t="str">
        <f t="shared" si="236"/>
        <v>NO</v>
      </c>
      <c r="N467" s="212" t="str">
        <f t="shared" si="237"/>
        <v/>
      </c>
      <c r="O467" s="212"/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10">
        <v>0</v>
      </c>
      <c r="V467" s="110">
        <v>0</v>
      </c>
      <c r="W467" s="110">
        <v>0</v>
      </c>
      <c r="X467" s="110">
        <v>0</v>
      </c>
      <c r="Y467" s="110">
        <v>0</v>
      </c>
      <c r="Z467" s="110">
        <v>0</v>
      </c>
      <c r="AA467" s="110">
        <v>0</v>
      </c>
      <c r="AB467" s="110">
        <v>0</v>
      </c>
      <c r="AC467" s="110"/>
      <c r="AD467" s="533">
        <f t="shared" si="258"/>
        <v>0</v>
      </c>
      <c r="AE467" s="529"/>
      <c r="AF467" s="118"/>
      <c r="AG467" s="270" t="s">
        <v>453</v>
      </c>
      <c r="AH467" s="116"/>
      <c r="AI467" s="116"/>
      <c r="AJ467" s="116"/>
      <c r="AK467" s="117">
        <f t="shared" ref="AK467:AK484" si="261">AD467</f>
        <v>0</v>
      </c>
      <c r="AL467" s="116">
        <f t="shared" si="246"/>
        <v>0</v>
      </c>
      <c r="AM467" s="115"/>
      <c r="AN467" s="116"/>
      <c r="AO467" s="348">
        <f t="shared" si="247"/>
        <v>0</v>
      </c>
      <c r="AP467" s="297"/>
      <c r="AQ467" s="101">
        <f t="shared" si="259"/>
        <v>0</v>
      </c>
      <c r="AR467" s="116"/>
      <c r="AS467" s="116"/>
      <c r="AT467" s="116"/>
      <c r="AU467" s="116">
        <f t="shared" ref="AU467:AU484" si="262">AQ467</f>
        <v>0</v>
      </c>
      <c r="AV467" s="343">
        <f t="shared" si="248"/>
        <v>0</v>
      </c>
      <c r="AW467" s="116"/>
      <c r="AX467" s="116"/>
      <c r="AY467" s="343">
        <f t="shared" si="249"/>
        <v>0</v>
      </c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</row>
    <row r="468" spans="1:76" s="21" customFormat="1" ht="12" customHeight="1">
      <c r="A468" s="195">
        <v>18230721</v>
      </c>
      <c r="B468" s="126" t="s">
        <v>2144</v>
      </c>
      <c r="C468" s="109" t="s">
        <v>384</v>
      </c>
      <c r="D468" s="130" t="str">
        <f t="shared" si="234"/>
        <v>Non-Op</v>
      </c>
      <c r="E468" s="130"/>
      <c r="F468" s="109"/>
      <c r="G468" s="130"/>
      <c r="H468" s="212" t="str">
        <f t="shared" si="254"/>
        <v/>
      </c>
      <c r="I468" s="212" t="str">
        <f t="shared" si="255"/>
        <v/>
      </c>
      <c r="J468" s="212" t="str">
        <f t="shared" si="256"/>
        <v/>
      </c>
      <c r="K468" s="212" t="str">
        <f t="shared" si="257"/>
        <v>Non-Op</v>
      </c>
      <c r="L468" s="212" t="str">
        <f t="shared" si="235"/>
        <v>NO</v>
      </c>
      <c r="M468" s="212" t="str">
        <f t="shared" si="236"/>
        <v>NO</v>
      </c>
      <c r="N468" s="212" t="str">
        <f t="shared" si="237"/>
        <v/>
      </c>
      <c r="O468" s="212"/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10">
        <v>0</v>
      </c>
      <c r="V468" s="110">
        <v>0</v>
      </c>
      <c r="W468" s="110">
        <v>0</v>
      </c>
      <c r="X468" s="110">
        <v>0</v>
      </c>
      <c r="Y468" s="110">
        <v>0</v>
      </c>
      <c r="Z468" s="110">
        <v>0</v>
      </c>
      <c r="AA468" s="110">
        <v>0</v>
      </c>
      <c r="AB468" s="110">
        <v>0</v>
      </c>
      <c r="AC468" s="110"/>
      <c r="AD468" s="533">
        <f t="shared" si="258"/>
        <v>0</v>
      </c>
      <c r="AE468" s="529"/>
      <c r="AF468" s="118"/>
      <c r="AG468" s="270" t="s">
        <v>453</v>
      </c>
      <c r="AH468" s="116"/>
      <c r="AI468" s="116"/>
      <c r="AJ468" s="116"/>
      <c r="AK468" s="117">
        <f t="shared" si="261"/>
        <v>0</v>
      </c>
      <c r="AL468" s="116">
        <f t="shared" si="246"/>
        <v>0</v>
      </c>
      <c r="AM468" s="115"/>
      <c r="AN468" s="116"/>
      <c r="AO468" s="348">
        <f t="shared" si="247"/>
        <v>0</v>
      </c>
      <c r="AP468" s="297"/>
      <c r="AQ468" s="101">
        <f t="shared" si="259"/>
        <v>0</v>
      </c>
      <c r="AR468" s="116"/>
      <c r="AS468" s="116"/>
      <c r="AT468" s="116"/>
      <c r="AU468" s="116">
        <f t="shared" si="262"/>
        <v>0</v>
      </c>
      <c r="AV468" s="343">
        <f t="shared" si="248"/>
        <v>0</v>
      </c>
      <c r="AW468" s="116"/>
      <c r="AX468" s="116"/>
      <c r="AY468" s="343">
        <f t="shared" si="249"/>
        <v>0</v>
      </c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</row>
    <row r="469" spans="1:76" s="21" customFormat="1" ht="12" customHeight="1">
      <c r="A469" s="195">
        <v>18230731</v>
      </c>
      <c r="B469" s="126" t="s">
        <v>2145</v>
      </c>
      <c r="C469" s="109" t="s">
        <v>660</v>
      </c>
      <c r="D469" s="130" t="str">
        <f t="shared" si="234"/>
        <v>Non-Op</v>
      </c>
      <c r="E469" s="130"/>
      <c r="F469" s="109"/>
      <c r="G469" s="130"/>
      <c r="H469" s="212" t="str">
        <f t="shared" si="254"/>
        <v/>
      </c>
      <c r="I469" s="212" t="str">
        <f t="shared" si="255"/>
        <v/>
      </c>
      <c r="J469" s="212" t="str">
        <f t="shared" si="256"/>
        <v/>
      </c>
      <c r="K469" s="212" t="str">
        <f t="shared" si="257"/>
        <v>Non-Op</v>
      </c>
      <c r="L469" s="212" t="str">
        <f t="shared" si="235"/>
        <v>NO</v>
      </c>
      <c r="M469" s="212" t="str">
        <f t="shared" si="236"/>
        <v>NO</v>
      </c>
      <c r="N469" s="212" t="str">
        <f t="shared" si="237"/>
        <v/>
      </c>
      <c r="O469" s="212"/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10">
        <v>0</v>
      </c>
      <c r="V469" s="110">
        <v>0</v>
      </c>
      <c r="W469" s="110">
        <v>0</v>
      </c>
      <c r="X469" s="110">
        <v>0</v>
      </c>
      <c r="Y469" s="110">
        <v>0</v>
      </c>
      <c r="Z469" s="110">
        <v>0</v>
      </c>
      <c r="AA469" s="110">
        <v>0</v>
      </c>
      <c r="AB469" s="110">
        <v>0</v>
      </c>
      <c r="AC469" s="110"/>
      <c r="AD469" s="533">
        <f t="shared" si="258"/>
        <v>0</v>
      </c>
      <c r="AE469" s="529"/>
      <c r="AF469" s="118"/>
      <c r="AG469" s="270" t="s">
        <v>453</v>
      </c>
      <c r="AH469" s="116"/>
      <c r="AI469" s="116"/>
      <c r="AJ469" s="116"/>
      <c r="AK469" s="117">
        <f t="shared" si="261"/>
        <v>0</v>
      </c>
      <c r="AL469" s="116">
        <f t="shared" si="246"/>
        <v>0</v>
      </c>
      <c r="AM469" s="115"/>
      <c r="AN469" s="116"/>
      <c r="AO469" s="348">
        <f t="shared" si="247"/>
        <v>0</v>
      </c>
      <c r="AP469" s="297"/>
      <c r="AQ469" s="101">
        <f t="shared" si="259"/>
        <v>0</v>
      </c>
      <c r="AR469" s="116"/>
      <c r="AS469" s="116"/>
      <c r="AT469" s="116"/>
      <c r="AU469" s="116">
        <f t="shared" si="262"/>
        <v>0</v>
      </c>
      <c r="AV469" s="343">
        <f t="shared" si="248"/>
        <v>0</v>
      </c>
      <c r="AW469" s="116"/>
      <c r="AX469" s="116"/>
      <c r="AY469" s="343">
        <f t="shared" si="249"/>
        <v>0</v>
      </c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</row>
    <row r="470" spans="1:76" s="21" customFormat="1" ht="12" customHeight="1">
      <c r="A470" s="195">
        <v>18230741</v>
      </c>
      <c r="B470" s="126" t="s">
        <v>2146</v>
      </c>
      <c r="C470" s="109" t="s">
        <v>98</v>
      </c>
      <c r="D470" s="130" t="str">
        <f t="shared" si="234"/>
        <v>Non-Op</v>
      </c>
      <c r="E470" s="130"/>
      <c r="F470" s="109"/>
      <c r="G470" s="130"/>
      <c r="H470" s="212" t="str">
        <f t="shared" si="254"/>
        <v/>
      </c>
      <c r="I470" s="212" t="str">
        <f t="shared" si="255"/>
        <v/>
      </c>
      <c r="J470" s="212" t="str">
        <f t="shared" si="256"/>
        <v/>
      </c>
      <c r="K470" s="212" t="str">
        <f t="shared" si="257"/>
        <v>Non-Op</v>
      </c>
      <c r="L470" s="212" t="str">
        <f t="shared" si="235"/>
        <v>NO</v>
      </c>
      <c r="M470" s="212" t="str">
        <f t="shared" si="236"/>
        <v>NO</v>
      </c>
      <c r="N470" s="212" t="str">
        <f t="shared" si="237"/>
        <v/>
      </c>
      <c r="O470" s="212"/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10">
        <v>0</v>
      </c>
      <c r="V470" s="110">
        <v>0</v>
      </c>
      <c r="W470" s="110">
        <v>0</v>
      </c>
      <c r="X470" s="110">
        <v>0</v>
      </c>
      <c r="Y470" s="110">
        <v>0</v>
      </c>
      <c r="Z470" s="110">
        <v>0</v>
      </c>
      <c r="AA470" s="110">
        <v>0</v>
      </c>
      <c r="AB470" s="110">
        <v>0</v>
      </c>
      <c r="AC470" s="110"/>
      <c r="AD470" s="533">
        <f t="shared" si="258"/>
        <v>0</v>
      </c>
      <c r="AE470" s="529"/>
      <c r="AF470" s="118"/>
      <c r="AG470" s="270" t="s">
        <v>453</v>
      </c>
      <c r="AH470" s="116"/>
      <c r="AI470" s="116"/>
      <c r="AJ470" s="116"/>
      <c r="AK470" s="117">
        <f t="shared" si="261"/>
        <v>0</v>
      </c>
      <c r="AL470" s="116">
        <f t="shared" si="246"/>
        <v>0</v>
      </c>
      <c r="AM470" s="115"/>
      <c r="AN470" s="116"/>
      <c r="AO470" s="348">
        <f t="shared" si="247"/>
        <v>0</v>
      </c>
      <c r="AP470" s="297"/>
      <c r="AQ470" s="101">
        <f t="shared" si="259"/>
        <v>0</v>
      </c>
      <c r="AR470" s="116"/>
      <c r="AS470" s="116"/>
      <c r="AT470" s="116"/>
      <c r="AU470" s="116">
        <f t="shared" si="262"/>
        <v>0</v>
      </c>
      <c r="AV470" s="343">
        <f t="shared" si="248"/>
        <v>0</v>
      </c>
      <c r="AW470" s="116"/>
      <c r="AX470" s="116"/>
      <c r="AY470" s="343">
        <f t="shared" si="249"/>
        <v>0</v>
      </c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</row>
    <row r="471" spans="1:76" s="21" customFormat="1" ht="12" customHeight="1">
      <c r="A471" s="195">
        <v>18230751</v>
      </c>
      <c r="B471" s="126" t="s">
        <v>2147</v>
      </c>
      <c r="C471" s="109" t="s">
        <v>109</v>
      </c>
      <c r="D471" s="130" t="str">
        <f t="shared" si="234"/>
        <v>Non-Op</v>
      </c>
      <c r="E471" s="130"/>
      <c r="F471" s="109"/>
      <c r="G471" s="130"/>
      <c r="H471" s="212" t="str">
        <f t="shared" si="254"/>
        <v/>
      </c>
      <c r="I471" s="212" t="str">
        <f t="shared" si="255"/>
        <v/>
      </c>
      <c r="J471" s="212" t="str">
        <f t="shared" si="256"/>
        <v/>
      </c>
      <c r="K471" s="212" t="str">
        <f t="shared" si="257"/>
        <v>Non-Op</v>
      </c>
      <c r="L471" s="212" t="str">
        <f t="shared" si="235"/>
        <v>NO</v>
      </c>
      <c r="M471" s="212" t="str">
        <f t="shared" si="236"/>
        <v>NO</v>
      </c>
      <c r="N471" s="212" t="str">
        <f t="shared" si="237"/>
        <v/>
      </c>
      <c r="O471" s="212"/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10">
        <v>0</v>
      </c>
      <c r="V471" s="110">
        <v>0</v>
      </c>
      <c r="W471" s="110">
        <v>0</v>
      </c>
      <c r="X471" s="110">
        <v>0</v>
      </c>
      <c r="Y471" s="110">
        <v>0</v>
      </c>
      <c r="Z471" s="110">
        <v>0</v>
      </c>
      <c r="AA471" s="110">
        <v>0</v>
      </c>
      <c r="AB471" s="110">
        <v>0</v>
      </c>
      <c r="AC471" s="110"/>
      <c r="AD471" s="533">
        <f t="shared" si="258"/>
        <v>0</v>
      </c>
      <c r="AE471" s="529"/>
      <c r="AF471" s="118"/>
      <c r="AG471" s="270" t="s">
        <v>453</v>
      </c>
      <c r="AH471" s="116"/>
      <c r="AI471" s="116"/>
      <c r="AJ471" s="116"/>
      <c r="AK471" s="117">
        <f t="shared" si="261"/>
        <v>0</v>
      </c>
      <c r="AL471" s="116">
        <f t="shared" si="246"/>
        <v>0</v>
      </c>
      <c r="AM471" s="115"/>
      <c r="AN471" s="116"/>
      <c r="AO471" s="348">
        <f t="shared" si="247"/>
        <v>0</v>
      </c>
      <c r="AP471" s="297"/>
      <c r="AQ471" s="101">
        <f t="shared" si="259"/>
        <v>0</v>
      </c>
      <c r="AR471" s="116"/>
      <c r="AS471" s="116"/>
      <c r="AT471" s="116"/>
      <c r="AU471" s="116">
        <f t="shared" si="262"/>
        <v>0</v>
      </c>
      <c r="AV471" s="343">
        <f t="shared" si="248"/>
        <v>0</v>
      </c>
      <c r="AW471" s="116"/>
      <c r="AX471" s="116"/>
      <c r="AY471" s="343">
        <f t="shared" si="249"/>
        <v>0</v>
      </c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</row>
    <row r="472" spans="1:76" s="21" customFormat="1" ht="12" customHeight="1">
      <c r="A472" s="195">
        <v>18230761</v>
      </c>
      <c r="B472" s="126" t="s">
        <v>2148</v>
      </c>
      <c r="C472" s="109" t="s">
        <v>110</v>
      </c>
      <c r="D472" s="130" t="str">
        <f t="shared" ref="D472:D536" si="263">IF(CONCATENATE(H472,I472,J472,K472,N472)= "ERBGRB","CRB",CONCATENATE(H472,I472,J472,K472,N472))</f>
        <v>Non-Op</v>
      </c>
      <c r="E472" s="130"/>
      <c r="F472" s="109"/>
      <c r="G472" s="130"/>
      <c r="H472" s="212" t="str">
        <f t="shared" si="254"/>
        <v/>
      </c>
      <c r="I472" s="212" t="str">
        <f t="shared" si="255"/>
        <v/>
      </c>
      <c r="J472" s="212" t="str">
        <f t="shared" si="256"/>
        <v/>
      </c>
      <c r="K472" s="212" t="str">
        <f t="shared" si="257"/>
        <v>Non-Op</v>
      </c>
      <c r="L472" s="212" t="str">
        <f t="shared" si="235"/>
        <v>NO</v>
      </c>
      <c r="M472" s="212" t="str">
        <f t="shared" si="236"/>
        <v>NO</v>
      </c>
      <c r="N472" s="212" t="str">
        <f t="shared" si="237"/>
        <v/>
      </c>
      <c r="O472" s="212"/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10">
        <v>0</v>
      </c>
      <c r="V472" s="110">
        <v>0</v>
      </c>
      <c r="W472" s="110">
        <v>0</v>
      </c>
      <c r="X472" s="110">
        <v>0</v>
      </c>
      <c r="Y472" s="110">
        <v>0</v>
      </c>
      <c r="Z472" s="110">
        <v>0</v>
      </c>
      <c r="AA472" s="110">
        <v>0</v>
      </c>
      <c r="AB472" s="110">
        <v>0</v>
      </c>
      <c r="AC472" s="110"/>
      <c r="AD472" s="533">
        <f t="shared" si="258"/>
        <v>0</v>
      </c>
      <c r="AE472" s="529"/>
      <c r="AF472" s="118"/>
      <c r="AG472" s="270" t="s">
        <v>453</v>
      </c>
      <c r="AH472" s="116"/>
      <c r="AI472" s="116"/>
      <c r="AJ472" s="116"/>
      <c r="AK472" s="117">
        <f t="shared" si="261"/>
        <v>0</v>
      </c>
      <c r="AL472" s="116">
        <f t="shared" si="246"/>
        <v>0</v>
      </c>
      <c r="AM472" s="115"/>
      <c r="AN472" s="116"/>
      <c r="AO472" s="348">
        <f t="shared" si="247"/>
        <v>0</v>
      </c>
      <c r="AP472" s="297"/>
      <c r="AQ472" s="101">
        <f t="shared" si="259"/>
        <v>0</v>
      </c>
      <c r="AR472" s="116"/>
      <c r="AS472" s="116"/>
      <c r="AT472" s="116"/>
      <c r="AU472" s="116">
        <f t="shared" si="262"/>
        <v>0</v>
      </c>
      <c r="AV472" s="343">
        <f t="shared" si="248"/>
        <v>0</v>
      </c>
      <c r="AW472" s="116"/>
      <c r="AX472" s="116"/>
      <c r="AY472" s="343">
        <f t="shared" si="249"/>
        <v>0</v>
      </c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</row>
    <row r="473" spans="1:76" s="21" customFormat="1" ht="12" customHeight="1">
      <c r="A473" s="195">
        <v>18230771</v>
      </c>
      <c r="B473" s="126" t="s">
        <v>2149</v>
      </c>
      <c r="C473" s="109" t="s">
        <v>345</v>
      </c>
      <c r="D473" s="130" t="str">
        <f t="shared" si="263"/>
        <v>Non-Op</v>
      </c>
      <c r="E473" s="130"/>
      <c r="F473" s="109"/>
      <c r="G473" s="130"/>
      <c r="H473" s="212" t="str">
        <f t="shared" si="254"/>
        <v/>
      </c>
      <c r="I473" s="212" t="str">
        <f t="shared" si="255"/>
        <v/>
      </c>
      <c r="J473" s="212" t="str">
        <f t="shared" si="256"/>
        <v/>
      </c>
      <c r="K473" s="212" t="str">
        <f t="shared" si="257"/>
        <v>Non-Op</v>
      </c>
      <c r="L473" s="212" t="str">
        <f t="shared" si="235"/>
        <v>NO</v>
      </c>
      <c r="M473" s="212" t="str">
        <f t="shared" si="236"/>
        <v>NO</v>
      </c>
      <c r="N473" s="212" t="str">
        <f t="shared" si="237"/>
        <v/>
      </c>
      <c r="O473" s="212"/>
      <c r="P473" s="110">
        <v>19390116</v>
      </c>
      <c r="Q473" s="110">
        <v>16403454</v>
      </c>
      <c r="R473" s="110">
        <v>18619570</v>
      </c>
      <c r="S473" s="110">
        <v>19782402</v>
      </c>
      <c r="T473" s="110">
        <v>19475783</v>
      </c>
      <c r="U473" s="110">
        <v>21876949</v>
      </c>
      <c r="V473" s="110">
        <v>22414387</v>
      </c>
      <c r="W473" s="110">
        <v>21255290</v>
      </c>
      <c r="X473" s="110">
        <v>16745089</v>
      </c>
      <c r="Y473" s="110">
        <v>14925138</v>
      </c>
      <c r="Z473" s="110">
        <v>11830855</v>
      </c>
      <c r="AA473" s="110">
        <v>10116778</v>
      </c>
      <c r="AB473" s="110">
        <v>7103672</v>
      </c>
      <c r="AC473" s="110"/>
      <c r="AD473" s="533">
        <f t="shared" si="258"/>
        <v>17224382.416666668</v>
      </c>
      <c r="AE473" s="529"/>
      <c r="AF473" s="118"/>
      <c r="AG473" s="270" t="s">
        <v>453</v>
      </c>
      <c r="AH473" s="116"/>
      <c r="AI473" s="116"/>
      <c r="AJ473" s="116"/>
      <c r="AK473" s="117">
        <f t="shared" si="261"/>
        <v>17224382.416666668</v>
      </c>
      <c r="AL473" s="116">
        <f t="shared" si="246"/>
        <v>17224382.416666668</v>
      </c>
      <c r="AM473" s="115"/>
      <c r="AN473" s="116"/>
      <c r="AO473" s="348">
        <f t="shared" si="247"/>
        <v>0</v>
      </c>
      <c r="AP473" s="297"/>
      <c r="AQ473" s="101">
        <f t="shared" si="259"/>
        <v>7103672</v>
      </c>
      <c r="AR473" s="116"/>
      <c r="AS473" s="116"/>
      <c r="AT473" s="116"/>
      <c r="AU473" s="116">
        <f t="shared" si="262"/>
        <v>7103672</v>
      </c>
      <c r="AV473" s="343">
        <f t="shared" si="248"/>
        <v>7103672</v>
      </c>
      <c r="AW473" s="116"/>
      <c r="AX473" s="116"/>
      <c r="AY473" s="343">
        <f t="shared" si="249"/>
        <v>0</v>
      </c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</row>
    <row r="474" spans="1:76" s="21" customFormat="1" ht="12" customHeight="1">
      <c r="A474" s="195">
        <v>18230781</v>
      </c>
      <c r="B474" s="126" t="s">
        <v>2150</v>
      </c>
      <c r="C474" s="109" t="s">
        <v>308</v>
      </c>
      <c r="D474" s="130" t="str">
        <f t="shared" si="263"/>
        <v>Non-Op</v>
      </c>
      <c r="E474" s="130"/>
      <c r="F474" s="109"/>
      <c r="G474" s="130"/>
      <c r="H474" s="212" t="str">
        <f t="shared" si="254"/>
        <v/>
      </c>
      <c r="I474" s="212" t="str">
        <f t="shared" si="255"/>
        <v/>
      </c>
      <c r="J474" s="212" t="str">
        <f t="shared" si="256"/>
        <v/>
      </c>
      <c r="K474" s="212" t="str">
        <f t="shared" si="257"/>
        <v>Non-Op</v>
      </c>
      <c r="L474" s="212" t="str">
        <f t="shared" si="235"/>
        <v>NO</v>
      </c>
      <c r="M474" s="212" t="str">
        <f t="shared" si="236"/>
        <v>NO</v>
      </c>
      <c r="N474" s="212" t="str">
        <f t="shared" si="237"/>
        <v/>
      </c>
      <c r="O474" s="212"/>
      <c r="P474" s="110">
        <v>-19390116</v>
      </c>
      <c r="Q474" s="110">
        <v>-16403454</v>
      </c>
      <c r="R474" s="110">
        <v>-18619570</v>
      </c>
      <c r="S474" s="110">
        <v>-19782402</v>
      </c>
      <c r="T474" s="110">
        <v>-19475783</v>
      </c>
      <c r="U474" s="110">
        <v>-21876949</v>
      </c>
      <c r="V474" s="110">
        <v>-22414387</v>
      </c>
      <c r="W474" s="110">
        <v>-21255290</v>
      </c>
      <c r="X474" s="110">
        <v>-16745089</v>
      </c>
      <c r="Y474" s="110">
        <v>-14925138</v>
      </c>
      <c r="Z474" s="110">
        <v>-11830855</v>
      </c>
      <c r="AA474" s="110">
        <v>-10116778</v>
      </c>
      <c r="AB474" s="110">
        <v>-7103672</v>
      </c>
      <c r="AC474" s="110"/>
      <c r="AD474" s="533">
        <f t="shared" si="258"/>
        <v>-17224382.416666668</v>
      </c>
      <c r="AE474" s="529"/>
      <c r="AF474" s="118"/>
      <c r="AG474" s="270" t="s">
        <v>453</v>
      </c>
      <c r="AH474" s="116"/>
      <c r="AI474" s="116"/>
      <c r="AJ474" s="116"/>
      <c r="AK474" s="117">
        <f t="shared" si="261"/>
        <v>-17224382.416666668</v>
      </c>
      <c r="AL474" s="116">
        <f t="shared" si="246"/>
        <v>-17224382.416666668</v>
      </c>
      <c r="AM474" s="115"/>
      <c r="AN474" s="116"/>
      <c r="AO474" s="348">
        <f t="shared" si="247"/>
        <v>0</v>
      </c>
      <c r="AP474" s="297"/>
      <c r="AQ474" s="101">
        <f t="shared" si="259"/>
        <v>-7103672</v>
      </c>
      <c r="AR474" s="116"/>
      <c r="AS474" s="116"/>
      <c r="AT474" s="116"/>
      <c r="AU474" s="116">
        <f t="shared" si="262"/>
        <v>-7103672</v>
      </c>
      <c r="AV474" s="343">
        <f t="shared" si="248"/>
        <v>-7103672</v>
      </c>
      <c r="AW474" s="116"/>
      <c r="AX474" s="116"/>
      <c r="AY474" s="343">
        <f t="shared" si="249"/>
        <v>0</v>
      </c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</row>
    <row r="475" spans="1:76" s="21" customFormat="1" ht="12" customHeight="1">
      <c r="A475" s="195">
        <v>18230791</v>
      </c>
      <c r="B475" s="126" t="s">
        <v>2151</v>
      </c>
      <c r="C475" s="109" t="s">
        <v>146</v>
      </c>
      <c r="D475" s="130" t="str">
        <f t="shared" si="263"/>
        <v>Non-Op</v>
      </c>
      <c r="E475" s="130"/>
      <c r="F475" s="109"/>
      <c r="G475" s="130"/>
      <c r="H475" s="212" t="str">
        <f t="shared" si="254"/>
        <v/>
      </c>
      <c r="I475" s="212" t="str">
        <f t="shared" si="255"/>
        <v/>
      </c>
      <c r="J475" s="212" t="str">
        <f t="shared" si="256"/>
        <v/>
      </c>
      <c r="K475" s="212" t="str">
        <f t="shared" si="257"/>
        <v>Non-Op</v>
      </c>
      <c r="L475" s="212" t="str">
        <f t="shared" ref="L475:L539" si="264">IF(VALUE(AM475),"W/C",IF(ISBLANK(AM475),"NO","W/C"))</f>
        <v>NO</v>
      </c>
      <c r="M475" s="212" t="str">
        <f t="shared" ref="M475:M539" si="265">IF(VALUE(AN475),"W/C",IF(ISBLANK(AN475),"NO","W/C"))</f>
        <v>NO</v>
      </c>
      <c r="N475" s="212" t="str">
        <f t="shared" ref="N475:N539" si="266">IF(OR(CONCATENATE(L475,M475)="NOW/C",CONCATENATE(L475,M475)="W/CNO"),"W/C","")</f>
        <v/>
      </c>
      <c r="O475" s="212"/>
      <c r="P475" s="110">
        <v>3454344</v>
      </c>
      <c r="Q475" s="110">
        <v>3454344</v>
      </c>
      <c r="R475" s="110">
        <v>3454344</v>
      </c>
      <c r="S475" s="110">
        <v>3454344</v>
      </c>
      <c r="T475" s="110">
        <v>3454344</v>
      </c>
      <c r="U475" s="110">
        <v>3454344</v>
      </c>
      <c r="V475" s="110">
        <v>3454344</v>
      </c>
      <c r="W475" s="110">
        <v>3454344</v>
      </c>
      <c r="X475" s="110">
        <v>3454344</v>
      </c>
      <c r="Y475" s="110">
        <v>3454344</v>
      </c>
      <c r="Z475" s="110">
        <v>3454344</v>
      </c>
      <c r="AA475" s="110">
        <v>3454344</v>
      </c>
      <c r="AB475" s="110">
        <v>3454344</v>
      </c>
      <c r="AC475" s="110"/>
      <c r="AD475" s="533">
        <f t="shared" si="258"/>
        <v>3454344</v>
      </c>
      <c r="AE475" s="531"/>
      <c r="AF475" s="123"/>
      <c r="AG475" s="271" t="s">
        <v>453</v>
      </c>
      <c r="AH475" s="116"/>
      <c r="AI475" s="116"/>
      <c r="AJ475" s="116"/>
      <c r="AK475" s="117">
        <f t="shared" si="261"/>
        <v>3454344</v>
      </c>
      <c r="AL475" s="116">
        <f t="shared" si="246"/>
        <v>3454344</v>
      </c>
      <c r="AM475" s="115"/>
      <c r="AN475" s="116"/>
      <c r="AO475" s="348">
        <f t="shared" si="247"/>
        <v>0</v>
      </c>
      <c r="AP475" s="297"/>
      <c r="AQ475" s="101">
        <f t="shared" si="259"/>
        <v>3454344</v>
      </c>
      <c r="AR475" s="116"/>
      <c r="AS475" s="116"/>
      <c r="AT475" s="116"/>
      <c r="AU475" s="116">
        <f t="shared" si="262"/>
        <v>3454344</v>
      </c>
      <c r="AV475" s="343">
        <f t="shared" si="248"/>
        <v>3454344</v>
      </c>
      <c r="AW475" s="116"/>
      <c r="AX475" s="116"/>
      <c r="AY475" s="343">
        <f t="shared" si="249"/>
        <v>0</v>
      </c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</row>
    <row r="476" spans="1:76" s="21" customFormat="1" ht="12" customHeight="1">
      <c r="A476" s="195">
        <v>18230811</v>
      </c>
      <c r="B476" s="126" t="s">
        <v>2152</v>
      </c>
      <c r="C476" s="109" t="s">
        <v>599</v>
      </c>
      <c r="D476" s="130" t="str">
        <f t="shared" si="263"/>
        <v>Non-Op</v>
      </c>
      <c r="E476" s="130"/>
      <c r="F476" s="109"/>
      <c r="G476" s="130"/>
      <c r="H476" s="212" t="str">
        <f t="shared" si="254"/>
        <v/>
      </c>
      <c r="I476" s="212" t="str">
        <f t="shared" si="255"/>
        <v/>
      </c>
      <c r="J476" s="212" t="str">
        <f t="shared" si="256"/>
        <v/>
      </c>
      <c r="K476" s="212" t="str">
        <f t="shared" si="257"/>
        <v>Non-Op</v>
      </c>
      <c r="L476" s="212" t="str">
        <f t="shared" si="264"/>
        <v>NO</v>
      </c>
      <c r="M476" s="212" t="str">
        <f t="shared" si="265"/>
        <v>NO</v>
      </c>
      <c r="N476" s="212" t="str">
        <f t="shared" si="266"/>
        <v/>
      </c>
      <c r="O476" s="212"/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10">
        <v>0</v>
      </c>
      <c r="V476" s="110">
        <v>0</v>
      </c>
      <c r="W476" s="110">
        <v>0</v>
      </c>
      <c r="X476" s="110">
        <v>0</v>
      </c>
      <c r="Y476" s="110">
        <v>0</v>
      </c>
      <c r="Z476" s="110">
        <v>0</v>
      </c>
      <c r="AA476" s="110">
        <v>0</v>
      </c>
      <c r="AB476" s="110">
        <v>0</v>
      </c>
      <c r="AC476" s="110"/>
      <c r="AD476" s="533">
        <f t="shared" si="258"/>
        <v>0</v>
      </c>
      <c r="AE476" s="529"/>
      <c r="AF476" s="118"/>
      <c r="AG476" s="270" t="s">
        <v>453</v>
      </c>
      <c r="AH476" s="116"/>
      <c r="AI476" s="116"/>
      <c r="AJ476" s="116"/>
      <c r="AK476" s="117">
        <f t="shared" si="261"/>
        <v>0</v>
      </c>
      <c r="AL476" s="116">
        <f t="shared" si="246"/>
        <v>0</v>
      </c>
      <c r="AM476" s="115"/>
      <c r="AN476" s="116"/>
      <c r="AO476" s="348">
        <f t="shared" si="247"/>
        <v>0</v>
      </c>
      <c r="AP476" s="297"/>
      <c r="AQ476" s="101">
        <f t="shared" si="259"/>
        <v>0</v>
      </c>
      <c r="AR476" s="116"/>
      <c r="AS476" s="116"/>
      <c r="AT476" s="116"/>
      <c r="AU476" s="116">
        <f t="shared" si="262"/>
        <v>0</v>
      </c>
      <c r="AV476" s="343">
        <f t="shared" si="248"/>
        <v>0</v>
      </c>
      <c r="AW476" s="116"/>
      <c r="AX476" s="116"/>
      <c r="AY476" s="343">
        <f t="shared" si="249"/>
        <v>0</v>
      </c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</row>
    <row r="477" spans="1:76" s="21" customFormat="1" ht="12" customHeight="1">
      <c r="A477" s="195">
        <v>18230821</v>
      </c>
      <c r="B477" s="126" t="s">
        <v>2153</v>
      </c>
      <c r="C477" s="109" t="s">
        <v>600</v>
      </c>
      <c r="D477" s="130" t="str">
        <f t="shared" si="263"/>
        <v>Non-Op</v>
      </c>
      <c r="E477" s="130"/>
      <c r="F477" s="109"/>
      <c r="G477" s="130"/>
      <c r="H477" s="212" t="str">
        <f t="shared" ref="H477:H508" si="267">IF(VALUE(AH477),H$7,IF(ISBLANK(AH477),"",H$7))</f>
        <v/>
      </c>
      <c r="I477" s="212" t="str">
        <f t="shared" si="255"/>
        <v/>
      </c>
      <c r="J477" s="212" t="str">
        <f t="shared" si="256"/>
        <v/>
      </c>
      <c r="K477" s="212" t="str">
        <f t="shared" si="257"/>
        <v>Non-Op</v>
      </c>
      <c r="L477" s="212" t="str">
        <f t="shared" si="264"/>
        <v>NO</v>
      </c>
      <c r="M477" s="212" t="str">
        <f t="shared" si="265"/>
        <v>NO</v>
      </c>
      <c r="N477" s="212" t="str">
        <f t="shared" si="266"/>
        <v/>
      </c>
      <c r="O477" s="212"/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10">
        <v>0</v>
      </c>
      <c r="V477" s="110">
        <v>0</v>
      </c>
      <c r="W477" s="110">
        <v>0</v>
      </c>
      <c r="X477" s="110">
        <v>0</v>
      </c>
      <c r="Y477" s="110">
        <v>0</v>
      </c>
      <c r="Z477" s="110">
        <v>0</v>
      </c>
      <c r="AA477" s="110">
        <v>0</v>
      </c>
      <c r="AB477" s="110">
        <v>0</v>
      </c>
      <c r="AC477" s="110"/>
      <c r="AD477" s="533">
        <f t="shared" si="258"/>
        <v>0</v>
      </c>
      <c r="AE477" s="529"/>
      <c r="AF477" s="118"/>
      <c r="AG477" s="270" t="s">
        <v>453</v>
      </c>
      <c r="AH477" s="116"/>
      <c r="AI477" s="116"/>
      <c r="AJ477" s="116"/>
      <c r="AK477" s="117">
        <f t="shared" si="261"/>
        <v>0</v>
      </c>
      <c r="AL477" s="116">
        <f t="shared" si="246"/>
        <v>0</v>
      </c>
      <c r="AM477" s="115"/>
      <c r="AN477" s="116"/>
      <c r="AO477" s="348">
        <f t="shared" si="247"/>
        <v>0</v>
      </c>
      <c r="AP477" s="297"/>
      <c r="AQ477" s="101">
        <f t="shared" si="259"/>
        <v>0</v>
      </c>
      <c r="AR477" s="116"/>
      <c r="AS477" s="116"/>
      <c r="AT477" s="116"/>
      <c r="AU477" s="116">
        <f t="shared" si="262"/>
        <v>0</v>
      </c>
      <c r="AV477" s="343">
        <f t="shared" si="248"/>
        <v>0</v>
      </c>
      <c r="AW477" s="116"/>
      <c r="AX477" s="116"/>
      <c r="AY477" s="343">
        <f t="shared" si="249"/>
        <v>0</v>
      </c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</row>
    <row r="478" spans="1:76" s="21" customFormat="1" ht="12" customHeight="1">
      <c r="A478" s="195">
        <v>18230831</v>
      </c>
      <c r="B478" s="126" t="s">
        <v>2154</v>
      </c>
      <c r="C478" s="109" t="s">
        <v>556</v>
      </c>
      <c r="D478" s="130" t="str">
        <f t="shared" si="263"/>
        <v>Non-Op</v>
      </c>
      <c r="E478" s="130"/>
      <c r="F478" s="109"/>
      <c r="G478" s="130"/>
      <c r="H478" s="212" t="str">
        <f t="shared" si="267"/>
        <v/>
      </c>
      <c r="I478" s="212" t="str">
        <f t="shared" ref="I478:I509" si="268">IF(VALUE(AI478),I$7,IF(ISBLANK(AI478),"",I$7))</f>
        <v/>
      </c>
      <c r="J478" s="212" t="str">
        <f t="shared" ref="J478:J509" si="269">IF(VALUE(AJ478),J$7,IF(ISBLANK(AJ478),"",J$7))</f>
        <v/>
      </c>
      <c r="K478" s="212" t="str">
        <f t="shared" ref="K478:K509" si="270">IF(VALUE(AK478),K$7,IF(ISBLANK(AK478),"",K$7))</f>
        <v>Non-Op</v>
      </c>
      <c r="L478" s="212" t="str">
        <f t="shared" si="264"/>
        <v>NO</v>
      </c>
      <c r="M478" s="212" t="str">
        <f t="shared" si="265"/>
        <v>NO</v>
      </c>
      <c r="N478" s="212" t="str">
        <f t="shared" si="266"/>
        <v/>
      </c>
      <c r="O478" s="212"/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10">
        <v>0</v>
      </c>
      <c r="V478" s="110">
        <v>0</v>
      </c>
      <c r="W478" s="110">
        <v>0</v>
      </c>
      <c r="X478" s="110">
        <v>0</v>
      </c>
      <c r="Y478" s="110">
        <v>0</v>
      </c>
      <c r="Z478" s="110">
        <v>0</v>
      </c>
      <c r="AA478" s="110">
        <v>0</v>
      </c>
      <c r="AB478" s="110">
        <v>0</v>
      </c>
      <c r="AC478" s="110"/>
      <c r="AD478" s="533">
        <f t="shared" si="258"/>
        <v>0</v>
      </c>
      <c r="AE478" s="529"/>
      <c r="AF478" s="118"/>
      <c r="AG478" s="270" t="s">
        <v>453</v>
      </c>
      <c r="AH478" s="116"/>
      <c r="AI478" s="116"/>
      <c r="AJ478" s="116"/>
      <c r="AK478" s="117">
        <f t="shared" si="261"/>
        <v>0</v>
      </c>
      <c r="AL478" s="116">
        <f t="shared" si="246"/>
        <v>0</v>
      </c>
      <c r="AM478" s="115"/>
      <c r="AN478" s="116"/>
      <c r="AO478" s="348">
        <f t="shared" si="247"/>
        <v>0</v>
      </c>
      <c r="AP478" s="297"/>
      <c r="AQ478" s="101">
        <f t="shared" si="259"/>
        <v>0</v>
      </c>
      <c r="AR478" s="116"/>
      <c r="AS478" s="116"/>
      <c r="AT478" s="116"/>
      <c r="AU478" s="116">
        <f t="shared" si="262"/>
        <v>0</v>
      </c>
      <c r="AV478" s="343">
        <f t="shared" si="248"/>
        <v>0</v>
      </c>
      <c r="AW478" s="116"/>
      <c r="AX478" s="116"/>
      <c r="AY478" s="343">
        <f t="shared" si="249"/>
        <v>0</v>
      </c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</row>
    <row r="479" spans="1:76" s="21" customFormat="1" ht="12" customHeight="1">
      <c r="A479" s="195">
        <v>18230841</v>
      </c>
      <c r="B479" s="126" t="s">
        <v>2155</v>
      </c>
      <c r="C479" s="109" t="s">
        <v>573</v>
      </c>
      <c r="D479" s="130" t="str">
        <f t="shared" si="263"/>
        <v>Non-Op</v>
      </c>
      <c r="E479" s="130"/>
      <c r="F479" s="109"/>
      <c r="G479" s="130"/>
      <c r="H479" s="212" t="str">
        <f t="shared" si="267"/>
        <v/>
      </c>
      <c r="I479" s="212" t="str">
        <f t="shared" si="268"/>
        <v/>
      </c>
      <c r="J479" s="212" t="str">
        <f t="shared" si="269"/>
        <v/>
      </c>
      <c r="K479" s="212" t="str">
        <f t="shared" si="270"/>
        <v>Non-Op</v>
      </c>
      <c r="L479" s="212" t="str">
        <f t="shared" si="264"/>
        <v>NO</v>
      </c>
      <c r="M479" s="212" t="str">
        <f t="shared" si="265"/>
        <v>NO</v>
      </c>
      <c r="N479" s="212" t="str">
        <f t="shared" si="266"/>
        <v/>
      </c>
      <c r="O479" s="212"/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10">
        <v>0</v>
      </c>
      <c r="V479" s="110">
        <v>0</v>
      </c>
      <c r="W479" s="110">
        <v>0</v>
      </c>
      <c r="X479" s="110">
        <v>0</v>
      </c>
      <c r="Y479" s="110">
        <v>0</v>
      </c>
      <c r="Z479" s="110">
        <v>0</v>
      </c>
      <c r="AA479" s="110">
        <v>0</v>
      </c>
      <c r="AB479" s="110">
        <v>0</v>
      </c>
      <c r="AC479" s="110"/>
      <c r="AD479" s="533">
        <f t="shared" si="258"/>
        <v>0</v>
      </c>
      <c r="AE479" s="529"/>
      <c r="AF479" s="118"/>
      <c r="AG479" s="270" t="s">
        <v>453</v>
      </c>
      <c r="AH479" s="116"/>
      <c r="AI479" s="116"/>
      <c r="AJ479" s="116"/>
      <c r="AK479" s="117">
        <f t="shared" si="261"/>
        <v>0</v>
      </c>
      <c r="AL479" s="116">
        <f t="shared" si="246"/>
        <v>0</v>
      </c>
      <c r="AM479" s="115"/>
      <c r="AN479" s="116"/>
      <c r="AO479" s="348">
        <f t="shared" si="247"/>
        <v>0</v>
      </c>
      <c r="AP479" s="297"/>
      <c r="AQ479" s="101">
        <f t="shared" si="259"/>
        <v>0</v>
      </c>
      <c r="AR479" s="116"/>
      <c r="AS479" s="116"/>
      <c r="AT479" s="116"/>
      <c r="AU479" s="116">
        <f t="shared" si="262"/>
        <v>0</v>
      </c>
      <c r="AV479" s="343">
        <f t="shared" si="248"/>
        <v>0</v>
      </c>
      <c r="AW479" s="116"/>
      <c r="AX479" s="116"/>
      <c r="AY479" s="343">
        <f t="shared" si="249"/>
        <v>0</v>
      </c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</row>
    <row r="480" spans="1:76" s="21" customFormat="1" ht="12" customHeight="1">
      <c r="A480" s="197">
        <v>18230851</v>
      </c>
      <c r="B480" s="242" t="s">
        <v>2156</v>
      </c>
      <c r="C480" s="109" t="s">
        <v>442</v>
      </c>
      <c r="D480" s="130" t="str">
        <f t="shared" si="263"/>
        <v>Non-Op</v>
      </c>
      <c r="E480" s="130"/>
      <c r="F480" s="109"/>
      <c r="G480" s="130"/>
      <c r="H480" s="212" t="str">
        <f t="shared" si="267"/>
        <v/>
      </c>
      <c r="I480" s="212" t="str">
        <f t="shared" si="268"/>
        <v/>
      </c>
      <c r="J480" s="212" t="str">
        <f t="shared" si="269"/>
        <v/>
      </c>
      <c r="K480" s="212" t="str">
        <f t="shared" si="270"/>
        <v>Non-Op</v>
      </c>
      <c r="L480" s="212" t="str">
        <f t="shared" si="264"/>
        <v>NO</v>
      </c>
      <c r="M480" s="212" t="str">
        <f t="shared" si="265"/>
        <v>NO</v>
      </c>
      <c r="N480" s="212" t="str">
        <f t="shared" si="266"/>
        <v/>
      </c>
      <c r="O480" s="212"/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10">
        <v>0</v>
      </c>
      <c r="V480" s="110">
        <v>0</v>
      </c>
      <c r="W480" s="110">
        <v>0</v>
      </c>
      <c r="X480" s="110">
        <v>0</v>
      </c>
      <c r="Y480" s="110">
        <v>0</v>
      </c>
      <c r="Z480" s="110">
        <v>0</v>
      </c>
      <c r="AA480" s="110">
        <v>0</v>
      </c>
      <c r="AB480" s="110">
        <v>0</v>
      </c>
      <c r="AC480" s="110"/>
      <c r="AD480" s="533">
        <f t="shared" si="258"/>
        <v>0</v>
      </c>
      <c r="AE480" s="529"/>
      <c r="AF480" s="118"/>
      <c r="AG480" s="270" t="s">
        <v>453</v>
      </c>
      <c r="AH480" s="116"/>
      <c r="AI480" s="116"/>
      <c r="AJ480" s="116"/>
      <c r="AK480" s="117">
        <f t="shared" si="261"/>
        <v>0</v>
      </c>
      <c r="AL480" s="116">
        <f t="shared" si="246"/>
        <v>0</v>
      </c>
      <c r="AM480" s="115"/>
      <c r="AN480" s="116"/>
      <c r="AO480" s="348">
        <f t="shared" si="247"/>
        <v>0</v>
      </c>
      <c r="AP480" s="297"/>
      <c r="AQ480" s="101">
        <f t="shared" si="259"/>
        <v>0</v>
      </c>
      <c r="AR480" s="116"/>
      <c r="AS480" s="116"/>
      <c r="AT480" s="116"/>
      <c r="AU480" s="116">
        <f t="shared" si="262"/>
        <v>0</v>
      </c>
      <c r="AV480" s="343">
        <f t="shared" si="248"/>
        <v>0</v>
      </c>
      <c r="AW480" s="116"/>
      <c r="AX480" s="116"/>
      <c r="AY480" s="343">
        <f t="shared" si="249"/>
        <v>0</v>
      </c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</row>
    <row r="481" spans="1:100" s="21" customFormat="1" ht="12" customHeight="1">
      <c r="A481" s="197">
        <v>18230861</v>
      </c>
      <c r="B481" s="242" t="s">
        <v>2157</v>
      </c>
      <c r="C481" s="109" t="s">
        <v>443</v>
      </c>
      <c r="D481" s="130" t="str">
        <f t="shared" si="263"/>
        <v>Non-Op</v>
      </c>
      <c r="E481" s="130"/>
      <c r="F481" s="109"/>
      <c r="G481" s="130"/>
      <c r="H481" s="212" t="str">
        <f t="shared" si="267"/>
        <v/>
      </c>
      <c r="I481" s="212" t="str">
        <f t="shared" si="268"/>
        <v/>
      </c>
      <c r="J481" s="212" t="str">
        <f t="shared" si="269"/>
        <v/>
      </c>
      <c r="K481" s="212" t="str">
        <f t="shared" si="270"/>
        <v>Non-Op</v>
      </c>
      <c r="L481" s="212" t="str">
        <f t="shared" si="264"/>
        <v>NO</v>
      </c>
      <c r="M481" s="212" t="str">
        <f t="shared" si="265"/>
        <v>NO</v>
      </c>
      <c r="N481" s="212" t="str">
        <f t="shared" si="266"/>
        <v/>
      </c>
      <c r="O481" s="212"/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10">
        <v>0</v>
      </c>
      <c r="V481" s="110">
        <v>0</v>
      </c>
      <c r="W481" s="110">
        <v>0</v>
      </c>
      <c r="X481" s="110">
        <v>0</v>
      </c>
      <c r="Y481" s="110">
        <v>0</v>
      </c>
      <c r="Z481" s="110">
        <v>0</v>
      </c>
      <c r="AA481" s="110">
        <v>0</v>
      </c>
      <c r="AB481" s="110">
        <v>0</v>
      </c>
      <c r="AC481" s="110"/>
      <c r="AD481" s="533">
        <f t="shared" si="258"/>
        <v>0</v>
      </c>
      <c r="AE481" s="529"/>
      <c r="AF481" s="118"/>
      <c r="AG481" s="270" t="s">
        <v>453</v>
      </c>
      <c r="AH481" s="116"/>
      <c r="AI481" s="116"/>
      <c r="AJ481" s="116"/>
      <c r="AK481" s="117">
        <f t="shared" si="261"/>
        <v>0</v>
      </c>
      <c r="AL481" s="116">
        <f t="shared" si="246"/>
        <v>0</v>
      </c>
      <c r="AM481" s="115"/>
      <c r="AN481" s="116"/>
      <c r="AO481" s="348">
        <f t="shared" si="247"/>
        <v>0</v>
      </c>
      <c r="AP481" s="297"/>
      <c r="AQ481" s="101">
        <f t="shared" si="259"/>
        <v>0</v>
      </c>
      <c r="AR481" s="116"/>
      <c r="AS481" s="116"/>
      <c r="AT481" s="116"/>
      <c r="AU481" s="116">
        <f t="shared" si="262"/>
        <v>0</v>
      </c>
      <c r="AV481" s="343">
        <f t="shared" si="248"/>
        <v>0</v>
      </c>
      <c r="AW481" s="116"/>
      <c r="AX481" s="116"/>
      <c r="AY481" s="343">
        <f t="shared" si="249"/>
        <v>0</v>
      </c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</row>
    <row r="482" spans="1:100" s="21" customFormat="1" ht="12" customHeight="1">
      <c r="A482" s="197">
        <v>18230871</v>
      </c>
      <c r="B482" s="242" t="s">
        <v>2158</v>
      </c>
      <c r="C482" s="109" t="s">
        <v>84</v>
      </c>
      <c r="D482" s="130" t="str">
        <f t="shared" si="263"/>
        <v>Non-Op</v>
      </c>
      <c r="E482" s="130"/>
      <c r="F482" s="109"/>
      <c r="G482" s="130"/>
      <c r="H482" s="212" t="str">
        <f t="shared" si="267"/>
        <v/>
      </c>
      <c r="I482" s="212" t="str">
        <f t="shared" si="268"/>
        <v/>
      </c>
      <c r="J482" s="212" t="str">
        <f t="shared" si="269"/>
        <v/>
      </c>
      <c r="K482" s="212" t="str">
        <f t="shared" si="270"/>
        <v>Non-Op</v>
      </c>
      <c r="L482" s="212" t="str">
        <f t="shared" si="264"/>
        <v>NO</v>
      </c>
      <c r="M482" s="212" t="str">
        <f t="shared" si="265"/>
        <v>NO</v>
      </c>
      <c r="N482" s="212" t="str">
        <f t="shared" si="266"/>
        <v/>
      </c>
      <c r="O482" s="212"/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10">
        <v>0</v>
      </c>
      <c r="V482" s="110">
        <v>0</v>
      </c>
      <c r="W482" s="110">
        <v>0</v>
      </c>
      <c r="X482" s="110">
        <v>0</v>
      </c>
      <c r="Y482" s="110">
        <v>0</v>
      </c>
      <c r="Z482" s="110">
        <v>0</v>
      </c>
      <c r="AA482" s="110">
        <v>0</v>
      </c>
      <c r="AB482" s="110">
        <v>0</v>
      </c>
      <c r="AC482" s="110"/>
      <c r="AD482" s="533">
        <f t="shared" si="258"/>
        <v>0</v>
      </c>
      <c r="AE482" s="529"/>
      <c r="AF482" s="118"/>
      <c r="AG482" s="270" t="s">
        <v>453</v>
      </c>
      <c r="AH482" s="116"/>
      <c r="AI482" s="116"/>
      <c r="AJ482" s="116"/>
      <c r="AK482" s="117">
        <f t="shared" si="261"/>
        <v>0</v>
      </c>
      <c r="AL482" s="116">
        <f t="shared" si="246"/>
        <v>0</v>
      </c>
      <c r="AM482" s="115"/>
      <c r="AN482" s="116"/>
      <c r="AO482" s="348">
        <f t="shared" si="247"/>
        <v>0</v>
      </c>
      <c r="AP482" s="297"/>
      <c r="AQ482" s="101">
        <f t="shared" si="259"/>
        <v>0</v>
      </c>
      <c r="AR482" s="116"/>
      <c r="AS482" s="116"/>
      <c r="AT482" s="116"/>
      <c r="AU482" s="116">
        <f t="shared" si="262"/>
        <v>0</v>
      </c>
      <c r="AV482" s="343">
        <f t="shared" si="248"/>
        <v>0</v>
      </c>
      <c r="AW482" s="116"/>
      <c r="AX482" s="116"/>
      <c r="AY482" s="343">
        <f t="shared" si="249"/>
        <v>0</v>
      </c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100" s="21" customFormat="1" ht="12" customHeight="1">
      <c r="A483" s="197">
        <v>18230881</v>
      </c>
      <c r="B483" s="242" t="s">
        <v>2159</v>
      </c>
      <c r="C483" s="109" t="s">
        <v>85</v>
      </c>
      <c r="D483" s="130" t="str">
        <f t="shared" si="263"/>
        <v>Non-Op</v>
      </c>
      <c r="E483" s="130"/>
      <c r="F483" s="109"/>
      <c r="G483" s="130"/>
      <c r="H483" s="212" t="str">
        <f t="shared" si="267"/>
        <v/>
      </c>
      <c r="I483" s="212" t="str">
        <f t="shared" si="268"/>
        <v/>
      </c>
      <c r="J483" s="212" t="str">
        <f t="shared" si="269"/>
        <v/>
      </c>
      <c r="K483" s="212" t="str">
        <f t="shared" si="270"/>
        <v>Non-Op</v>
      </c>
      <c r="L483" s="212" t="str">
        <f t="shared" si="264"/>
        <v>NO</v>
      </c>
      <c r="M483" s="212" t="str">
        <f t="shared" si="265"/>
        <v>NO</v>
      </c>
      <c r="N483" s="212" t="str">
        <f t="shared" si="266"/>
        <v/>
      </c>
      <c r="O483" s="212"/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10">
        <v>0</v>
      </c>
      <c r="V483" s="110">
        <v>0</v>
      </c>
      <c r="W483" s="110">
        <v>0</v>
      </c>
      <c r="X483" s="110">
        <v>0</v>
      </c>
      <c r="Y483" s="110">
        <v>0</v>
      </c>
      <c r="Z483" s="110">
        <v>0</v>
      </c>
      <c r="AA483" s="110">
        <v>0</v>
      </c>
      <c r="AB483" s="110">
        <v>0</v>
      </c>
      <c r="AC483" s="110"/>
      <c r="AD483" s="533">
        <f t="shared" si="258"/>
        <v>0</v>
      </c>
      <c r="AE483" s="529"/>
      <c r="AF483" s="118"/>
      <c r="AG483" s="270" t="s">
        <v>453</v>
      </c>
      <c r="AH483" s="116"/>
      <c r="AI483" s="116"/>
      <c r="AJ483" s="116"/>
      <c r="AK483" s="117">
        <f t="shared" si="261"/>
        <v>0</v>
      </c>
      <c r="AL483" s="116">
        <f t="shared" si="246"/>
        <v>0</v>
      </c>
      <c r="AM483" s="115"/>
      <c r="AN483" s="116"/>
      <c r="AO483" s="348">
        <f t="shared" si="247"/>
        <v>0</v>
      </c>
      <c r="AP483" s="297"/>
      <c r="AQ483" s="101">
        <f t="shared" si="259"/>
        <v>0</v>
      </c>
      <c r="AR483" s="116"/>
      <c r="AS483" s="116"/>
      <c r="AT483" s="116"/>
      <c r="AU483" s="116">
        <f t="shared" si="262"/>
        <v>0</v>
      </c>
      <c r="AV483" s="343">
        <f t="shared" si="248"/>
        <v>0</v>
      </c>
      <c r="AW483" s="116"/>
      <c r="AX483" s="116"/>
      <c r="AY483" s="343">
        <f t="shared" si="249"/>
        <v>0</v>
      </c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</row>
    <row r="484" spans="1:100" s="21" customFormat="1" ht="12" customHeight="1">
      <c r="A484" s="197">
        <v>18230891</v>
      </c>
      <c r="B484" s="242" t="s">
        <v>2160</v>
      </c>
      <c r="C484" s="109" t="s">
        <v>359</v>
      </c>
      <c r="D484" s="130" t="str">
        <f t="shared" si="263"/>
        <v>Non-Op</v>
      </c>
      <c r="E484" s="130"/>
      <c r="F484" s="109"/>
      <c r="G484" s="130"/>
      <c r="H484" s="212" t="str">
        <f t="shared" si="267"/>
        <v/>
      </c>
      <c r="I484" s="212" t="str">
        <f t="shared" si="268"/>
        <v/>
      </c>
      <c r="J484" s="212" t="str">
        <f t="shared" si="269"/>
        <v/>
      </c>
      <c r="K484" s="212" t="str">
        <f t="shared" si="270"/>
        <v>Non-Op</v>
      </c>
      <c r="L484" s="212" t="str">
        <f t="shared" si="264"/>
        <v>NO</v>
      </c>
      <c r="M484" s="212" t="str">
        <f t="shared" si="265"/>
        <v>NO</v>
      </c>
      <c r="N484" s="212" t="str">
        <f t="shared" si="266"/>
        <v/>
      </c>
      <c r="O484" s="212"/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10">
        <v>0</v>
      </c>
      <c r="V484" s="110">
        <v>0</v>
      </c>
      <c r="W484" s="110">
        <v>0</v>
      </c>
      <c r="X484" s="110">
        <v>0</v>
      </c>
      <c r="Y484" s="110">
        <v>0</v>
      </c>
      <c r="Z484" s="110">
        <v>0</v>
      </c>
      <c r="AA484" s="110">
        <v>0</v>
      </c>
      <c r="AB484" s="110">
        <v>0</v>
      </c>
      <c r="AC484" s="110"/>
      <c r="AD484" s="533">
        <f t="shared" si="258"/>
        <v>0</v>
      </c>
      <c r="AE484" s="529"/>
      <c r="AF484" s="118"/>
      <c r="AG484" s="270" t="s">
        <v>453</v>
      </c>
      <c r="AH484" s="138"/>
      <c r="AI484" s="116"/>
      <c r="AJ484" s="116"/>
      <c r="AK484" s="117">
        <f t="shared" si="261"/>
        <v>0</v>
      </c>
      <c r="AL484" s="116">
        <f t="shared" si="246"/>
        <v>0</v>
      </c>
      <c r="AM484" s="137"/>
      <c r="AN484" s="138"/>
      <c r="AO484" s="348">
        <f t="shared" si="247"/>
        <v>0</v>
      </c>
      <c r="AP484" s="297"/>
      <c r="AQ484" s="101">
        <f t="shared" si="259"/>
        <v>0</v>
      </c>
      <c r="AR484" s="138"/>
      <c r="AS484" s="116"/>
      <c r="AT484" s="116"/>
      <c r="AU484" s="116">
        <f t="shared" si="262"/>
        <v>0</v>
      </c>
      <c r="AV484" s="343">
        <f t="shared" si="248"/>
        <v>0</v>
      </c>
      <c r="AW484" s="138"/>
      <c r="AX484" s="138"/>
      <c r="AY484" s="343">
        <f t="shared" si="249"/>
        <v>0</v>
      </c>
      <c r="AZ484" s="139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 s="139"/>
      <c r="BZ484" s="139"/>
      <c r="CA484" s="139"/>
      <c r="CB484" s="139"/>
      <c r="CC484" s="139"/>
      <c r="CD484" s="139"/>
      <c r="CE484" s="139"/>
      <c r="CF484" s="139"/>
      <c r="CG484" s="139"/>
      <c r="CH484" s="139"/>
      <c r="CI484" s="139"/>
      <c r="CJ484" s="139"/>
      <c r="CK484" s="139"/>
      <c r="CL484" s="139"/>
      <c r="CM484" s="139"/>
      <c r="CN484" s="139"/>
      <c r="CO484" s="139"/>
      <c r="CP484" s="139"/>
      <c r="CQ484" s="139"/>
      <c r="CR484" s="139"/>
      <c r="CS484" s="139"/>
      <c r="CT484" s="139"/>
      <c r="CU484" s="139"/>
      <c r="CV484" s="139"/>
    </row>
    <row r="485" spans="1:100" s="21" customFormat="1" ht="12" customHeight="1">
      <c r="A485" s="195">
        <v>18230971</v>
      </c>
      <c r="B485" s="126" t="s">
        <v>2161</v>
      </c>
      <c r="C485" s="109" t="s">
        <v>102</v>
      </c>
      <c r="D485" s="130" t="str">
        <f t="shared" si="263"/>
        <v>ERB</v>
      </c>
      <c r="E485" s="130"/>
      <c r="F485" s="109"/>
      <c r="G485" s="130"/>
      <c r="H485" s="212" t="str">
        <f t="shared" si="267"/>
        <v/>
      </c>
      <c r="I485" s="212" t="str">
        <f t="shared" si="268"/>
        <v>ERB</v>
      </c>
      <c r="J485" s="212" t="str">
        <f t="shared" si="269"/>
        <v/>
      </c>
      <c r="K485" s="212" t="str">
        <f t="shared" si="270"/>
        <v/>
      </c>
      <c r="L485" s="212" t="str">
        <f t="shared" si="264"/>
        <v>NO</v>
      </c>
      <c r="M485" s="212" t="str">
        <f t="shared" si="265"/>
        <v>NO</v>
      </c>
      <c r="N485" s="212" t="str">
        <f t="shared" si="266"/>
        <v/>
      </c>
      <c r="O485" s="212"/>
      <c r="P485" s="110">
        <v>2749643.08</v>
      </c>
      <c r="Q485" s="110">
        <v>2749643.08</v>
      </c>
      <c r="R485" s="110">
        <v>2749643.08</v>
      </c>
      <c r="S485" s="110">
        <v>2749643.08</v>
      </c>
      <c r="T485" s="110">
        <v>2749643.08</v>
      </c>
      <c r="U485" s="110">
        <v>2749643.08</v>
      </c>
      <c r="V485" s="110">
        <v>0</v>
      </c>
      <c r="W485" s="110">
        <v>0</v>
      </c>
      <c r="X485" s="110">
        <v>0</v>
      </c>
      <c r="Y485" s="110">
        <v>0</v>
      </c>
      <c r="Z485" s="110">
        <v>0</v>
      </c>
      <c r="AA485" s="110">
        <v>0</v>
      </c>
      <c r="AB485" s="110">
        <v>0</v>
      </c>
      <c r="AC485" s="110"/>
      <c r="AD485" s="533">
        <f t="shared" si="258"/>
        <v>1260253.0783333334</v>
      </c>
      <c r="AE485" s="529" t="s">
        <v>440</v>
      </c>
      <c r="AF485" s="118"/>
      <c r="AG485" s="270">
        <v>23</v>
      </c>
      <c r="AH485" s="116"/>
      <c r="AI485" s="116">
        <f>AD485</f>
        <v>1260253.0783333334</v>
      </c>
      <c r="AJ485" s="116"/>
      <c r="AK485" s="117"/>
      <c r="AL485" s="116">
        <f t="shared" si="246"/>
        <v>1260253.0783333334</v>
      </c>
      <c r="AM485" s="115"/>
      <c r="AN485" s="116"/>
      <c r="AO485" s="348">
        <f t="shared" si="247"/>
        <v>0</v>
      </c>
      <c r="AP485" s="297"/>
      <c r="AQ485" s="101">
        <f t="shared" si="259"/>
        <v>0</v>
      </c>
      <c r="AR485" s="116"/>
      <c r="AS485" s="116">
        <f>AQ485</f>
        <v>0</v>
      </c>
      <c r="AT485" s="116"/>
      <c r="AU485" s="116"/>
      <c r="AV485" s="343">
        <f t="shared" si="248"/>
        <v>0</v>
      </c>
      <c r="AW485" s="116"/>
      <c r="AX485" s="116"/>
      <c r="AY485" s="343">
        <f t="shared" si="249"/>
        <v>0</v>
      </c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</row>
    <row r="486" spans="1:100" s="21" customFormat="1" ht="12" customHeight="1">
      <c r="A486" s="197">
        <v>18230981</v>
      </c>
      <c r="B486" s="242" t="s">
        <v>2162</v>
      </c>
      <c r="C486" s="109" t="s">
        <v>360</v>
      </c>
      <c r="D486" s="130" t="str">
        <f t="shared" si="263"/>
        <v>Non-Op</v>
      </c>
      <c r="E486" s="130"/>
      <c r="F486" s="109"/>
      <c r="G486" s="130"/>
      <c r="H486" s="212" t="str">
        <f t="shared" si="267"/>
        <v/>
      </c>
      <c r="I486" s="212" t="str">
        <f t="shared" si="268"/>
        <v/>
      </c>
      <c r="J486" s="212" t="str">
        <f t="shared" si="269"/>
        <v/>
      </c>
      <c r="K486" s="212" t="str">
        <f t="shared" si="270"/>
        <v>Non-Op</v>
      </c>
      <c r="L486" s="212" t="str">
        <f t="shared" si="264"/>
        <v>NO</v>
      </c>
      <c r="M486" s="212" t="str">
        <f t="shared" si="265"/>
        <v>NO</v>
      </c>
      <c r="N486" s="212" t="str">
        <f t="shared" si="266"/>
        <v/>
      </c>
      <c r="O486" s="212"/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10">
        <v>0</v>
      </c>
      <c r="V486" s="110">
        <v>0</v>
      </c>
      <c r="W486" s="110">
        <v>0</v>
      </c>
      <c r="X486" s="110">
        <v>0</v>
      </c>
      <c r="Y486" s="110">
        <v>0</v>
      </c>
      <c r="Z486" s="110">
        <v>0</v>
      </c>
      <c r="AA486" s="110">
        <v>0</v>
      </c>
      <c r="AB486" s="110">
        <v>0</v>
      </c>
      <c r="AC486" s="110"/>
      <c r="AD486" s="533">
        <f t="shared" si="258"/>
        <v>0</v>
      </c>
      <c r="AE486" s="529"/>
      <c r="AF486" s="118"/>
      <c r="AG486" s="270" t="s">
        <v>453</v>
      </c>
      <c r="AH486" s="138"/>
      <c r="AI486" s="116"/>
      <c r="AJ486" s="116"/>
      <c r="AK486" s="117">
        <f t="shared" ref="AK486:AK501" si="271">AD486</f>
        <v>0</v>
      </c>
      <c r="AL486" s="116">
        <f t="shared" si="246"/>
        <v>0</v>
      </c>
      <c r="AM486" s="137"/>
      <c r="AN486" s="138"/>
      <c r="AO486" s="348">
        <f t="shared" si="247"/>
        <v>0</v>
      </c>
      <c r="AP486" s="297"/>
      <c r="AQ486" s="101">
        <f t="shared" si="259"/>
        <v>0</v>
      </c>
      <c r="AR486" s="138"/>
      <c r="AS486" s="116"/>
      <c r="AT486" s="116"/>
      <c r="AU486" s="116">
        <f t="shared" ref="AU486:AU501" si="272">AQ486</f>
        <v>0</v>
      </c>
      <c r="AV486" s="343">
        <f t="shared" si="248"/>
        <v>0</v>
      </c>
      <c r="AW486" s="138"/>
      <c r="AX486" s="138"/>
      <c r="AY486" s="343">
        <f t="shared" si="249"/>
        <v>0</v>
      </c>
      <c r="AZ486" s="139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 s="139"/>
      <c r="BZ486" s="139"/>
      <c r="CA486" s="139"/>
      <c r="CB486" s="139"/>
      <c r="CC486" s="139"/>
      <c r="CD486" s="139"/>
      <c r="CE486" s="139"/>
      <c r="CF486" s="139"/>
      <c r="CG486" s="139"/>
      <c r="CH486" s="139"/>
      <c r="CI486" s="139"/>
      <c r="CJ486" s="139"/>
      <c r="CK486" s="139"/>
      <c r="CL486" s="139"/>
      <c r="CM486" s="139"/>
      <c r="CN486" s="139"/>
      <c r="CO486" s="139"/>
      <c r="CP486" s="139"/>
      <c r="CQ486" s="139"/>
      <c r="CR486" s="139"/>
      <c r="CS486" s="139"/>
      <c r="CT486" s="139"/>
      <c r="CU486" s="139"/>
      <c r="CV486" s="139"/>
    </row>
    <row r="487" spans="1:100" s="21" customFormat="1" ht="12" customHeight="1">
      <c r="A487" s="195">
        <v>18231051</v>
      </c>
      <c r="B487" s="126" t="s">
        <v>2163</v>
      </c>
      <c r="C487" s="109" t="s">
        <v>782</v>
      </c>
      <c r="D487" s="130" t="str">
        <f t="shared" si="263"/>
        <v>Non-Op</v>
      </c>
      <c r="E487" s="130"/>
      <c r="F487" s="109"/>
      <c r="G487" s="130"/>
      <c r="H487" s="212" t="str">
        <f t="shared" si="267"/>
        <v/>
      </c>
      <c r="I487" s="212" t="str">
        <f t="shared" si="268"/>
        <v/>
      </c>
      <c r="J487" s="212" t="str">
        <f t="shared" si="269"/>
        <v/>
      </c>
      <c r="K487" s="212" t="str">
        <f t="shared" si="270"/>
        <v>Non-Op</v>
      </c>
      <c r="L487" s="212" t="str">
        <f t="shared" si="264"/>
        <v>NO</v>
      </c>
      <c r="M487" s="212" t="str">
        <f t="shared" si="265"/>
        <v>NO</v>
      </c>
      <c r="N487" s="212" t="str">
        <f t="shared" si="266"/>
        <v/>
      </c>
      <c r="O487" s="212"/>
      <c r="P487" s="110">
        <v>-34827817</v>
      </c>
      <c r="Q487" s="110">
        <v>-34827817</v>
      </c>
      <c r="R487" s="110">
        <v>-34827817</v>
      </c>
      <c r="S487" s="110">
        <v>-34827817</v>
      </c>
      <c r="T487" s="110">
        <v>-34827817</v>
      </c>
      <c r="U487" s="110">
        <v>-34827817</v>
      </c>
      <c r="V487" s="110">
        <v>-34827817</v>
      </c>
      <c r="W487" s="110">
        <v>-34827817</v>
      </c>
      <c r="X487" s="110">
        <v>-34827817</v>
      </c>
      <c r="Y487" s="110">
        <v>-34827817</v>
      </c>
      <c r="Z487" s="110">
        <v>-34827817</v>
      </c>
      <c r="AA487" s="110">
        <v>-34827817</v>
      </c>
      <c r="AB487" s="110">
        <v>-34827817</v>
      </c>
      <c r="AC487" s="110"/>
      <c r="AD487" s="533">
        <f t="shared" si="258"/>
        <v>-34827817</v>
      </c>
      <c r="AE487" s="529"/>
      <c r="AF487" s="118"/>
      <c r="AG487" s="270" t="s">
        <v>453</v>
      </c>
      <c r="AH487" s="138"/>
      <c r="AI487" s="116"/>
      <c r="AJ487" s="116"/>
      <c r="AK487" s="117">
        <f t="shared" si="271"/>
        <v>-34827817</v>
      </c>
      <c r="AL487" s="116">
        <f t="shared" si="246"/>
        <v>-34827817</v>
      </c>
      <c r="AM487" s="137"/>
      <c r="AN487" s="138"/>
      <c r="AO487" s="348">
        <f t="shared" si="247"/>
        <v>0</v>
      </c>
      <c r="AP487" s="297"/>
      <c r="AQ487" s="101">
        <f t="shared" si="259"/>
        <v>-34827817</v>
      </c>
      <c r="AR487" s="138"/>
      <c r="AS487" s="116"/>
      <c r="AT487" s="116"/>
      <c r="AU487" s="116">
        <f t="shared" si="272"/>
        <v>-34827817</v>
      </c>
      <c r="AV487" s="343">
        <f t="shared" si="248"/>
        <v>-34827817</v>
      </c>
      <c r="AW487" s="138"/>
      <c r="AX487" s="138"/>
      <c r="AY487" s="343">
        <f t="shared" si="249"/>
        <v>0</v>
      </c>
      <c r="AZ487" s="139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 s="139"/>
      <c r="BZ487" s="139"/>
      <c r="CA487" s="139"/>
      <c r="CB487" s="139"/>
      <c r="CC487" s="139"/>
      <c r="CD487" s="139"/>
      <c r="CE487" s="139"/>
      <c r="CF487" s="139"/>
      <c r="CG487" s="139"/>
      <c r="CH487" s="139"/>
      <c r="CI487" s="139"/>
      <c r="CJ487" s="139"/>
      <c r="CK487" s="139"/>
      <c r="CL487" s="139"/>
      <c r="CM487" s="139"/>
      <c r="CN487" s="139"/>
      <c r="CO487" s="139"/>
      <c r="CP487" s="139"/>
      <c r="CQ487" s="139"/>
      <c r="CR487" s="139"/>
      <c r="CS487" s="139"/>
      <c r="CT487" s="139"/>
      <c r="CU487" s="139"/>
      <c r="CV487" s="139"/>
    </row>
    <row r="488" spans="1:100" s="21" customFormat="1" ht="12" customHeight="1">
      <c r="A488" s="195">
        <v>18231061</v>
      </c>
      <c r="B488" s="126" t="s">
        <v>2164</v>
      </c>
      <c r="C488" s="109" t="s">
        <v>783</v>
      </c>
      <c r="D488" s="130" t="str">
        <f t="shared" si="263"/>
        <v>Non-Op</v>
      </c>
      <c r="E488" s="130"/>
      <c r="F488" s="109"/>
      <c r="G488" s="130"/>
      <c r="H488" s="212" t="str">
        <f t="shared" si="267"/>
        <v/>
      </c>
      <c r="I488" s="212" t="str">
        <f t="shared" si="268"/>
        <v/>
      </c>
      <c r="J488" s="212" t="str">
        <f t="shared" si="269"/>
        <v/>
      </c>
      <c r="K488" s="212" t="str">
        <f t="shared" si="270"/>
        <v>Non-Op</v>
      </c>
      <c r="L488" s="212" t="str">
        <f t="shared" si="264"/>
        <v>NO</v>
      </c>
      <c r="M488" s="212" t="str">
        <f t="shared" si="265"/>
        <v>NO</v>
      </c>
      <c r="N488" s="212" t="str">
        <f t="shared" si="266"/>
        <v/>
      </c>
      <c r="O488" s="212"/>
      <c r="P488" s="110">
        <v>34827817</v>
      </c>
      <c r="Q488" s="110">
        <v>34827817</v>
      </c>
      <c r="R488" s="110">
        <v>34827817</v>
      </c>
      <c r="S488" s="110">
        <v>34827817</v>
      </c>
      <c r="T488" s="110">
        <v>34827817</v>
      </c>
      <c r="U488" s="110">
        <v>34827817</v>
      </c>
      <c r="V488" s="110">
        <v>34827817</v>
      </c>
      <c r="W488" s="110">
        <v>34827817</v>
      </c>
      <c r="X488" s="110">
        <v>34827817</v>
      </c>
      <c r="Y488" s="110">
        <v>34827817</v>
      </c>
      <c r="Z488" s="110">
        <v>34827817</v>
      </c>
      <c r="AA488" s="110">
        <v>34827817</v>
      </c>
      <c r="AB488" s="110">
        <v>34827817</v>
      </c>
      <c r="AC488" s="110"/>
      <c r="AD488" s="533">
        <f t="shared" si="258"/>
        <v>34827817</v>
      </c>
      <c r="AE488" s="529"/>
      <c r="AF488" s="118"/>
      <c r="AG488" s="270" t="s">
        <v>453</v>
      </c>
      <c r="AH488" s="138"/>
      <c r="AI488" s="116"/>
      <c r="AJ488" s="116"/>
      <c r="AK488" s="117">
        <f t="shared" si="271"/>
        <v>34827817</v>
      </c>
      <c r="AL488" s="116">
        <f t="shared" si="246"/>
        <v>34827817</v>
      </c>
      <c r="AM488" s="137"/>
      <c r="AN488" s="138"/>
      <c r="AO488" s="348">
        <f t="shared" si="247"/>
        <v>0</v>
      </c>
      <c r="AP488" s="297"/>
      <c r="AQ488" s="101">
        <f t="shared" si="259"/>
        <v>34827817</v>
      </c>
      <c r="AR488" s="138"/>
      <c r="AS488" s="116"/>
      <c r="AT488" s="116"/>
      <c r="AU488" s="116">
        <f t="shared" si="272"/>
        <v>34827817</v>
      </c>
      <c r="AV488" s="343">
        <f t="shared" si="248"/>
        <v>34827817</v>
      </c>
      <c r="AW488" s="138"/>
      <c r="AX488" s="138"/>
      <c r="AY488" s="343">
        <f t="shared" si="249"/>
        <v>0</v>
      </c>
      <c r="AZ488" s="139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 s="139"/>
      <c r="BZ488" s="139"/>
      <c r="CA488" s="139"/>
      <c r="CB488" s="139"/>
      <c r="CC488" s="139"/>
      <c r="CD488" s="139"/>
      <c r="CE488" s="139"/>
      <c r="CF488" s="139"/>
      <c r="CG488" s="139"/>
      <c r="CH488" s="139"/>
      <c r="CI488" s="139"/>
      <c r="CJ488" s="139"/>
      <c r="CK488" s="139"/>
      <c r="CL488" s="139"/>
      <c r="CM488" s="139"/>
      <c r="CN488" s="139"/>
      <c r="CO488" s="139"/>
      <c r="CP488" s="139"/>
      <c r="CQ488" s="139"/>
      <c r="CR488" s="139"/>
      <c r="CS488" s="139"/>
      <c r="CT488" s="139"/>
      <c r="CU488" s="139"/>
      <c r="CV488" s="139"/>
    </row>
    <row r="489" spans="1:100" s="21" customFormat="1" ht="12" customHeight="1">
      <c r="A489" s="195">
        <v>18231081</v>
      </c>
      <c r="B489" s="126" t="s">
        <v>2165</v>
      </c>
      <c r="C489" s="109" t="s">
        <v>867</v>
      </c>
      <c r="D489" s="130" t="str">
        <f t="shared" si="263"/>
        <v>Non-Op</v>
      </c>
      <c r="E489" s="130"/>
      <c r="F489" s="109"/>
      <c r="G489" s="130"/>
      <c r="H489" s="212" t="str">
        <f t="shared" si="267"/>
        <v/>
      </c>
      <c r="I489" s="212" t="str">
        <f t="shared" si="268"/>
        <v/>
      </c>
      <c r="J489" s="212" t="str">
        <f t="shared" si="269"/>
        <v/>
      </c>
      <c r="K489" s="212" t="str">
        <f t="shared" si="270"/>
        <v>Non-Op</v>
      </c>
      <c r="L489" s="212" t="str">
        <f t="shared" si="264"/>
        <v>NO</v>
      </c>
      <c r="M489" s="212" t="str">
        <f t="shared" si="265"/>
        <v>NO</v>
      </c>
      <c r="N489" s="212" t="str">
        <f t="shared" si="266"/>
        <v/>
      </c>
      <c r="O489" s="212"/>
      <c r="P489" s="110">
        <v>-25644564</v>
      </c>
      <c r="Q489" s="110">
        <v>-25644564</v>
      </c>
      <c r="R489" s="110">
        <v>-25644564</v>
      </c>
      <c r="S489" s="110">
        <v>-25644564</v>
      </c>
      <c r="T489" s="110">
        <v>-25644564</v>
      </c>
      <c r="U489" s="110">
        <v>-25644564</v>
      </c>
      <c r="V489" s="110">
        <v>-25644564</v>
      </c>
      <c r="W489" s="110">
        <v>-25644564</v>
      </c>
      <c r="X489" s="110">
        <v>-25644564</v>
      </c>
      <c r="Y489" s="110">
        <v>-25644564</v>
      </c>
      <c r="Z489" s="110">
        <v>-25644564</v>
      </c>
      <c r="AA489" s="110">
        <v>-25644564</v>
      </c>
      <c r="AB489" s="110">
        <v>-25644564</v>
      </c>
      <c r="AC489" s="110"/>
      <c r="AD489" s="533">
        <f t="shared" si="258"/>
        <v>-25644564</v>
      </c>
      <c r="AE489" s="529"/>
      <c r="AF489" s="118"/>
      <c r="AG489" s="270" t="s">
        <v>453</v>
      </c>
      <c r="AH489" s="138"/>
      <c r="AI489" s="116"/>
      <c r="AJ489" s="116"/>
      <c r="AK489" s="117">
        <f t="shared" si="271"/>
        <v>-25644564</v>
      </c>
      <c r="AL489" s="116">
        <f t="shared" ref="AL489:AL575" si="273">SUM(AI489:AK489)</f>
        <v>-25644564</v>
      </c>
      <c r="AM489" s="137"/>
      <c r="AN489" s="138"/>
      <c r="AO489" s="348">
        <f t="shared" ref="AO489:AO575" si="274">AM489+AN489</f>
        <v>0</v>
      </c>
      <c r="AP489" s="297"/>
      <c r="AQ489" s="101">
        <f t="shared" si="259"/>
        <v>-25644564</v>
      </c>
      <c r="AR489" s="138"/>
      <c r="AS489" s="116"/>
      <c r="AT489" s="116"/>
      <c r="AU489" s="116">
        <f t="shared" si="272"/>
        <v>-25644564</v>
      </c>
      <c r="AV489" s="343">
        <f t="shared" ref="AV489:AV575" si="275">SUM(AS489:AU489)</f>
        <v>-25644564</v>
      </c>
      <c r="AW489" s="138"/>
      <c r="AX489" s="138"/>
      <c r="AY489" s="343">
        <f t="shared" ref="AY489:AY575" si="276">AW489+AX489</f>
        <v>0</v>
      </c>
      <c r="AZ489" s="13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 s="139"/>
      <c r="BZ489" s="139"/>
      <c r="CA489" s="139"/>
      <c r="CB489" s="139"/>
      <c r="CC489" s="139"/>
      <c r="CD489" s="139"/>
      <c r="CE489" s="139"/>
      <c r="CF489" s="139"/>
      <c r="CG489" s="139"/>
      <c r="CH489" s="139"/>
      <c r="CI489" s="139"/>
      <c r="CJ489" s="139"/>
      <c r="CK489" s="139"/>
      <c r="CL489" s="139"/>
      <c r="CM489" s="139"/>
      <c r="CN489" s="139"/>
      <c r="CO489" s="139"/>
      <c r="CP489" s="139"/>
      <c r="CQ489" s="139"/>
      <c r="CR489" s="139"/>
      <c r="CS489" s="139"/>
      <c r="CT489" s="139"/>
      <c r="CU489" s="139"/>
      <c r="CV489" s="139"/>
    </row>
    <row r="490" spans="1:100" s="21" customFormat="1" ht="12" customHeight="1">
      <c r="A490" s="195">
        <v>18231091</v>
      </c>
      <c r="B490" s="126" t="s">
        <v>2166</v>
      </c>
      <c r="C490" s="109" t="s">
        <v>868</v>
      </c>
      <c r="D490" s="130" t="str">
        <f t="shared" si="263"/>
        <v>Non-Op</v>
      </c>
      <c r="E490" s="130"/>
      <c r="F490" s="109"/>
      <c r="G490" s="130"/>
      <c r="H490" s="212" t="str">
        <f t="shared" si="267"/>
        <v/>
      </c>
      <c r="I490" s="212" t="str">
        <f t="shared" si="268"/>
        <v/>
      </c>
      <c r="J490" s="212" t="str">
        <f t="shared" si="269"/>
        <v/>
      </c>
      <c r="K490" s="212" t="str">
        <f t="shared" si="270"/>
        <v>Non-Op</v>
      </c>
      <c r="L490" s="212" t="str">
        <f t="shared" si="264"/>
        <v>NO</v>
      </c>
      <c r="M490" s="212" t="str">
        <f t="shared" si="265"/>
        <v>NO</v>
      </c>
      <c r="N490" s="212" t="str">
        <f t="shared" si="266"/>
        <v/>
      </c>
      <c r="O490" s="212"/>
      <c r="P490" s="110">
        <v>25644564</v>
      </c>
      <c r="Q490" s="110">
        <v>25644564</v>
      </c>
      <c r="R490" s="110">
        <v>25644564</v>
      </c>
      <c r="S490" s="110">
        <v>25644564</v>
      </c>
      <c r="T490" s="110">
        <v>25644564</v>
      </c>
      <c r="U490" s="110">
        <v>25644564</v>
      </c>
      <c r="V490" s="110">
        <v>25644564</v>
      </c>
      <c r="W490" s="110">
        <v>25644564</v>
      </c>
      <c r="X490" s="110">
        <v>25644564</v>
      </c>
      <c r="Y490" s="110">
        <v>25644564</v>
      </c>
      <c r="Z490" s="110">
        <v>25644564</v>
      </c>
      <c r="AA490" s="110">
        <v>25644564</v>
      </c>
      <c r="AB490" s="110">
        <v>25644564</v>
      </c>
      <c r="AC490" s="110"/>
      <c r="AD490" s="533">
        <f t="shared" si="258"/>
        <v>25644564</v>
      </c>
      <c r="AE490" s="529"/>
      <c r="AF490" s="118"/>
      <c r="AG490" s="270" t="s">
        <v>453</v>
      </c>
      <c r="AH490" s="138"/>
      <c r="AI490" s="116"/>
      <c r="AJ490" s="116"/>
      <c r="AK490" s="117">
        <f t="shared" si="271"/>
        <v>25644564</v>
      </c>
      <c r="AL490" s="116">
        <f t="shared" si="273"/>
        <v>25644564</v>
      </c>
      <c r="AM490" s="137"/>
      <c r="AN490" s="138"/>
      <c r="AO490" s="348">
        <f t="shared" si="274"/>
        <v>0</v>
      </c>
      <c r="AP490" s="297"/>
      <c r="AQ490" s="101">
        <f t="shared" si="259"/>
        <v>25644564</v>
      </c>
      <c r="AR490" s="138"/>
      <c r="AS490" s="116"/>
      <c r="AT490" s="116"/>
      <c r="AU490" s="116">
        <f t="shared" si="272"/>
        <v>25644564</v>
      </c>
      <c r="AV490" s="343">
        <f t="shared" si="275"/>
        <v>25644564</v>
      </c>
      <c r="AW490" s="138"/>
      <c r="AX490" s="138"/>
      <c r="AY490" s="343">
        <f t="shared" si="276"/>
        <v>0</v>
      </c>
      <c r="AZ490" s="139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 s="139"/>
      <c r="BZ490" s="139"/>
      <c r="CA490" s="139"/>
      <c r="CB490" s="139"/>
      <c r="CC490" s="139"/>
      <c r="CD490" s="139"/>
      <c r="CE490" s="139"/>
      <c r="CF490" s="139"/>
      <c r="CG490" s="139"/>
      <c r="CH490" s="139"/>
      <c r="CI490" s="139"/>
      <c r="CJ490" s="139"/>
      <c r="CK490" s="139"/>
      <c r="CL490" s="139"/>
      <c r="CM490" s="139"/>
      <c r="CN490" s="139"/>
      <c r="CO490" s="139"/>
      <c r="CP490" s="139"/>
      <c r="CQ490" s="139"/>
      <c r="CR490" s="139"/>
      <c r="CS490" s="139"/>
      <c r="CT490" s="139"/>
      <c r="CU490" s="139"/>
      <c r="CV490" s="139"/>
    </row>
    <row r="491" spans="1:100" s="21" customFormat="1" ht="12" customHeight="1">
      <c r="A491" s="195">
        <v>18231141</v>
      </c>
      <c r="B491" s="126" t="s">
        <v>2167</v>
      </c>
      <c r="C491" s="109" t="s">
        <v>980</v>
      </c>
      <c r="D491" s="130" t="str">
        <f t="shared" si="263"/>
        <v>Non-Op</v>
      </c>
      <c r="E491" s="130"/>
      <c r="F491" s="109"/>
      <c r="G491" s="130"/>
      <c r="H491" s="212" t="str">
        <f t="shared" si="267"/>
        <v/>
      </c>
      <c r="I491" s="212" t="str">
        <f t="shared" si="268"/>
        <v/>
      </c>
      <c r="J491" s="212" t="str">
        <f t="shared" si="269"/>
        <v/>
      </c>
      <c r="K491" s="212" t="str">
        <f t="shared" si="270"/>
        <v>Non-Op</v>
      </c>
      <c r="L491" s="212" t="str">
        <f t="shared" si="264"/>
        <v>NO</v>
      </c>
      <c r="M491" s="212" t="str">
        <f t="shared" si="265"/>
        <v>NO</v>
      </c>
      <c r="N491" s="212" t="str">
        <f t="shared" si="266"/>
        <v/>
      </c>
      <c r="O491" s="212"/>
      <c r="P491" s="110">
        <v>-38038883</v>
      </c>
      <c r="Q491" s="110">
        <v>-38038883</v>
      </c>
      <c r="R491" s="110">
        <v>-38038883</v>
      </c>
      <c r="S491" s="110">
        <v>-38038883</v>
      </c>
      <c r="T491" s="110">
        <v>-38038883</v>
      </c>
      <c r="U491" s="110">
        <v>-38038883</v>
      </c>
      <c r="V491" s="110">
        <v>-38038883</v>
      </c>
      <c r="W491" s="110">
        <v>-38038883</v>
      </c>
      <c r="X491" s="110">
        <v>-38038883</v>
      </c>
      <c r="Y491" s="110">
        <v>-38038883</v>
      </c>
      <c r="Z491" s="110">
        <v>-38038883</v>
      </c>
      <c r="AA491" s="110">
        <v>-38038883</v>
      </c>
      <c r="AB491" s="110">
        <v>-38038883</v>
      </c>
      <c r="AC491" s="110"/>
      <c r="AD491" s="533">
        <f t="shared" si="258"/>
        <v>-38038883</v>
      </c>
      <c r="AE491" s="529"/>
      <c r="AF491" s="118"/>
      <c r="AG491" s="270" t="s">
        <v>453</v>
      </c>
      <c r="AH491" s="138"/>
      <c r="AI491" s="116"/>
      <c r="AJ491" s="116"/>
      <c r="AK491" s="117">
        <f t="shared" si="271"/>
        <v>-38038883</v>
      </c>
      <c r="AL491" s="116">
        <f t="shared" si="273"/>
        <v>-38038883</v>
      </c>
      <c r="AM491" s="137"/>
      <c r="AN491" s="138"/>
      <c r="AO491" s="348">
        <f t="shared" si="274"/>
        <v>0</v>
      </c>
      <c r="AP491" s="297"/>
      <c r="AQ491" s="101">
        <f t="shared" si="259"/>
        <v>-38038883</v>
      </c>
      <c r="AR491" s="138"/>
      <c r="AS491" s="116"/>
      <c r="AT491" s="116"/>
      <c r="AU491" s="116">
        <f t="shared" si="272"/>
        <v>-38038883</v>
      </c>
      <c r="AV491" s="343">
        <f t="shared" si="275"/>
        <v>-38038883</v>
      </c>
      <c r="AW491" s="138"/>
      <c r="AX491" s="138"/>
      <c r="AY491" s="343">
        <f t="shared" si="276"/>
        <v>0</v>
      </c>
      <c r="AZ491" s="139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 s="139"/>
      <c r="BZ491" s="139"/>
      <c r="CA491" s="139"/>
      <c r="CB491" s="139"/>
      <c r="CC491" s="139"/>
      <c r="CD491" s="139"/>
      <c r="CE491" s="139"/>
      <c r="CF491" s="139"/>
      <c r="CG491" s="139"/>
      <c r="CH491" s="139"/>
      <c r="CI491" s="139"/>
      <c r="CJ491" s="139"/>
      <c r="CK491" s="139"/>
      <c r="CL491" s="139"/>
      <c r="CM491" s="139"/>
      <c r="CN491" s="139"/>
      <c r="CO491" s="139"/>
      <c r="CP491" s="139"/>
      <c r="CQ491" s="139"/>
      <c r="CR491" s="139"/>
      <c r="CS491" s="139"/>
      <c r="CT491" s="139"/>
      <c r="CU491" s="139"/>
      <c r="CV491" s="139"/>
    </row>
    <row r="492" spans="1:100" s="21" customFormat="1" ht="12" customHeight="1">
      <c r="A492" s="195">
        <v>18231151</v>
      </c>
      <c r="B492" s="126" t="s">
        <v>2168</v>
      </c>
      <c r="C492" s="109" t="s">
        <v>981</v>
      </c>
      <c r="D492" s="130" t="str">
        <f t="shared" si="263"/>
        <v>Non-Op</v>
      </c>
      <c r="E492" s="130"/>
      <c r="F492" s="109"/>
      <c r="G492" s="130"/>
      <c r="H492" s="212" t="str">
        <f t="shared" si="267"/>
        <v/>
      </c>
      <c r="I492" s="212" t="str">
        <f t="shared" si="268"/>
        <v/>
      </c>
      <c r="J492" s="212" t="str">
        <f t="shared" si="269"/>
        <v/>
      </c>
      <c r="K492" s="212" t="str">
        <f t="shared" si="270"/>
        <v>Non-Op</v>
      </c>
      <c r="L492" s="212" t="str">
        <f t="shared" si="264"/>
        <v>NO</v>
      </c>
      <c r="M492" s="212" t="str">
        <f t="shared" si="265"/>
        <v>NO</v>
      </c>
      <c r="N492" s="212" t="str">
        <f t="shared" si="266"/>
        <v/>
      </c>
      <c r="O492" s="212"/>
      <c r="P492" s="110">
        <v>38038883</v>
      </c>
      <c r="Q492" s="110">
        <v>38038883</v>
      </c>
      <c r="R492" s="110">
        <v>38038883</v>
      </c>
      <c r="S492" s="110">
        <v>38038883</v>
      </c>
      <c r="T492" s="110">
        <v>38038883</v>
      </c>
      <c r="U492" s="110">
        <v>38038883</v>
      </c>
      <c r="V492" s="110">
        <v>38038883</v>
      </c>
      <c r="W492" s="110">
        <v>38038883</v>
      </c>
      <c r="X492" s="110">
        <v>38038883</v>
      </c>
      <c r="Y492" s="110">
        <v>38038883</v>
      </c>
      <c r="Z492" s="110">
        <v>38038883</v>
      </c>
      <c r="AA492" s="110">
        <v>38038883</v>
      </c>
      <c r="AB492" s="110">
        <v>38038883</v>
      </c>
      <c r="AC492" s="110"/>
      <c r="AD492" s="533">
        <f t="shared" si="258"/>
        <v>38038883</v>
      </c>
      <c r="AE492" s="529"/>
      <c r="AF492" s="118"/>
      <c r="AG492" s="270" t="s">
        <v>453</v>
      </c>
      <c r="AH492" s="138"/>
      <c r="AI492" s="116"/>
      <c r="AJ492" s="116"/>
      <c r="AK492" s="117">
        <f t="shared" si="271"/>
        <v>38038883</v>
      </c>
      <c r="AL492" s="116">
        <f t="shared" si="273"/>
        <v>38038883</v>
      </c>
      <c r="AM492" s="137"/>
      <c r="AN492" s="138"/>
      <c r="AO492" s="348">
        <f t="shared" si="274"/>
        <v>0</v>
      </c>
      <c r="AP492" s="297"/>
      <c r="AQ492" s="101">
        <f t="shared" si="259"/>
        <v>38038883</v>
      </c>
      <c r="AR492" s="138"/>
      <c r="AS492" s="116"/>
      <c r="AT492" s="116"/>
      <c r="AU492" s="116">
        <f t="shared" si="272"/>
        <v>38038883</v>
      </c>
      <c r="AV492" s="343">
        <f t="shared" si="275"/>
        <v>38038883</v>
      </c>
      <c r="AW492" s="138"/>
      <c r="AX492" s="138"/>
      <c r="AY492" s="343">
        <f t="shared" si="276"/>
        <v>0</v>
      </c>
      <c r="AZ492" s="139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 s="139"/>
      <c r="BZ492" s="139"/>
      <c r="CA492" s="139"/>
      <c r="CB492" s="139"/>
      <c r="CC492" s="139"/>
      <c r="CD492" s="139"/>
      <c r="CE492" s="139"/>
      <c r="CF492" s="139"/>
      <c r="CG492" s="139"/>
      <c r="CH492" s="139"/>
      <c r="CI492" s="139"/>
      <c r="CJ492" s="139"/>
      <c r="CK492" s="139"/>
      <c r="CL492" s="139"/>
      <c r="CM492" s="139"/>
      <c r="CN492" s="139"/>
      <c r="CO492" s="139"/>
      <c r="CP492" s="139"/>
      <c r="CQ492" s="139"/>
      <c r="CR492" s="139"/>
      <c r="CS492" s="139"/>
      <c r="CT492" s="139"/>
      <c r="CU492" s="139"/>
      <c r="CV492" s="139"/>
    </row>
    <row r="493" spans="1:100" s="21" customFormat="1" ht="12" customHeight="1">
      <c r="A493" s="195">
        <v>18231161</v>
      </c>
      <c r="B493" s="126" t="s">
        <v>2169</v>
      </c>
      <c r="C493" s="109" t="s">
        <v>1110</v>
      </c>
      <c r="D493" s="130" t="str">
        <f t="shared" si="263"/>
        <v>Non-Op</v>
      </c>
      <c r="E493" s="130"/>
      <c r="F493" s="109"/>
      <c r="G493" s="130"/>
      <c r="H493" s="212" t="str">
        <f t="shared" si="267"/>
        <v/>
      </c>
      <c r="I493" s="212" t="str">
        <f t="shared" si="268"/>
        <v/>
      </c>
      <c r="J493" s="212" t="str">
        <f t="shared" si="269"/>
        <v/>
      </c>
      <c r="K493" s="212" t="str">
        <f t="shared" si="270"/>
        <v>Non-Op</v>
      </c>
      <c r="L493" s="212" t="str">
        <f t="shared" si="264"/>
        <v>NO</v>
      </c>
      <c r="M493" s="212" t="str">
        <f t="shared" si="265"/>
        <v>NO</v>
      </c>
      <c r="N493" s="212" t="str">
        <f t="shared" si="266"/>
        <v/>
      </c>
      <c r="O493" s="212"/>
      <c r="P493" s="110">
        <v>39647674</v>
      </c>
      <c r="Q493" s="110">
        <v>39647674</v>
      </c>
      <c r="R493" s="110">
        <v>39647674</v>
      </c>
      <c r="S493" s="110">
        <v>39647674</v>
      </c>
      <c r="T493" s="110">
        <v>39647674</v>
      </c>
      <c r="U493" s="110">
        <v>39647674</v>
      </c>
      <c r="V493" s="110">
        <v>39647674</v>
      </c>
      <c r="W493" s="110">
        <v>39647674</v>
      </c>
      <c r="X493" s="110">
        <v>39647674</v>
      </c>
      <c r="Y493" s="110">
        <v>39647674</v>
      </c>
      <c r="Z493" s="110">
        <v>39647674</v>
      </c>
      <c r="AA493" s="110">
        <v>39647674</v>
      </c>
      <c r="AB493" s="110">
        <v>39647674</v>
      </c>
      <c r="AC493" s="110"/>
      <c r="AD493" s="533">
        <f t="shared" si="258"/>
        <v>39647674</v>
      </c>
      <c r="AE493" s="529"/>
      <c r="AF493" s="118"/>
      <c r="AG493" s="270" t="s">
        <v>453</v>
      </c>
      <c r="AH493" s="138"/>
      <c r="AI493" s="116"/>
      <c r="AJ493" s="116"/>
      <c r="AK493" s="117">
        <f t="shared" si="271"/>
        <v>39647674</v>
      </c>
      <c r="AL493" s="116">
        <f t="shared" si="273"/>
        <v>39647674</v>
      </c>
      <c r="AM493" s="137"/>
      <c r="AN493" s="138"/>
      <c r="AO493" s="348">
        <f t="shared" si="274"/>
        <v>0</v>
      </c>
      <c r="AP493" s="297"/>
      <c r="AQ493" s="101">
        <f t="shared" si="259"/>
        <v>39647674</v>
      </c>
      <c r="AR493" s="138"/>
      <c r="AS493" s="116"/>
      <c r="AT493" s="116"/>
      <c r="AU493" s="116">
        <f t="shared" si="272"/>
        <v>39647674</v>
      </c>
      <c r="AV493" s="343">
        <f t="shared" si="275"/>
        <v>39647674</v>
      </c>
      <c r="AW493" s="138"/>
      <c r="AX493" s="138"/>
      <c r="AY493" s="343">
        <f t="shared" si="276"/>
        <v>0</v>
      </c>
      <c r="AZ493" s="139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 s="139"/>
      <c r="BZ493" s="139"/>
      <c r="CA493" s="139"/>
      <c r="CB493" s="139"/>
      <c r="CC493" s="139"/>
      <c r="CD493" s="139"/>
      <c r="CE493" s="139"/>
      <c r="CF493" s="139"/>
      <c r="CG493" s="139"/>
      <c r="CH493" s="139"/>
      <c r="CI493" s="139"/>
      <c r="CJ493" s="139"/>
      <c r="CK493" s="139"/>
      <c r="CL493" s="139"/>
      <c r="CM493" s="139"/>
      <c r="CN493" s="139"/>
      <c r="CO493" s="139"/>
      <c r="CP493" s="139"/>
      <c r="CQ493" s="139"/>
      <c r="CR493" s="139"/>
      <c r="CS493" s="139"/>
      <c r="CT493" s="139"/>
      <c r="CU493" s="139"/>
      <c r="CV493" s="139"/>
    </row>
    <row r="494" spans="1:100" s="21" customFormat="1" ht="12" customHeight="1">
      <c r="A494" s="195">
        <v>18231171</v>
      </c>
      <c r="B494" s="126" t="s">
        <v>2170</v>
      </c>
      <c r="C494" s="109" t="s">
        <v>1111</v>
      </c>
      <c r="D494" s="130" t="str">
        <f t="shared" si="263"/>
        <v>Non-Op</v>
      </c>
      <c r="E494" s="130"/>
      <c r="F494" s="109"/>
      <c r="G494" s="130"/>
      <c r="H494" s="212" t="str">
        <f t="shared" si="267"/>
        <v/>
      </c>
      <c r="I494" s="212" t="str">
        <f t="shared" si="268"/>
        <v/>
      </c>
      <c r="J494" s="212" t="str">
        <f t="shared" si="269"/>
        <v/>
      </c>
      <c r="K494" s="212" t="str">
        <f t="shared" si="270"/>
        <v>Non-Op</v>
      </c>
      <c r="L494" s="212" t="str">
        <f t="shared" si="264"/>
        <v>NO</v>
      </c>
      <c r="M494" s="212" t="str">
        <f t="shared" si="265"/>
        <v>NO</v>
      </c>
      <c r="N494" s="212" t="str">
        <f t="shared" si="266"/>
        <v/>
      </c>
      <c r="O494" s="212"/>
      <c r="P494" s="110">
        <v>-39647674</v>
      </c>
      <c r="Q494" s="110">
        <v>-39647674</v>
      </c>
      <c r="R494" s="110">
        <v>-39647674</v>
      </c>
      <c r="S494" s="110">
        <v>-39647674</v>
      </c>
      <c r="T494" s="110">
        <v>-39647674</v>
      </c>
      <c r="U494" s="110">
        <v>-39647674</v>
      </c>
      <c r="V494" s="110">
        <v>-39647674</v>
      </c>
      <c r="W494" s="110">
        <v>-39647674</v>
      </c>
      <c r="X494" s="110">
        <v>-39647674</v>
      </c>
      <c r="Y494" s="110">
        <v>-39647674</v>
      </c>
      <c r="Z494" s="110">
        <v>-39647674</v>
      </c>
      <c r="AA494" s="110">
        <v>-39647674</v>
      </c>
      <c r="AB494" s="110">
        <v>-39647674</v>
      </c>
      <c r="AC494" s="110"/>
      <c r="AD494" s="533">
        <f t="shared" si="258"/>
        <v>-39647674</v>
      </c>
      <c r="AE494" s="529"/>
      <c r="AF494" s="118"/>
      <c r="AG494" s="270" t="s">
        <v>453</v>
      </c>
      <c r="AH494" s="138"/>
      <c r="AI494" s="116"/>
      <c r="AJ494" s="116"/>
      <c r="AK494" s="117">
        <f t="shared" si="271"/>
        <v>-39647674</v>
      </c>
      <c r="AL494" s="116">
        <f t="shared" si="273"/>
        <v>-39647674</v>
      </c>
      <c r="AM494" s="137"/>
      <c r="AN494" s="138"/>
      <c r="AO494" s="348">
        <f t="shared" si="274"/>
        <v>0</v>
      </c>
      <c r="AP494" s="297"/>
      <c r="AQ494" s="101">
        <f t="shared" si="259"/>
        <v>-39647674</v>
      </c>
      <c r="AR494" s="138"/>
      <c r="AS494" s="116"/>
      <c r="AT494" s="116"/>
      <c r="AU494" s="116">
        <f t="shared" si="272"/>
        <v>-39647674</v>
      </c>
      <c r="AV494" s="343">
        <f t="shared" si="275"/>
        <v>-39647674</v>
      </c>
      <c r="AW494" s="138"/>
      <c r="AX494" s="138"/>
      <c r="AY494" s="343">
        <f t="shared" si="276"/>
        <v>0</v>
      </c>
      <c r="AZ494" s="139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 s="139"/>
      <c r="BZ494" s="139"/>
      <c r="CA494" s="139"/>
      <c r="CB494" s="139"/>
      <c r="CC494" s="139"/>
      <c r="CD494" s="139"/>
      <c r="CE494" s="139"/>
      <c r="CF494" s="139"/>
      <c r="CG494" s="139"/>
      <c r="CH494" s="139"/>
      <c r="CI494" s="139"/>
      <c r="CJ494" s="139"/>
      <c r="CK494" s="139"/>
      <c r="CL494" s="139"/>
      <c r="CM494" s="139"/>
      <c r="CN494" s="139"/>
      <c r="CO494" s="139"/>
      <c r="CP494" s="139"/>
      <c r="CQ494" s="139"/>
      <c r="CR494" s="139"/>
      <c r="CS494" s="139"/>
      <c r="CT494" s="139"/>
      <c r="CU494" s="139"/>
      <c r="CV494" s="139"/>
    </row>
    <row r="495" spans="1:100" s="21" customFormat="1" ht="12" customHeight="1">
      <c r="A495" s="195">
        <v>18231181</v>
      </c>
      <c r="B495" s="126" t="s">
        <v>2171</v>
      </c>
      <c r="C495" s="109" t="s">
        <v>1192</v>
      </c>
      <c r="D495" s="130" t="str">
        <f t="shared" si="263"/>
        <v>Non-Op</v>
      </c>
      <c r="E495" s="130"/>
      <c r="F495" s="109"/>
      <c r="G495" s="130"/>
      <c r="H495" s="212" t="str">
        <f t="shared" si="267"/>
        <v/>
      </c>
      <c r="I495" s="212" t="str">
        <f t="shared" si="268"/>
        <v/>
      </c>
      <c r="J495" s="212" t="str">
        <f t="shared" si="269"/>
        <v/>
      </c>
      <c r="K495" s="212" t="str">
        <f t="shared" si="270"/>
        <v>Non-Op</v>
      </c>
      <c r="L495" s="212" t="str">
        <f t="shared" si="264"/>
        <v>NO</v>
      </c>
      <c r="M495" s="212" t="str">
        <f t="shared" si="265"/>
        <v>NO</v>
      </c>
      <c r="N495" s="212" t="str">
        <f t="shared" si="266"/>
        <v/>
      </c>
      <c r="O495" s="212"/>
      <c r="P495" s="110">
        <v>8232968</v>
      </c>
      <c r="Q495" s="110">
        <v>8232968</v>
      </c>
      <c r="R495" s="110">
        <v>8232968</v>
      </c>
      <c r="S495" s="110">
        <v>8232968</v>
      </c>
      <c r="T495" s="110">
        <v>8232968</v>
      </c>
      <c r="U495" s="110">
        <v>8232968</v>
      </c>
      <c r="V495" s="110">
        <v>8232968</v>
      </c>
      <c r="W495" s="110">
        <v>8232968</v>
      </c>
      <c r="X495" s="110">
        <v>8232968</v>
      </c>
      <c r="Y495" s="110">
        <v>8232968</v>
      </c>
      <c r="Z495" s="110">
        <v>8232968</v>
      </c>
      <c r="AA495" s="110">
        <v>8232968</v>
      </c>
      <c r="AB495" s="110">
        <v>8232968</v>
      </c>
      <c r="AC495" s="110"/>
      <c r="AD495" s="533">
        <f t="shared" si="258"/>
        <v>8232968</v>
      </c>
      <c r="AE495" s="529"/>
      <c r="AF495" s="118"/>
      <c r="AG495" s="270" t="s">
        <v>453</v>
      </c>
      <c r="AH495" s="138"/>
      <c r="AI495" s="116"/>
      <c r="AJ495" s="116"/>
      <c r="AK495" s="117">
        <f t="shared" si="271"/>
        <v>8232968</v>
      </c>
      <c r="AL495" s="116">
        <f t="shared" si="273"/>
        <v>8232968</v>
      </c>
      <c r="AM495" s="137"/>
      <c r="AN495" s="138"/>
      <c r="AO495" s="348">
        <f t="shared" si="274"/>
        <v>0</v>
      </c>
      <c r="AP495" s="297"/>
      <c r="AQ495" s="101">
        <f t="shared" si="259"/>
        <v>8232968</v>
      </c>
      <c r="AR495" s="138"/>
      <c r="AS495" s="116"/>
      <c r="AT495" s="116"/>
      <c r="AU495" s="116">
        <f t="shared" si="272"/>
        <v>8232968</v>
      </c>
      <c r="AV495" s="343">
        <f t="shared" si="275"/>
        <v>8232968</v>
      </c>
      <c r="AW495" s="138"/>
      <c r="AX495" s="138"/>
      <c r="AY495" s="343">
        <f t="shared" si="276"/>
        <v>0</v>
      </c>
      <c r="AZ495" s="139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 s="139"/>
      <c r="BZ495" s="139"/>
      <c r="CA495" s="139"/>
      <c r="CB495" s="139"/>
      <c r="CC495" s="139"/>
      <c r="CD495" s="139"/>
      <c r="CE495" s="139"/>
      <c r="CF495" s="139"/>
      <c r="CG495" s="139"/>
      <c r="CH495" s="139"/>
      <c r="CI495" s="139"/>
      <c r="CJ495" s="139"/>
      <c r="CK495" s="139"/>
      <c r="CL495" s="139"/>
      <c r="CM495" s="139"/>
      <c r="CN495" s="139"/>
      <c r="CO495" s="139"/>
      <c r="CP495" s="139"/>
      <c r="CQ495" s="139"/>
      <c r="CR495" s="139"/>
      <c r="CS495" s="139"/>
      <c r="CT495" s="139"/>
      <c r="CU495" s="139"/>
      <c r="CV495" s="139"/>
    </row>
    <row r="496" spans="1:100" s="21" customFormat="1" ht="12" customHeight="1">
      <c r="A496" s="195">
        <v>18231191</v>
      </c>
      <c r="B496" s="126" t="s">
        <v>2172</v>
      </c>
      <c r="C496" s="109" t="s">
        <v>1193</v>
      </c>
      <c r="D496" s="130" t="str">
        <f t="shared" si="263"/>
        <v>Non-Op</v>
      </c>
      <c r="E496" s="130"/>
      <c r="F496" s="109"/>
      <c r="G496" s="130"/>
      <c r="H496" s="212" t="str">
        <f t="shared" si="267"/>
        <v/>
      </c>
      <c r="I496" s="212" t="str">
        <f t="shared" si="268"/>
        <v/>
      </c>
      <c r="J496" s="212" t="str">
        <f t="shared" si="269"/>
        <v/>
      </c>
      <c r="K496" s="212" t="str">
        <f t="shared" si="270"/>
        <v>Non-Op</v>
      </c>
      <c r="L496" s="212" t="str">
        <f t="shared" si="264"/>
        <v>NO</v>
      </c>
      <c r="M496" s="212" t="str">
        <f t="shared" si="265"/>
        <v>NO</v>
      </c>
      <c r="N496" s="212" t="str">
        <f t="shared" si="266"/>
        <v/>
      </c>
      <c r="O496" s="212"/>
      <c r="P496" s="110">
        <v>-8232968</v>
      </c>
      <c r="Q496" s="110">
        <v>-8232968</v>
      </c>
      <c r="R496" s="110">
        <v>-8232968</v>
      </c>
      <c r="S496" s="110">
        <v>-8232968</v>
      </c>
      <c r="T496" s="110">
        <v>-8232968</v>
      </c>
      <c r="U496" s="110">
        <v>-8232968</v>
      </c>
      <c r="V496" s="110">
        <v>-8232968</v>
      </c>
      <c r="W496" s="110">
        <v>-8232968</v>
      </c>
      <c r="X496" s="110">
        <v>-8232968</v>
      </c>
      <c r="Y496" s="110">
        <v>-8232968</v>
      </c>
      <c r="Z496" s="110">
        <v>-8232968</v>
      </c>
      <c r="AA496" s="110">
        <v>-8232968</v>
      </c>
      <c r="AB496" s="110">
        <v>-8232968</v>
      </c>
      <c r="AC496" s="110"/>
      <c r="AD496" s="533">
        <f t="shared" si="258"/>
        <v>-8232968</v>
      </c>
      <c r="AE496" s="529"/>
      <c r="AF496" s="118"/>
      <c r="AG496" s="270" t="s">
        <v>453</v>
      </c>
      <c r="AH496" s="138"/>
      <c r="AI496" s="116"/>
      <c r="AJ496" s="116"/>
      <c r="AK496" s="117">
        <f t="shared" si="271"/>
        <v>-8232968</v>
      </c>
      <c r="AL496" s="116">
        <f t="shared" si="273"/>
        <v>-8232968</v>
      </c>
      <c r="AM496" s="137"/>
      <c r="AN496" s="138"/>
      <c r="AO496" s="348">
        <f t="shared" si="274"/>
        <v>0</v>
      </c>
      <c r="AP496" s="297"/>
      <c r="AQ496" s="101">
        <f t="shared" si="259"/>
        <v>-8232968</v>
      </c>
      <c r="AR496" s="138"/>
      <c r="AS496" s="116"/>
      <c r="AT496" s="116"/>
      <c r="AU496" s="116">
        <f t="shared" si="272"/>
        <v>-8232968</v>
      </c>
      <c r="AV496" s="343">
        <f t="shared" si="275"/>
        <v>-8232968</v>
      </c>
      <c r="AW496" s="138"/>
      <c r="AX496" s="138"/>
      <c r="AY496" s="343">
        <f t="shared" si="276"/>
        <v>0</v>
      </c>
      <c r="AZ496" s="139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 s="139"/>
      <c r="BZ496" s="139"/>
      <c r="CA496" s="139"/>
      <c r="CB496" s="139"/>
      <c r="CC496" s="139"/>
      <c r="CD496" s="139"/>
      <c r="CE496" s="139"/>
      <c r="CF496" s="139"/>
      <c r="CG496" s="139"/>
      <c r="CH496" s="139"/>
      <c r="CI496" s="139"/>
      <c r="CJ496" s="139"/>
      <c r="CK496" s="139"/>
      <c r="CL496" s="139"/>
      <c r="CM496" s="139"/>
      <c r="CN496" s="139"/>
      <c r="CO496" s="139"/>
      <c r="CP496" s="139"/>
      <c r="CQ496" s="139"/>
      <c r="CR496" s="139"/>
      <c r="CS496" s="139"/>
      <c r="CT496" s="139"/>
      <c r="CU496" s="139"/>
      <c r="CV496" s="139"/>
    </row>
    <row r="497" spans="1:100" s="21" customFormat="1" ht="12" customHeight="1">
      <c r="A497" s="195">
        <v>18231241</v>
      </c>
      <c r="B497" s="126" t="s">
        <v>2173</v>
      </c>
      <c r="C497" s="109" t="s">
        <v>1309</v>
      </c>
      <c r="D497" s="130" t="str">
        <f t="shared" si="263"/>
        <v>Non-Op</v>
      </c>
      <c r="E497" s="130"/>
      <c r="F497" s="109"/>
      <c r="G497" s="130"/>
      <c r="H497" s="212" t="str">
        <f t="shared" si="267"/>
        <v/>
      </c>
      <c r="I497" s="212" t="str">
        <f t="shared" si="268"/>
        <v/>
      </c>
      <c r="J497" s="212" t="str">
        <f t="shared" si="269"/>
        <v/>
      </c>
      <c r="K497" s="212" t="str">
        <f t="shared" si="270"/>
        <v>Non-Op</v>
      </c>
      <c r="L497" s="212" t="str">
        <f t="shared" si="264"/>
        <v>NO</v>
      </c>
      <c r="M497" s="212" t="str">
        <f t="shared" si="265"/>
        <v>NO</v>
      </c>
      <c r="N497" s="212" t="str">
        <f t="shared" si="266"/>
        <v/>
      </c>
      <c r="O497" s="212"/>
      <c r="P497" s="110">
        <v>457520.62</v>
      </c>
      <c r="Q497" s="110">
        <v>457520.62</v>
      </c>
      <c r="R497" s="110">
        <v>457520.62</v>
      </c>
      <c r="S497" s="110">
        <v>451211.27</v>
      </c>
      <c r="T497" s="110">
        <v>451211.27</v>
      </c>
      <c r="U497" s="110">
        <v>451211.27</v>
      </c>
      <c r="V497" s="110">
        <v>465000</v>
      </c>
      <c r="W497" s="110">
        <v>465000</v>
      </c>
      <c r="X497" s="110">
        <v>465000</v>
      </c>
      <c r="Y497" s="110">
        <v>0</v>
      </c>
      <c r="Z497" s="110">
        <v>0</v>
      </c>
      <c r="AA497" s="110">
        <v>0</v>
      </c>
      <c r="AB497" s="110">
        <v>0</v>
      </c>
      <c r="AC497" s="110"/>
      <c r="AD497" s="533">
        <f t="shared" si="258"/>
        <v>324369.61333333334</v>
      </c>
      <c r="AE497" s="529"/>
      <c r="AF497" s="118"/>
      <c r="AG497" s="270" t="s">
        <v>453</v>
      </c>
      <c r="AH497" s="138"/>
      <c r="AI497" s="116"/>
      <c r="AJ497" s="116"/>
      <c r="AK497" s="117">
        <f t="shared" si="271"/>
        <v>324369.61333333334</v>
      </c>
      <c r="AL497" s="116">
        <f t="shared" si="273"/>
        <v>324369.61333333334</v>
      </c>
      <c r="AM497" s="137"/>
      <c r="AN497" s="138"/>
      <c r="AO497" s="348">
        <f t="shared" si="274"/>
        <v>0</v>
      </c>
      <c r="AP497" s="297"/>
      <c r="AQ497" s="101">
        <f t="shared" si="259"/>
        <v>0</v>
      </c>
      <c r="AR497" s="138"/>
      <c r="AS497" s="116"/>
      <c r="AT497" s="116"/>
      <c r="AU497" s="116">
        <f t="shared" si="272"/>
        <v>0</v>
      </c>
      <c r="AV497" s="343">
        <f t="shared" si="275"/>
        <v>0</v>
      </c>
      <c r="AW497" s="138"/>
      <c r="AX497" s="138"/>
      <c r="AY497" s="343">
        <f t="shared" si="276"/>
        <v>0</v>
      </c>
      <c r="AZ497" s="139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 s="139"/>
      <c r="BZ497" s="139"/>
      <c r="CA497" s="139"/>
      <c r="CB497" s="139"/>
      <c r="CC497" s="139"/>
      <c r="CD497" s="139"/>
      <c r="CE497" s="139"/>
      <c r="CF497" s="139"/>
      <c r="CG497" s="139"/>
      <c r="CH497" s="139"/>
      <c r="CI497" s="139"/>
      <c r="CJ497" s="139"/>
      <c r="CK497" s="139"/>
      <c r="CL497" s="139"/>
      <c r="CM497" s="139"/>
      <c r="CN497" s="139"/>
      <c r="CO497" s="139"/>
      <c r="CP497" s="139"/>
      <c r="CQ497" s="139"/>
      <c r="CR497" s="139"/>
      <c r="CS497" s="139"/>
      <c r="CT497" s="139"/>
      <c r="CU497" s="139"/>
      <c r="CV497" s="139"/>
    </row>
    <row r="498" spans="1:100" s="21" customFormat="1" ht="12" customHeight="1">
      <c r="A498" s="195">
        <v>18231251</v>
      </c>
      <c r="B498" s="126" t="s">
        <v>2174</v>
      </c>
      <c r="C498" s="109" t="s">
        <v>1340</v>
      </c>
      <c r="D498" s="130" t="str">
        <f t="shared" si="263"/>
        <v>Non-Op</v>
      </c>
      <c r="E498" s="130"/>
      <c r="F498" s="109"/>
      <c r="G498" s="130"/>
      <c r="H498" s="212" t="str">
        <f t="shared" si="267"/>
        <v/>
      </c>
      <c r="I498" s="212" t="str">
        <f t="shared" si="268"/>
        <v/>
      </c>
      <c r="J498" s="212" t="str">
        <f t="shared" si="269"/>
        <v/>
      </c>
      <c r="K498" s="212" t="str">
        <f t="shared" si="270"/>
        <v>Non-Op</v>
      </c>
      <c r="L498" s="212" t="str">
        <f t="shared" si="264"/>
        <v>NO</v>
      </c>
      <c r="M498" s="212" t="str">
        <f t="shared" si="265"/>
        <v>NO</v>
      </c>
      <c r="N498" s="212" t="str">
        <f t="shared" si="266"/>
        <v/>
      </c>
      <c r="O498" s="212"/>
      <c r="P498" s="110">
        <v>31456.19</v>
      </c>
      <c r="Q498" s="110">
        <v>31456.19</v>
      </c>
      <c r="R498" s="110">
        <v>37765.54</v>
      </c>
      <c r="S498" s="110">
        <v>37765.54</v>
      </c>
      <c r="T498" s="110">
        <v>51661.66</v>
      </c>
      <c r="U498" s="110">
        <v>52554.16</v>
      </c>
      <c r="V498" s="110">
        <v>61259.91</v>
      </c>
      <c r="W498" s="110">
        <v>61729.91</v>
      </c>
      <c r="X498" s="110">
        <v>67949.210000000006</v>
      </c>
      <c r="Y498" s="110">
        <v>61259.91</v>
      </c>
      <c r="Z498" s="110">
        <v>61259.91</v>
      </c>
      <c r="AA498" s="110">
        <v>61259.91</v>
      </c>
      <c r="AB498" s="110">
        <v>61259.91</v>
      </c>
      <c r="AC498" s="110"/>
      <c r="AD498" s="533">
        <f t="shared" si="258"/>
        <v>52689.991666666676</v>
      </c>
      <c r="AE498" s="531"/>
      <c r="AF498" s="123"/>
      <c r="AG498" s="271" t="s">
        <v>453</v>
      </c>
      <c r="AH498" s="138"/>
      <c r="AI498" s="116"/>
      <c r="AJ498" s="116"/>
      <c r="AK498" s="117">
        <f t="shared" si="271"/>
        <v>52689.991666666676</v>
      </c>
      <c r="AL498" s="116">
        <f t="shared" si="273"/>
        <v>52689.991666666676</v>
      </c>
      <c r="AM498" s="137"/>
      <c r="AN498" s="138"/>
      <c r="AO498" s="348">
        <f t="shared" si="274"/>
        <v>0</v>
      </c>
      <c r="AP498" s="297"/>
      <c r="AQ498" s="101">
        <f t="shared" si="259"/>
        <v>61259.91</v>
      </c>
      <c r="AR498" s="138"/>
      <c r="AS498" s="116"/>
      <c r="AT498" s="116"/>
      <c r="AU498" s="116">
        <f t="shared" si="272"/>
        <v>61259.91</v>
      </c>
      <c r="AV498" s="343">
        <f t="shared" si="275"/>
        <v>61259.91</v>
      </c>
      <c r="AW498" s="138"/>
      <c r="AX498" s="138"/>
      <c r="AY498" s="343">
        <f t="shared" si="276"/>
        <v>0</v>
      </c>
      <c r="AZ498" s="139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 s="139"/>
      <c r="BZ498" s="139"/>
      <c r="CA498" s="139"/>
      <c r="CB498" s="139"/>
      <c r="CC498" s="139"/>
      <c r="CD498" s="139"/>
      <c r="CE498" s="139"/>
      <c r="CF498" s="139"/>
      <c r="CG498" s="139"/>
      <c r="CH498" s="139"/>
      <c r="CI498" s="139"/>
      <c r="CJ498" s="139"/>
      <c r="CK498" s="139"/>
      <c r="CL498" s="139"/>
      <c r="CM498" s="139"/>
      <c r="CN498" s="139"/>
      <c r="CO498" s="139"/>
      <c r="CP498" s="139"/>
      <c r="CQ498" s="139"/>
      <c r="CR498" s="139"/>
      <c r="CS498" s="139"/>
      <c r="CT498" s="139"/>
      <c r="CU498" s="139"/>
      <c r="CV498" s="139"/>
    </row>
    <row r="499" spans="1:100" s="21" customFormat="1" ht="12" customHeight="1">
      <c r="A499" s="431">
        <v>18231261</v>
      </c>
      <c r="B499" s="235" t="s">
        <v>2175</v>
      </c>
      <c r="C499" s="443" t="s">
        <v>1564</v>
      </c>
      <c r="D499" s="411" t="str">
        <f t="shared" si="263"/>
        <v>Non-Op</v>
      </c>
      <c r="E499" s="411"/>
      <c r="F499" s="444">
        <v>43101</v>
      </c>
      <c r="G499" s="411"/>
      <c r="H499" s="412" t="str">
        <f t="shared" si="267"/>
        <v/>
      </c>
      <c r="I499" s="412" t="str">
        <f t="shared" si="268"/>
        <v/>
      </c>
      <c r="J499" s="412" t="str">
        <f t="shared" si="269"/>
        <v/>
      </c>
      <c r="K499" s="412" t="str">
        <f t="shared" si="270"/>
        <v>Non-Op</v>
      </c>
      <c r="L499" s="412" t="str">
        <f t="shared" si="264"/>
        <v>NO</v>
      </c>
      <c r="M499" s="412" t="str">
        <f t="shared" si="265"/>
        <v>NO</v>
      </c>
      <c r="N499" s="412" t="str">
        <f t="shared" si="266"/>
        <v/>
      </c>
      <c r="O499" s="412"/>
      <c r="P499" s="413">
        <v>0</v>
      </c>
      <c r="Q499" s="413">
        <v>0</v>
      </c>
      <c r="R499" s="413">
        <v>0</v>
      </c>
      <c r="S499" s="413">
        <v>0</v>
      </c>
      <c r="T499" s="413">
        <v>0</v>
      </c>
      <c r="U499" s="413">
        <v>0</v>
      </c>
      <c r="V499" s="413">
        <v>0</v>
      </c>
      <c r="W499" s="413">
        <v>-1159097</v>
      </c>
      <c r="X499" s="413">
        <v>-5669298</v>
      </c>
      <c r="Y499" s="413">
        <v>-7489249</v>
      </c>
      <c r="Z499" s="413">
        <v>-10583532</v>
      </c>
      <c r="AA499" s="413">
        <v>-12297609</v>
      </c>
      <c r="AB499" s="413">
        <v>-15310715</v>
      </c>
      <c r="AC499" s="413"/>
      <c r="AD499" s="534">
        <f t="shared" si="258"/>
        <v>-3737845.2083333335</v>
      </c>
      <c r="AE499" s="532"/>
      <c r="AF499" s="447"/>
      <c r="AG499" s="448"/>
      <c r="AH499" s="461"/>
      <c r="AI499" s="416"/>
      <c r="AJ499" s="416"/>
      <c r="AK499" s="417">
        <f t="shared" si="271"/>
        <v>-3737845.2083333335</v>
      </c>
      <c r="AL499" s="416">
        <f t="shared" ref="AL499:AL500" si="277">SUM(AI499:AK499)</f>
        <v>-3737845.2083333335</v>
      </c>
      <c r="AM499" s="462"/>
      <c r="AN499" s="461"/>
      <c r="AO499" s="419">
        <f t="shared" si="274"/>
        <v>0</v>
      </c>
      <c r="AP499" s="297"/>
      <c r="AQ499" s="420">
        <f t="shared" si="259"/>
        <v>-15310715</v>
      </c>
      <c r="AR499" s="461"/>
      <c r="AS499" s="416"/>
      <c r="AT499" s="416"/>
      <c r="AU499" s="416">
        <f t="shared" ref="AU499:AU500" si="278">AQ499</f>
        <v>-15310715</v>
      </c>
      <c r="AV499" s="421">
        <f t="shared" ref="AV499:AV500" si="279">SUM(AS499:AU499)</f>
        <v>-15310715</v>
      </c>
      <c r="AW499" s="461"/>
      <c r="AX499" s="461"/>
      <c r="AY499" s="421">
        <f t="shared" si="276"/>
        <v>0</v>
      </c>
      <c r="AZ499" s="13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 s="139"/>
      <c r="BZ499" s="139"/>
      <c r="CA499" s="139"/>
      <c r="CB499" s="139"/>
      <c r="CC499" s="139"/>
      <c r="CD499" s="139"/>
      <c r="CE499" s="139"/>
      <c r="CF499" s="139"/>
      <c r="CG499" s="139"/>
      <c r="CH499" s="139"/>
      <c r="CI499" s="139"/>
      <c r="CJ499" s="139"/>
      <c r="CK499" s="139"/>
      <c r="CL499" s="139"/>
      <c r="CM499" s="139"/>
      <c r="CN499" s="139"/>
      <c r="CO499" s="139"/>
      <c r="CP499" s="139"/>
      <c r="CQ499" s="139"/>
      <c r="CR499" s="139"/>
      <c r="CS499" s="139"/>
      <c r="CT499" s="139"/>
      <c r="CU499" s="139"/>
      <c r="CV499" s="139"/>
    </row>
    <row r="500" spans="1:100" s="21" customFormat="1" ht="12" customHeight="1">
      <c r="A500" s="431">
        <v>18231271</v>
      </c>
      <c r="B500" s="235" t="s">
        <v>2176</v>
      </c>
      <c r="C500" s="443" t="s">
        <v>1565</v>
      </c>
      <c r="D500" s="411" t="str">
        <f t="shared" si="263"/>
        <v>Non-Op</v>
      </c>
      <c r="E500" s="411"/>
      <c r="F500" s="444">
        <v>43101</v>
      </c>
      <c r="G500" s="411"/>
      <c r="H500" s="412" t="str">
        <f t="shared" si="267"/>
        <v/>
      </c>
      <c r="I500" s="412" t="str">
        <f t="shared" si="268"/>
        <v/>
      </c>
      <c r="J500" s="412" t="str">
        <f t="shared" si="269"/>
        <v/>
      </c>
      <c r="K500" s="412" t="str">
        <f t="shared" si="270"/>
        <v>Non-Op</v>
      </c>
      <c r="L500" s="412" t="str">
        <f t="shared" si="264"/>
        <v>NO</v>
      </c>
      <c r="M500" s="412" t="str">
        <f t="shared" si="265"/>
        <v>NO</v>
      </c>
      <c r="N500" s="412" t="str">
        <f t="shared" si="266"/>
        <v/>
      </c>
      <c r="O500" s="412"/>
      <c r="P500" s="413">
        <v>0</v>
      </c>
      <c r="Q500" s="413">
        <v>0</v>
      </c>
      <c r="R500" s="413">
        <v>0</v>
      </c>
      <c r="S500" s="413">
        <v>0</v>
      </c>
      <c r="T500" s="413">
        <v>0</v>
      </c>
      <c r="U500" s="413">
        <v>0</v>
      </c>
      <c r="V500" s="413">
        <v>0</v>
      </c>
      <c r="W500" s="413">
        <v>1159097</v>
      </c>
      <c r="X500" s="413">
        <v>5669298</v>
      </c>
      <c r="Y500" s="413">
        <v>7489249</v>
      </c>
      <c r="Z500" s="413">
        <v>10583532</v>
      </c>
      <c r="AA500" s="413">
        <v>12297609</v>
      </c>
      <c r="AB500" s="413">
        <v>15310715</v>
      </c>
      <c r="AC500" s="413"/>
      <c r="AD500" s="534">
        <f t="shared" si="258"/>
        <v>3737845.2083333335</v>
      </c>
      <c r="AE500" s="532"/>
      <c r="AF500" s="447"/>
      <c r="AG500" s="448"/>
      <c r="AH500" s="461"/>
      <c r="AI500" s="416"/>
      <c r="AJ500" s="416"/>
      <c r="AK500" s="417">
        <f t="shared" si="271"/>
        <v>3737845.2083333335</v>
      </c>
      <c r="AL500" s="416">
        <f t="shared" si="277"/>
        <v>3737845.2083333335</v>
      </c>
      <c r="AM500" s="462"/>
      <c r="AN500" s="461"/>
      <c r="AO500" s="419">
        <f t="shared" si="274"/>
        <v>0</v>
      </c>
      <c r="AP500" s="297"/>
      <c r="AQ500" s="420">
        <f t="shared" si="259"/>
        <v>15310715</v>
      </c>
      <c r="AR500" s="461"/>
      <c r="AS500" s="416"/>
      <c r="AT500" s="416"/>
      <c r="AU500" s="416">
        <f t="shared" si="278"/>
        <v>15310715</v>
      </c>
      <c r="AV500" s="421">
        <f t="shared" si="279"/>
        <v>15310715</v>
      </c>
      <c r="AW500" s="461"/>
      <c r="AX500" s="461"/>
      <c r="AY500" s="421">
        <f t="shared" si="276"/>
        <v>0</v>
      </c>
      <c r="AZ500" s="139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 s="139"/>
      <c r="BZ500" s="139"/>
      <c r="CA500" s="139"/>
      <c r="CB500" s="139"/>
      <c r="CC500" s="139"/>
      <c r="CD500" s="139"/>
      <c r="CE500" s="139"/>
      <c r="CF500" s="139"/>
      <c r="CG500" s="139"/>
      <c r="CH500" s="139"/>
      <c r="CI500" s="139"/>
      <c r="CJ500" s="139"/>
      <c r="CK500" s="139"/>
      <c r="CL500" s="139"/>
      <c r="CM500" s="139"/>
      <c r="CN500" s="139"/>
      <c r="CO500" s="139"/>
      <c r="CP500" s="139"/>
      <c r="CQ500" s="139"/>
      <c r="CR500" s="139"/>
      <c r="CS500" s="139"/>
      <c r="CT500" s="139"/>
      <c r="CU500" s="139"/>
      <c r="CV500" s="139"/>
    </row>
    <row r="501" spans="1:100" s="21" customFormat="1" ht="12" customHeight="1">
      <c r="A501" s="195">
        <v>18232221</v>
      </c>
      <c r="B501" s="126" t="s">
        <v>2177</v>
      </c>
      <c r="C501" s="109" t="s">
        <v>566</v>
      </c>
      <c r="D501" s="130" t="str">
        <f t="shared" si="263"/>
        <v>Non-Op</v>
      </c>
      <c r="E501" s="130"/>
      <c r="F501" s="109"/>
      <c r="G501" s="130"/>
      <c r="H501" s="212" t="str">
        <f t="shared" si="267"/>
        <v/>
      </c>
      <c r="I501" s="212" t="str">
        <f t="shared" si="268"/>
        <v/>
      </c>
      <c r="J501" s="212" t="str">
        <f t="shared" si="269"/>
        <v/>
      </c>
      <c r="K501" s="212" t="str">
        <f t="shared" si="270"/>
        <v>Non-Op</v>
      </c>
      <c r="L501" s="212" t="str">
        <f t="shared" si="264"/>
        <v>NO</v>
      </c>
      <c r="M501" s="212" t="str">
        <f t="shared" si="265"/>
        <v>NO</v>
      </c>
      <c r="N501" s="212" t="str">
        <f t="shared" si="266"/>
        <v/>
      </c>
      <c r="O501" s="212"/>
      <c r="P501" s="110">
        <v>189835.41</v>
      </c>
      <c r="Q501" s="110">
        <v>189835.41</v>
      </c>
      <c r="R501" s="110">
        <v>189835.41</v>
      </c>
      <c r="S501" s="110">
        <v>189835.41</v>
      </c>
      <c r="T501" s="110">
        <v>189835.41</v>
      </c>
      <c r="U501" s="110">
        <v>189835.41</v>
      </c>
      <c r="V501" s="110">
        <v>200000</v>
      </c>
      <c r="W501" s="110">
        <v>200000</v>
      </c>
      <c r="X501" s="110">
        <v>200000</v>
      </c>
      <c r="Y501" s="110">
        <v>197670.25</v>
      </c>
      <c r="Z501" s="110">
        <v>197670.25</v>
      </c>
      <c r="AA501" s="110">
        <v>197670.25</v>
      </c>
      <c r="AB501" s="110">
        <v>197670.25</v>
      </c>
      <c r="AC501" s="110"/>
      <c r="AD501" s="533">
        <f t="shared" si="258"/>
        <v>194661.71916666665</v>
      </c>
      <c r="AE501" s="529"/>
      <c r="AF501" s="118"/>
      <c r="AG501" s="270" t="s">
        <v>453</v>
      </c>
      <c r="AH501" s="116"/>
      <c r="AI501" s="116"/>
      <c r="AJ501" s="116"/>
      <c r="AK501" s="117">
        <f t="shared" si="271"/>
        <v>194661.71916666665</v>
      </c>
      <c r="AL501" s="116">
        <f t="shared" si="273"/>
        <v>194661.71916666665</v>
      </c>
      <c r="AM501" s="115"/>
      <c r="AN501" s="116"/>
      <c r="AO501" s="348">
        <f t="shared" si="274"/>
        <v>0</v>
      </c>
      <c r="AP501" s="297"/>
      <c r="AQ501" s="101">
        <f t="shared" si="259"/>
        <v>197670.25</v>
      </c>
      <c r="AR501" s="116"/>
      <c r="AS501" s="116"/>
      <c r="AT501" s="116"/>
      <c r="AU501" s="116">
        <f t="shared" si="272"/>
        <v>197670.25</v>
      </c>
      <c r="AV501" s="343">
        <f t="shared" si="275"/>
        <v>197670.25</v>
      </c>
      <c r="AW501" s="116"/>
      <c r="AX501" s="116"/>
      <c r="AY501" s="343">
        <f t="shared" si="276"/>
        <v>0</v>
      </c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</row>
    <row r="502" spans="1:100" s="21" customFormat="1" ht="12" customHeight="1">
      <c r="A502" s="195">
        <v>18232251</v>
      </c>
      <c r="B502" s="126" t="s">
        <v>2178</v>
      </c>
      <c r="C502" s="109" t="s">
        <v>119</v>
      </c>
      <c r="D502" s="130" t="str">
        <f t="shared" si="263"/>
        <v>W/C</v>
      </c>
      <c r="E502" s="130"/>
      <c r="F502" s="109"/>
      <c r="G502" s="130"/>
      <c r="H502" s="212" t="str">
        <f t="shared" si="267"/>
        <v/>
      </c>
      <c r="I502" s="212" t="str">
        <f t="shared" si="268"/>
        <v/>
      </c>
      <c r="J502" s="212" t="str">
        <f t="shared" si="269"/>
        <v/>
      </c>
      <c r="K502" s="212" t="str">
        <f t="shared" si="270"/>
        <v/>
      </c>
      <c r="L502" s="212" t="str">
        <f t="shared" si="264"/>
        <v>W/C</v>
      </c>
      <c r="M502" s="212" t="str">
        <f t="shared" si="265"/>
        <v>NO</v>
      </c>
      <c r="N502" s="212" t="str">
        <f t="shared" si="266"/>
        <v>W/C</v>
      </c>
      <c r="O502" s="212"/>
      <c r="P502" s="110">
        <v>2167207.2000000002</v>
      </c>
      <c r="Q502" s="110">
        <v>2167207.2000000002</v>
      </c>
      <c r="R502" s="110">
        <v>2167207.2000000002</v>
      </c>
      <c r="S502" s="110">
        <v>2167207.2000000002</v>
      </c>
      <c r="T502" s="110">
        <v>2167207.2000000002</v>
      </c>
      <c r="U502" s="110">
        <v>2167207.2000000002</v>
      </c>
      <c r="V502" s="110">
        <v>23165.34</v>
      </c>
      <c r="W502" s="110">
        <v>23185.34</v>
      </c>
      <c r="X502" s="110">
        <v>23185.34</v>
      </c>
      <c r="Y502" s="110">
        <v>25495.09</v>
      </c>
      <c r="Z502" s="110">
        <v>25495.09</v>
      </c>
      <c r="AA502" s="110">
        <v>25495.09</v>
      </c>
      <c r="AB502" s="110">
        <v>25495.09</v>
      </c>
      <c r="AC502" s="110"/>
      <c r="AD502" s="533">
        <f t="shared" si="258"/>
        <v>1006534.0362499999</v>
      </c>
      <c r="AE502" s="529"/>
      <c r="AF502" s="118"/>
      <c r="AG502" s="270"/>
      <c r="AH502" s="116"/>
      <c r="AI502" s="116"/>
      <c r="AJ502" s="116"/>
      <c r="AK502" s="117"/>
      <c r="AL502" s="116">
        <f t="shared" si="273"/>
        <v>0</v>
      </c>
      <c r="AM502" s="115">
        <f>AD502</f>
        <v>1006534.0362499999</v>
      </c>
      <c r="AN502" s="116"/>
      <c r="AO502" s="348">
        <f t="shared" si="274"/>
        <v>1006534.0362499999</v>
      </c>
      <c r="AP502" s="297"/>
      <c r="AQ502" s="101">
        <f t="shared" si="259"/>
        <v>25495.09</v>
      </c>
      <c r="AR502" s="116"/>
      <c r="AS502" s="116"/>
      <c r="AT502" s="116"/>
      <c r="AU502" s="116"/>
      <c r="AV502" s="343">
        <f t="shared" si="275"/>
        <v>0</v>
      </c>
      <c r="AW502" s="116">
        <f>AQ502</f>
        <v>25495.09</v>
      </c>
      <c r="AX502" s="116"/>
      <c r="AY502" s="343">
        <f t="shared" si="276"/>
        <v>25495.09</v>
      </c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100" s="21" customFormat="1" ht="12" customHeight="1">
      <c r="A503" s="195">
        <v>18232261</v>
      </c>
      <c r="B503" s="126" t="s">
        <v>584</v>
      </c>
      <c r="C503" s="109" t="s">
        <v>585</v>
      </c>
      <c r="D503" s="130" t="str">
        <f t="shared" si="263"/>
        <v>Non-Op</v>
      </c>
      <c r="E503" s="130"/>
      <c r="F503" s="109"/>
      <c r="G503" s="130"/>
      <c r="H503" s="212" t="str">
        <f t="shared" si="267"/>
        <v/>
      </c>
      <c r="I503" s="212" t="str">
        <f t="shared" si="268"/>
        <v/>
      </c>
      <c r="J503" s="212" t="str">
        <f t="shared" si="269"/>
        <v/>
      </c>
      <c r="K503" s="212" t="str">
        <f t="shared" si="270"/>
        <v>Non-Op</v>
      </c>
      <c r="L503" s="212" t="str">
        <f t="shared" si="264"/>
        <v>NO</v>
      </c>
      <c r="M503" s="212" t="str">
        <f t="shared" si="265"/>
        <v>NO</v>
      </c>
      <c r="N503" s="212" t="str">
        <f t="shared" si="266"/>
        <v/>
      </c>
      <c r="O503" s="212"/>
      <c r="P503" s="110">
        <v>-51720.33</v>
      </c>
      <c r="Q503" s="110">
        <v>-51720.33</v>
      </c>
      <c r="R503" s="110">
        <v>-51720.33</v>
      </c>
      <c r="S503" s="110">
        <v>-39699.61</v>
      </c>
      <c r="T503" s="110">
        <v>-39699.61</v>
      </c>
      <c r="U503" s="110">
        <v>-39699.61</v>
      </c>
      <c r="V503" s="110">
        <v>150000</v>
      </c>
      <c r="W503" s="110">
        <v>150000</v>
      </c>
      <c r="X503" s="110">
        <v>150000</v>
      </c>
      <c r="Y503" s="110">
        <v>87847.75</v>
      </c>
      <c r="Z503" s="110">
        <v>87847.75</v>
      </c>
      <c r="AA503" s="110">
        <v>87847.75</v>
      </c>
      <c r="AB503" s="110">
        <v>110868.66</v>
      </c>
      <c r="AC503" s="110"/>
      <c r="AD503" s="533">
        <f t="shared" si="258"/>
        <v>43381.493750000001</v>
      </c>
      <c r="AE503" s="529"/>
      <c r="AF503" s="118"/>
      <c r="AG503" s="270" t="s">
        <v>453</v>
      </c>
      <c r="AH503" s="116"/>
      <c r="AI503" s="116"/>
      <c r="AJ503" s="116"/>
      <c r="AK503" s="117">
        <f>AD503</f>
        <v>43381.493750000001</v>
      </c>
      <c r="AL503" s="116">
        <f t="shared" si="273"/>
        <v>43381.493750000001</v>
      </c>
      <c r="AM503" s="115"/>
      <c r="AN503" s="116"/>
      <c r="AO503" s="348">
        <f t="shared" si="274"/>
        <v>0</v>
      </c>
      <c r="AP503" s="297"/>
      <c r="AQ503" s="101">
        <f t="shared" si="259"/>
        <v>110868.66</v>
      </c>
      <c r="AR503" s="116"/>
      <c r="AS503" s="116"/>
      <c r="AT503" s="116"/>
      <c r="AU503" s="116">
        <f>AQ503</f>
        <v>110868.66</v>
      </c>
      <c r="AV503" s="343">
        <f t="shared" si="275"/>
        <v>110868.66</v>
      </c>
      <c r="AW503" s="116"/>
      <c r="AX503" s="116"/>
      <c r="AY503" s="343">
        <f t="shared" si="276"/>
        <v>0</v>
      </c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100" s="21" customFormat="1" ht="12" customHeight="1">
      <c r="A504" s="195">
        <v>18232271</v>
      </c>
      <c r="B504" s="126" t="s">
        <v>2179</v>
      </c>
      <c r="C504" s="109" t="s">
        <v>658</v>
      </c>
      <c r="D504" s="130" t="str">
        <f t="shared" si="263"/>
        <v>W/C</v>
      </c>
      <c r="E504" s="130"/>
      <c r="F504" s="109"/>
      <c r="G504" s="130"/>
      <c r="H504" s="212" t="str">
        <f t="shared" si="267"/>
        <v/>
      </c>
      <c r="I504" s="212" t="str">
        <f t="shared" si="268"/>
        <v/>
      </c>
      <c r="J504" s="212" t="str">
        <f t="shared" si="269"/>
        <v/>
      </c>
      <c r="K504" s="212" t="str">
        <f t="shared" si="270"/>
        <v/>
      </c>
      <c r="L504" s="212" t="str">
        <f t="shared" si="264"/>
        <v>W/C</v>
      </c>
      <c r="M504" s="212" t="str">
        <f t="shared" si="265"/>
        <v>NO</v>
      </c>
      <c r="N504" s="212" t="str">
        <f t="shared" si="266"/>
        <v>W/C</v>
      </c>
      <c r="O504" s="212"/>
      <c r="P504" s="110">
        <v>698378.49</v>
      </c>
      <c r="Q504" s="110">
        <v>712528.24</v>
      </c>
      <c r="R504" s="110">
        <v>744866.39</v>
      </c>
      <c r="S504" s="110">
        <v>686357.77</v>
      </c>
      <c r="T504" s="110">
        <v>694439.27</v>
      </c>
      <c r="U504" s="110">
        <v>698064.77</v>
      </c>
      <c r="V504" s="110">
        <v>250050.86</v>
      </c>
      <c r="W504" s="110">
        <v>272689.36</v>
      </c>
      <c r="X504" s="110">
        <v>115835.43</v>
      </c>
      <c r="Y504" s="110">
        <v>-65949.009999999995</v>
      </c>
      <c r="Z504" s="110">
        <v>-88673.66</v>
      </c>
      <c r="AA504" s="110">
        <v>-127460.08</v>
      </c>
      <c r="AB504" s="110">
        <v>-122689.07</v>
      </c>
      <c r="AC504" s="110"/>
      <c r="AD504" s="533">
        <f t="shared" si="258"/>
        <v>348382.83749999997</v>
      </c>
      <c r="AE504" s="529"/>
      <c r="AF504" s="118"/>
      <c r="AG504" s="270"/>
      <c r="AH504" s="116"/>
      <c r="AI504" s="116"/>
      <c r="AJ504" s="116"/>
      <c r="AK504" s="117"/>
      <c r="AL504" s="116">
        <f t="shared" si="273"/>
        <v>0</v>
      </c>
      <c r="AM504" s="115">
        <f>AD504</f>
        <v>348382.83749999997</v>
      </c>
      <c r="AN504" s="116"/>
      <c r="AO504" s="348">
        <f t="shared" si="274"/>
        <v>348382.83749999997</v>
      </c>
      <c r="AP504" s="297"/>
      <c r="AQ504" s="101">
        <f t="shared" si="259"/>
        <v>-122689.07</v>
      </c>
      <c r="AR504" s="116"/>
      <c r="AS504" s="116"/>
      <c r="AT504" s="116"/>
      <c r="AU504" s="116"/>
      <c r="AV504" s="343">
        <f t="shared" si="275"/>
        <v>0</v>
      </c>
      <c r="AW504" s="116">
        <f>AQ504</f>
        <v>-122689.07</v>
      </c>
      <c r="AX504" s="116"/>
      <c r="AY504" s="343">
        <f t="shared" si="276"/>
        <v>-122689.07</v>
      </c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</row>
    <row r="505" spans="1:100" s="21" customFormat="1" ht="12" customHeight="1">
      <c r="A505" s="195">
        <v>18232301</v>
      </c>
      <c r="B505" s="126" t="s">
        <v>2180</v>
      </c>
      <c r="C505" s="109" t="s">
        <v>897</v>
      </c>
      <c r="D505" s="130" t="str">
        <f t="shared" si="263"/>
        <v>ERB</v>
      </c>
      <c r="E505" s="130"/>
      <c r="F505" s="109"/>
      <c r="G505" s="130"/>
      <c r="H505" s="212" t="str">
        <f t="shared" si="267"/>
        <v/>
      </c>
      <c r="I505" s="212" t="str">
        <f t="shared" si="268"/>
        <v>ERB</v>
      </c>
      <c r="J505" s="212" t="str">
        <f t="shared" si="269"/>
        <v/>
      </c>
      <c r="K505" s="212" t="str">
        <f t="shared" si="270"/>
        <v/>
      </c>
      <c r="L505" s="212" t="str">
        <f t="shared" si="264"/>
        <v>NO</v>
      </c>
      <c r="M505" s="212" t="str">
        <f t="shared" si="265"/>
        <v>NO</v>
      </c>
      <c r="N505" s="212" t="str">
        <f t="shared" si="266"/>
        <v/>
      </c>
      <c r="O505" s="212"/>
      <c r="P505" s="110">
        <v>64692635.369999997</v>
      </c>
      <c r="Q505" s="110">
        <v>64405802.369999997</v>
      </c>
      <c r="R505" s="110">
        <v>64117500.369999997</v>
      </c>
      <c r="S505" s="110">
        <v>63821430.369999997</v>
      </c>
      <c r="T505" s="110">
        <v>63531958.369999997</v>
      </c>
      <c r="U505" s="110">
        <v>63240636.369999997</v>
      </c>
      <c r="V505" s="110">
        <v>62954125.369999997</v>
      </c>
      <c r="W505" s="110">
        <v>62667908.369999997</v>
      </c>
      <c r="X505" s="110">
        <v>62361705.369999997</v>
      </c>
      <c r="Y505" s="110">
        <v>62072585.369999997</v>
      </c>
      <c r="Z505" s="110">
        <v>61777559.369999997</v>
      </c>
      <c r="AA505" s="110">
        <v>61487220.369999997</v>
      </c>
      <c r="AB505" s="110">
        <v>61189384.369999997</v>
      </c>
      <c r="AC505" s="110"/>
      <c r="AD505" s="533">
        <f t="shared" si="258"/>
        <v>62948286.828333326</v>
      </c>
      <c r="AE505" s="529" t="s">
        <v>905</v>
      </c>
      <c r="AF505" s="118"/>
      <c r="AG505" s="270" t="s">
        <v>323</v>
      </c>
      <c r="AH505" s="116"/>
      <c r="AI505" s="116">
        <f>AD505</f>
        <v>62948286.828333326</v>
      </c>
      <c r="AJ505" s="116"/>
      <c r="AK505" s="117"/>
      <c r="AL505" s="116">
        <f t="shared" si="273"/>
        <v>62948286.828333326</v>
      </c>
      <c r="AM505" s="115"/>
      <c r="AN505" s="116"/>
      <c r="AO505" s="348">
        <f t="shared" si="274"/>
        <v>0</v>
      </c>
      <c r="AP505" s="297"/>
      <c r="AQ505" s="101">
        <f t="shared" si="259"/>
        <v>61189384.369999997</v>
      </c>
      <c r="AR505" s="116"/>
      <c r="AS505" s="116">
        <f>AQ505</f>
        <v>61189384.369999997</v>
      </c>
      <c r="AT505" s="116"/>
      <c r="AU505" s="116"/>
      <c r="AV505" s="343">
        <f t="shared" si="275"/>
        <v>61189384.369999997</v>
      </c>
      <c r="AW505" s="116"/>
      <c r="AX505" s="116"/>
      <c r="AY505" s="343">
        <f t="shared" si="276"/>
        <v>0</v>
      </c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</row>
    <row r="506" spans="1:100" s="21" customFormat="1" ht="12" customHeight="1">
      <c r="A506" s="195">
        <v>18232311</v>
      </c>
      <c r="B506" s="126" t="s">
        <v>2181</v>
      </c>
      <c r="C506" s="109" t="s">
        <v>898</v>
      </c>
      <c r="D506" s="130" t="str">
        <f t="shared" si="263"/>
        <v>ERB</v>
      </c>
      <c r="E506" s="130"/>
      <c r="F506" s="109"/>
      <c r="G506" s="130"/>
      <c r="H506" s="212" t="str">
        <f t="shared" si="267"/>
        <v/>
      </c>
      <c r="I506" s="212" t="str">
        <f t="shared" si="268"/>
        <v>ERB</v>
      </c>
      <c r="J506" s="212" t="str">
        <f t="shared" si="269"/>
        <v/>
      </c>
      <c r="K506" s="212" t="str">
        <f t="shared" si="270"/>
        <v/>
      </c>
      <c r="L506" s="212" t="str">
        <f t="shared" si="264"/>
        <v>NO</v>
      </c>
      <c r="M506" s="212" t="str">
        <f t="shared" si="265"/>
        <v>NO</v>
      </c>
      <c r="N506" s="212" t="str">
        <f t="shared" si="266"/>
        <v/>
      </c>
      <c r="O506" s="212"/>
      <c r="P506" s="110">
        <v>13713114</v>
      </c>
      <c r="Q506" s="110">
        <v>13655829</v>
      </c>
      <c r="R506" s="110">
        <v>13598544</v>
      </c>
      <c r="S506" s="110">
        <v>13541259</v>
      </c>
      <c r="T506" s="110">
        <v>13483974</v>
      </c>
      <c r="U506" s="110">
        <v>13426689</v>
      </c>
      <c r="V506" s="110">
        <v>13369404</v>
      </c>
      <c r="W506" s="110">
        <v>13312119</v>
      </c>
      <c r="X506" s="110">
        <v>13254834</v>
      </c>
      <c r="Y506" s="110">
        <v>13197549</v>
      </c>
      <c r="Z506" s="110">
        <v>13140264</v>
      </c>
      <c r="AA506" s="110">
        <v>13082979</v>
      </c>
      <c r="AB506" s="110">
        <v>13025694</v>
      </c>
      <c r="AC506" s="110"/>
      <c r="AD506" s="533">
        <f t="shared" si="258"/>
        <v>13369404</v>
      </c>
      <c r="AE506" s="529" t="s">
        <v>905</v>
      </c>
      <c r="AF506" s="118"/>
      <c r="AG506" s="270" t="s">
        <v>323</v>
      </c>
      <c r="AH506" s="116"/>
      <c r="AI506" s="116">
        <f>AD506</f>
        <v>13369404</v>
      </c>
      <c r="AJ506" s="116"/>
      <c r="AK506" s="117"/>
      <c r="AL506" s="116">
        <f t="shared" si="273"/>
        <v>13369404</v>
      </c>
      <c r="AM506" s="115"/>
      <c r="AN506" s="116"/>
      <c r="AO506" s="348">
        <f t="shared" si="274"/>
        <v>0</v>
      </c>
      <c r="AP506" s="297"/>
      <c r="AQ506" s="101">
        <f t="shared" si="259"/>
        <v>13025694</v>
      </c>
      <c r="AR506" s="116"/>
      <c r="AS506" s="116">
        <f>AQ506</f>
        <v>13025694</v>
      </c>
      <c r="AT506" s="116"/>
      <c r="AU506" s="116"/>
      <c r="AV506" s="343">
        <f t="shared" si="275"/>
        <v>13025694</v>
      </c>
      <c r="AW506" s="116"/>
      <c r="AX506" s="116"/>
      <c r="AY506" s="343">
        <f t="shared" si="276"/>
        <v>0</v>
      </c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</row>
    <row r="507" spans="1:100" s="21" customFormat="1" ht="12" customHeight="1">
      <c r="A507" s="195">
        <v>18232321</v>
      </c>
      <c r="B507" s="126" t="s">
        <v>2182</v>
      </c>
      <c r="C507" s="109" t="s">
        <v>903</v>
      </c>
      <c r="D507" s="130" t="str">
        <f t="shared" si="263"/>
        <v>ERB</v>
      </c>
      <c r="E507" s="130"/>
      <c r="F507" s="109"/>
      <c r="G507" s="130"/>
      <c r="H507" s="212" t="str">
        <f t="shared" si="267"/>
        <v/>
      </c>
      <c r="I507" s="212" t="str">
        <f t="shared" si="268"/>
        <v>ERB</v>
      </c>
      <c r="J507" s="212" t="str">
        <f t="shared" si="269"/>
        <v/>
      </c>
      <c r="K507" s="212" t="str">
        <f t="shared" si="270"/>
        <v/>
      </c>
      <c r="L507" s="212" t="str">
        <f t="shared" si="264"/>
        <v>NO</v>
      </c>
      <c r="M507" s="212" t="str">
        <f t="shared" si="265"/>
        <v>NO</v>
      </c>
      <c r="N507" s="212" t="str">
        <f t="shared" si="266"/>
        <v/>
      </c>
      <c r="O507" s="212"/>
      <c r="P507" s="110">
        <v>1249999.73</v>
      </c>
      <c r="Q507" s="110">
        <v>1208333.06</v>
      </c>
      <c r="R507" s="110">
        <v>1166666.3899999999</v>
      </c>
      <c r="S507" s="110">
        <v>1124999.72</v>
      </c>
      <c r="T507" s="110">
        <v>1083333.05</v>
      </c>
      <c r="U507" s="110">
        <v>1041666.38</v>
      </c>
      <c r="V507" s="110">
        <v>999999.71</v>
      </c>
      <c r="W507" s="110">
        <v>958333.04</v>
      </c>
      <c r="X507" s="110">
        <v>916666.37</v>
      </c>
      <c r="Y507" s="110">
        <v>874999.7</v>
      </c>
      <c r="Z507" s="110">
        <v>833333.03</v>
      </c>
      <c r="AA507" s="110">
        <v>791666.36</v>
      </c>
      <c r="AB507" s="110">
        <v>749999.69</v>
      </c>
      <c r="AC507" s="110"/>
      <c r="AD507" s="533">
        <f t="shared" si="258"/>
        <v>999999.70999999961</v>
      </c>
      <c r="AE507" s="529" t="s">
        <v>73</v>
      </c>
      <c r="AF507" s="118"/>
      <c r="AG507" s="270" t="s">
        <v>323</v>
      </c>
      <c r="AH507" s="116"/>
      <c r="AI507" s="116">
        <f>AD507</f>
        <v>999999.70999999961</v>
      </c>
      <c r="AJ507" s="116"/>
      <c r="AK507" s="117"/>
      <c r="AL507" s="116">
        <f t="shared" si="273"/>
        <v>999999.70999999961</v>
      </c>
      <c r="AM507" s="115"/>
      <c r="AN507" s="116"/>
      <c r="AO507" s="348">
        <f t="shared" si="274"/>
        <v>0</v>
      </c>
      <c r="AP507" s="297"/>
      <c r="AQ507" s="101">
        <f t="shared" si="259"/>
        <v>749999.69</v>
      </c>
      <c r="AR507" s="116"/>
      <c r="AS507" s="116">
        <f>AQ507</f>
        <v>749999.69</v>
      </c>
      <c r="AT507" s="116"/>
      <c r="AU507" s="116"/>
      <c r="AV507" s="343">
        <f t="shared" si="275"/>
        <v>749999.69</v>
      </c>
      <c r="AW507" s="116"/>
      <c r="AX507" s="116"/>
      <c r="AY507" s="343">
        <f t="shared" si="276"/>
        <v>0</v>
      </c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</row>
    <row r="508" spans="1:100" s="21" customFormat="1" ht="12" customHeight="1">
      <c r="A508" s="195">
        <v>18232331</v>
      </c>
      <c r="B508" s="126" t="s">
        <v>2183</v>
      </c>
      <c r="C508" s="109" t="s">
        <v>910</v>
      </c>
      <c r="D508" s="130" t="str">
        <f t="shared" si="263"/>
        <v>ERB</v>
      </c>
      <c r="E508" s="130"/>
      <c r="F508" s="109"/>
      <c r="G508" s="130"/>
      <c r="H508" s="212" t="str">
        <f t="shared" si="267"/>
        <v/>
      </c>
      <c r="I508" s="212" t="str">
        <f t="shared" si="268"/>
        <v>ERB</v>
      </c>
      <c r="J508" s="212" t="str">
        <f t="shared" si="269"/>
        <v/>
      </c>
      <c r="K508" s="212" t="str">
        <f t="shared" si="270"/>
        <v/>
      </c>
      <c r="L508" s="212" t="str">
        <f t="shared" si="264"/>
        <v>NO</v>
      </c>
      <c r="M508" s="212" t="str">
        <f t="shared" si="265"/>
        <v>NO</v>
      </c>
      <c r="N508" s="212" t="str">
        <f t="shared" si="266"/>
        <v/>
      </c>
      <c r="O508" s="212"/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10">
        <v>0</v>
      </c>
      <c r="V508" s="110">
        <v>0</v>
      </c>
      <c r="W508" s="110">
        <v>0</v>
      </c>
      <c r="X508" s="110">
        <v>0</v>
      </c>
      <c r="Y508" s="110">
        <v>0</v>
      </c>
      <c r="Z508" s="110">
        <v>0</v>
      </c>
      <c r="AA508" s="110">
        <v>0</v>
      </c>
      <c r="AB508" s="110">
        <v>0</v>
      </c>
      <c r="AC508" s="110"/>
      <c r="AD508" s="533">
        <f t="shared" si="258"/>
        <v>0</v>
      </c>
      <c r="AE508" s="529" t="s">
        <v>905</v>
      </c>
      <c r="AF508" s="118"/>
      <c r="AG508" s="270" t="s">
        <v>323</v>
      </c>
      <c r="AH508" s="116"/>
      <c r="AI508" s="116">
        <f>AD508</f>
        <v>0</v>
      </c>
      <c r="AJ508" s="116"/>
      <c r="AK508" s="117"/>
      <c r="AL508" s="116">
        <f t="shared" si="273"/>
        <v>0</v>
      </c>
      <c r="AM508" s="115"/>
      <c r="AN508" s="116"/>
      <c r="AO508" s="348">
        <f t="shared" si="274"/>
        <v>0</v>
      </c>
      <c r="AP508" s="297"/>
      <c r="AQ508" s="101">
        <f t="shared" si="259"/>
        <v>0</v>
      </c>
      <c r="AR508" s="116"/>
      <c r="AS508" s="116">
        <f>AQ508</f>
        <v>0</v>
      </c>
      <c r="AT508" s="116"/>
      <c r="AU508" s="116"/>
      <c r="AV508" s="343">
        <f t="shared" si="275"/>
        <v>0</v>
      </c>
      <c r="AW508" s="116"/>
      <c r="AX508" s="116"/>
      <c r="AY508" s="343">
        <f t="shared" si="276"/>
        <v>0</v>
      </c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100" s="21" customFormat="1" ht="12" customHeight="1">
      <c r="A509" s="195">
        <v>18233061</v>
      </c>
      <c r="B509" s="126" t="s">
        <v>2184</v>
      </c>
      <c r="C509" s="109" t="s">
        <v>69</v>
      </c>
      <c r="D509" s="130" t="str">
        <f t="shared" si="263"/>
        <v>W/C</v>
      </c>
      <c r="E509" s="130"/>
      <c r="F509" s="109"/>
      <c r="G509" s="130"/>
      <c r="H509" s="212" t="str">
        <f t="shared" ref="H509:H528" si="280">IF(VALUE(AH509),H$7,IF(ISBLANK(AH509),"",H$7))</f>
        <v/>
      </c>
      <c r="I509" s="212" t="str">
        <f t="shared" si="268"/>
        <v/>
      </c>
      <c r="J509" s="212" t="str">
        <f t="shared" si="269"/>
        <v/>
      </c>
      <c r="K509" s="212" t="str">
        <f t="shared" si="270"/>
        <v/>
      </c>
      <c r="L509" s="212" t="str">
        <f t="shared" si="264"/>
        <v>W/C</v>
      </c>
      <c r="M509" s="212" t="str">
        <f t="shared" si="265"/>
        <v>NO</v>
      </c>
      <c r="N509" s="212" t="str">
        <f t="shared" si="266"/>
        <v>W/C</v>
      </c>
      <c r="O509" s="212"/>
      <c r="P509" s="110">
        <v>20000</v>
      </c>
      <c r="Q509" s="110">
        <v>20000</v>
      </c>
      <c r="R509" s="110">
        <v>20000</v>
      </c>
      <c r="S509" s="110">
        <v>20000</v>
      </c>
      <c r="T509" s="110">
        <v>20000</v>
      </c>
      <c r="U509" s="110">
        <v>20000</v>
      </c>
      <c r="V509" s="110">
        <v>20000</v>
      </c>
      <c r="W509" s="110">
        <v>20000</v>
      </c>
      <c r="X509" s="110">
        <v>20000</v>
      </c>
      <c r="Y509" s="110">
        <v>20000</v>
      </c>
      <c r="Z509" s="110">
        <v>20000</v>
      </c>
      <c r="AA509" s="110">
        <v>20000</v>
      </c>
      <c r="AB509" s="110">
        <v>20000</v>
      </c>
      <c r="AC509" s="110"/>
      <c r="AD509" s="533">
        <f t="shared" si="258"/>
        <v>20000</v>
      </c>
      <c r="AE509" s="529"/>
      <c r="AF509" s="118"/>
      <c r="AG509" s="270"/>
      <c r="AH509" s="116"/>
      <c r="AI509" s="116"/>
      <c r="AJ509" s="116"/>
      <c r="AK509" s="117"/>
      <c r="AL509" s="116">
        <f t="shared" si="273"/>
        <v>0</v>
      </c>
      <c r="AM509" s="115">
        <f>AD509</f>
        <v>20000</v>
      </c>
      <c r="AN509" s="116"/>
      <c r="AO509" s="348">
        <f t="shared" si="274"/>
        <v>20000</v>
      </c>
      <c r="AP509" s="297"/>
      <c r="AQ509" s="101">
        <f t="shared" si="259"/>
        <v>20000</v>
      </c>
      <c r="AR509" s="116"/>
      <c r="AS509" s="116"/>
      <c r="AT509" s="116"/>
      <c r="AU509" s="116"/>
      <c r="AV509" s="343">
        <f t="shared" si="275"/>
        <v>0</v>
      </c>
      <c r="AW509" s="116">
        <f>AQ509</f>
        <v>20000</v>
      </c>
      <c r="AX509" s="116"/>
      <c r="AY509" s="343">
        <f t="shared" si="276"/>
        <v>20000</v>
      </c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</row>
    <row r="510" spans="1:100" s="21" customFormat="1" ht="12" customHeight="1">
      <c r="A510" s="195">
        <v>18233091</v>
      </c>
      <c r="B510" s="126" t="s">
        <v>2185</v>
      </c>
      <c r="C510" s="109" t="s">
        <v>181</v>
      </c>
      <c r="D510" s="130" t="str">
        <f t="shared" si="263"/>
        <v>W/C</v>
      </c>
      <c r="E510" s="130"/>
      <c r="F510" s="109"/>
      <c r="G510" s="130"/>
      <c r="H510" s="212" t="str">
        <f t="shared" si="280"/>
        <v/>
      </c>
      <c r="I510" s="212" t="str">
        <f t="shared" ref="I510:I528" si="281">IF(VALUE(AI510),I$7,IF(ISBLANK(AI510),"",I$7))</f>
        <v/>
      </c>
      <c r="J510" s="212" t="str">
        <f t="shared" ref="J510:J528" si="282">IF(VALUE(AJ510),J$7,IF(ISBLANK(AJ510),"",J$7))</f>
        <v/>
      </c>
      <c r="K510" s="212" t="str">
        <f t="shared" ref="K510:K528" si="283">IF(VALUE(AK510),K$7,IF(ISBLANK(AK510),"",K$7))</f>
        <v/>
      </c>
      <c r="L510" s="212" t="str">
        <f t="shared" si="264"/>
        <v>W/C</v>
      </c>
      <c r="M510" s="212" t="str">
        <f t="shared" si="265"/>
        <v>NO</v>
      </c>
      <c r="N510" s="212" t="str">
        <f t="shared" si="266"/>
        <v>W/C</v>
      </c>
      <c r="O510" s="212"/>
      <c r="P510" s="110">
        <v>198092.16</v>
      </c>
      <c r="Q510" s="110">
        <v>198092.16</v>
      </c>
      <c r="R510" s="110">
        <v>198092.16</v>
      </c>
      <c r="S510" s="110">
        <v>198092.16</v>
      </c>
      <c r="T510" s="110">
        <v>198092.16</v>
      </c>
      <c r="U510" s="110">
        <v>198092.16</v>
      </c>
      <c r="V510" s="110">
        <v>0</v>
      </c>
      <c r="W510" s="110">
        <v>0</v>
      </c>
      <c r="X510" s="110">
        <v>0</v>
      </c>
      <c r="Y510" s="110">
        <v>0</v>
      </c>
      <c r="Z510" s="110">
        <v>0</v>
      </c>
      <c r="AA510" s="110">
        <v>0</v>
      </c>
      <c r="AB510" s="110">
        <v>0</v>
      </c>
      <c r="AC510" s="110"/>
      <c r="AD510" s="533">
        <f t="shared" si="258"/>
        <v>90792.24</v>
      </c>
      <c r="AE510" s="529"/>
      <c r="AF510" s="118"/>
      <c r="AG510" s="270"/>
      <c r="AH510" s="116"/>
      <c r="AI510" s="116"/>
      <c r="AJ510" s="116"/>
      <c r="AK510" s="117"/>
      <c r="AL510" s="116">
        <f t="shared" si="273"/>
        <v>0</v>
      </c>
      <c r="AM510" s="115">
        <f>AD510</f>
        <v>90792.24</v>
      </c>
      <c r="AN510" s="116"/>
      <c r="AO510" s="348">
        <f t="shared" si="274"/>
        <v>90792.24</v>
      </c>
      <c r="AP510" s="297"/>
      <c r="AQ510" s="101">
        <f t="shared" si="259"/>
        <v>0</v>
      </c>
      <c r="AR510" s="116"/>
      <c r="AS510" s="116"/>
      <c r="AT510" s="116"/>
      <c r="AU510" s="116"/>
      <c r="AV510" s="343">
        <f t="shared" si="275"/>
        <v>0</v>
      </c>
      <c r="AW510" s="116">
        <f>AQ510</f>
        <v>0</v>
      </c>
      <c r="AX510" s="116"/>
      <c r="AY510" s="343">
        <f t="shared" si="276"/>
        <v>0</v>
      </c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</row>
    <row r="511" spans="1:100" s="21" customFormat="1" ht="12" customHeight="1">
      <c r="A511" s="202">
        <v>18235521</v>
      </c>
      <c r="B511" s="130" t="s">
        <v>2186</v>
      </c>
      <c r="C511" s="109" t="s">
        <v>739</v>
      </c>
      <c r="D511" s="130" t="str">
        <f t="shared" si="263"/>
        <v>ERB</v>
      </c>
      <c r="E511" s="130"/>
      <c r="F511" s="109"/>
      <c r="G511" s="130"/>
      <c r="H511" s="212" t="str">
        <f t="shared" si="280"/>
        <v/>
      </c>
      <c r="I511" s="212" t="str">
        <f t="shared" si="281"/>
        <v>ERB</v>
      </c>
      <c r="J511" s="212" t="str">
        <f t="shared" si="282"/>
        <v/>
      </c>
      <c r="K511" s="212" t="str">
        <f t="shared" si="283"/>
        <v/>
      </c>
      <c r="L511" s="212" t="str">
        <f t="shared" si="264"/>
        <v>NO</v>
      </c>
      <c r="M511" s="212" t="str">
        <f t="shared" si="265"/>
        <v>NO</v>
      </c>
      <c r="N511" s="212" t="str">
        <f t="shared" si="266"/>
        <v/>
      </c>
      <c r="O511" s="212"/>
      <c r="P511" s="110">
        <v>22192912.879999999</v>
      </c>
      <c r="Q511" s="110">
        <v>21952491.879999999</v>
      </c>
      <c r="R511" s="110">
        <v>21712070.879999999</v>
      </c>
      <c r="S511" s="110">
        <v>21471649.879999999</v>
      </c>
      <c r="T511" s="110">
        <v>21231228.879999999</v>
      </c>
      <c r="U511" s="110">
        <v>20990807.879999999</v>
      </c>
      <c r="V511" s="110">
        <v>20750386.879999999</v>
      </c>
      <c r="W511" s="110">
        <v>20509965.879999999</v>
      </c>
      <c r="X511" s="110">
        <v>20269544.879999999</v>
      </c>
      <c r="Y511" s="110">
        <v>20029123.879999999</v>
      </c>
      <c r="Z511" s="110">
        <v>19788702.879999999</v>
      </c>
      <c r="AA511" s="110">
        <v>19548281.879999999</v>
      </c>
      <c r="AB511" s="110">
        <v>19307860.879999999</v>
      </c>
      <c r="AC511" s="110"/>
      <c r="AD511" s="533">
        <f t="shared" si="258"/>
        <v>20750386.879999999</v>
      </c>
      <c r="AE511" s="529" t="s">
        <v>714</v>
      </c>
      <c r="AF511" s="118"/>
      <c r="AG511" s="270" t="s">
        <v>323</v>
      </c>
      <c r="AH511" s="116"/>
      <c r="AI511" s="116">
        <f t="shared" ref="AI511:AI520" si="284">AD511</f>
        <v>20750386.879999999</v>
      </c>
      <c r="AJ511" s="116"/>
      <c r="AK511" s="117"/>
      <c r="AL511" s="116">
        <f t="shared" si="273"/>
        <v>20750386.879999999</v>
      </c>
      <c r="AM511" s="115"/>
      <c r="AN511" s="116"/>
      <c r="AO511" s="348">
        <f t="shared" si="274"/>
        <v>0</v>
      </c>
      <c r="AP511" s="297"/>
      <c r="AQ511" s="101">
        <f t="shared" si="259"/>
        <v>19307860.879999999</v>
      </c>
      <c r="AR511" s="116"/>
      <c r="AS511" s="116">
        <f t="shared" ref="AS511:AS520" si="285">AQ511</f>
        <v>19307860.879999999</v>
      </c>
      <c r="AT511" s="116"/>
      <c r="AU511" s="116"/>
      <c r="AV511" s="343">
        <f t="shared" si="275"/>
        <v>19307860.879999999</v>
      </c>
      <c r="AW511" s="116"/>
      <c r="AX511" s="116"/>
      <c r="AY511" s="343">
        <f t="shared" si="276"/>
        <v>0</v>
      </c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</row>
    <row r="512" spans="1:100" s="21" customFormat="1" ht="12" customHeight="1">
      <c r="A512" s="195">
        <v>18236021</v>
      </c>
      <c r="B512" s="126" t="s">
        <v>2187</v>
      </c>
      <c r="C512" s="109" t="s">
        <v>265</v>
      </c>
      <c r="D512" s="130" t="str">
        <f t="shared" si="263"/>
        <v>ERB</v>
      </c>
      <c r="E512" s="130"/>
      <c r="F512" s="109"/>
      <c r="G512" s="130"/>
      <c r="H512" s="212" t="str">
        <f t="shared" si="280"/>
        <v/>
      </c>
      <c r="I512" s="212" t="str">
        <f t="shared" si="281"/>
        <v>ERB</v>
      </c>
      <c r="J512" s="212" t="str">
        <f t="shared" si="282"/>
        <v/>
      </c>
      <c r="K512" s="212" t="str">
        <f t="shared" si="283"/>
        <v/>
      </c>
      <c r="L512" s="212" t="str">
        <f t="shared" si="264"/>
        <v>NO</v>
      </c>
      <c r="M512" s="212" t="str">
        <f t="shared" si="265"/>
        <v>NO</v>
      </c>
      <c r="N512" s="212" t="str">
        <f t="shared" si="266"/>
        <v/>
      </c>
      <c r="O512" s="212"/>
      <c r="P512" s="110">
        <v>15256064.07</v>
      </c>
      <c r="Q512" s="110">
        <v>15256064.07</v>
      </c>
      <c r="R512" s="110">
        <v>15256064.07</v>
      </c>
      <c r="S512" s="110">
        <v>15256064.07</v>
      </c>
      <c r="T512" s="110">
        <v>15256064.07</v>
      </c>
      <c r="U512" s="110">
        <v>15256064.07</v>
      </c>
      <c r="V512" s="110">
        <v>0</v>
      </c>
      <c r="W512" s="110">
        <v>0</v>
      </c>
      <c r="X512" s="110">
        <v>0</v>
      </c>
      <c r="Y512" s="110">
        <v>0</v>
      </c>
      <c r="Z512" s="110">
        <v>0</v>
      </c>
      <c r="AA512" s="110">
        <v>0</v>
      </c>
      <c r="AB512" s="110">
        <v>0</v>
      </c>
      <c r="AC512" s="110"/>
      <c r="AD512" s="533">
        <f t="shared" si="258"/>
        <v>6992362.6987499995</v>
      </c>
      <c r="AE512" s="529" t="s">
        <v>440</v>
      </c>
      <c r="AF512" s="118"/>
      <c r="AG512" s="270">
        <v>23</v>
      </c>
      <c r="AH512" s="116"/>
      <c r="AI512" s="116">
        <f t="shared" si="284"/>
        <v>6992362.6987499995</v>
      </c>
      <c r="AJ512" s="116"/>
      <c r="AK512" s="117"/>
      <c r="AL512" s="116">
        <f t="shared" si="273"/>
        <v>6992362.6987499995</v>
      </c>
      <c r="AM512" s="115"/>
      <c r="AN512" s="116"/>
      <c r="AO512" s="348">
        <f t="shared" si="274"/>
        <v>0</v>
      </c>
      <c r="AP512" s="297"/>
      <c r="AQ512" s="101">
        <f t="shared" si="259"/>
        <v>0</v>
      </c>
      <c r="AR512" s="116"/>
      <c r="AS512" s="116">
        <f t="shared" si="285"/>
        <v>0</v>
      </c>
      <c r="AT512" s="116"/>
      <c r="AU512" s="116"/>
      <c r="AV512" s="343">
        <f t="shared" si="275"/>
        <v>0</v>
      </c>
      <c r="AW512" s="116"/>
      <c r="AX512" s="116"/>
      <c r="AY512" s="343">
        <f t="shared" si="276"/>
        <v>0</v>
      </c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</row>
    <row r="513" spans="1:76" s="21" customFormat="1" ht="12" customHeight="1">
      <c r="A513" s="195">
        <v>18236031</v>
      </c>
      <c r="B513" s="126" t="s">
        <v>2188</v>
      </c>
      <c r="C513" s="109" t="s">
        <v>432</v>
      </c>
      <c r="D513" s="130" t="str">
        <f t="shared" si="263"/>
        <v>ERB</v>
      </c>
      <c r="E513" s="130"/>
      <c r="F513" s="109"/>
      <c r="G513" s="130"/>
      <c r="H513" s="212" t="str">
        <f t="shared" si="280"/>
        <v/>
      </c>
      <c r="I513" s="212" t="str">
        <f t="shared" si="281"/>
        <v>ERB</v>
      </c>
      <c r="J513" s="212" t="str">
        <f t="shared" si="282"/>
        <v/>
      </c>
      <c r="K513" s="212" t="str">
        <f t="shared" si="283"/>
        <v/>
      </c>
      <c r="L513" s="212" t="str">
        <f t="shared" si="264"/>
        <v>NO</v>
      </c>
      <c r="M513" s="212" t="str">
        <f t="shared" si="265"/>
        <v>NO</v>
      </c>
      <c r="N513" s="212" t="str">
        <f t="shared" si="266"/>
        <v/>
      </c>
      <c r="O513" s="212"/>
      <c r="P513" s="110">
        <v>2873005.76</v>
      </c>
      <c r="Q513" s="110">
        <v>2873005.76</v>
      </c>
      <c r="R513" s="110">
        <v>2873005.76</v>
      </c>
      <c r="S513" s="110">
        <v>2873005.76</v>
      </c>
      <c r="T513" s="110">
        <v>2873005.76</v>
      </c>
      <c r="U513" s="110">
        <v>2873005.76</v>
      </c>
      <c r="V513" s="110">
        <v>0</v>
      </c>
      <c r="W513" s="110">
        <v>0</v>
      </c>
      <c r="X513" s="110">
        <v>0</v>
      </c>
      <c r="Y513" s="110">
        <v>0</v>
      </c>
      <c r="Z513" s="110">
        <v>0</v>
      </c>
      <c r="AA513" s="110">
        <v>0</v>
      </c>
      <c r="AB513" s="110">
        <v>0</v>
      </c>
      <c r="AC513" s="110"/>
      <c r="AD513" s="533">
        <f t="shared" si="258"/>
        <v>1316794.3066666666</v>
      </c>
      <c r="AE513" s="529" t="s">
        <v>440</v>
      </c>
      <c r="AF513" s="118"/>
      <c r="AG513" s="270">
        <v>23</v>
      </c>
      <c r="AH513" s="116"/>
      <c r="AI513" s="116">
        <f t="shared" si="284"/>
        <v>1316794.3066666666</v>
      </c>
      <c r="AJ513" s="116"/>
      <c r="AK513" s="117"/>
      <c r="AL513" s="116">
        <f t="shared" si="273"/>
        <v>1316794.3066666666</v>
      </c>
      <c r="AM513" s="115"/>
      <c r="AN513" s="116"/>
      <c r="AO513" s="348">
        <f t="shared" si="274"/>
        <v>0</v>
      </c>
      <c r="AP513" s="297"/>
      <c r="AQ513" s="101">
        <f t="shared" si="259"/>
        <v>0</v>
      </c>
      <c r="AR513" s="116"/>
      <c r="AS513" s="116">
        <f t="shared" si="285"/>
        <v>0</v>
      </c>
      <c r="AT513" s="116"/>
      <c r="AU513" s="116"/>
      <c r="AV513" s="343">
        <f t="shared" si="275"/>
        <v>0</v>
      </c>
      <c r="AW513" s="116"/>
      <c r="AX513" s="116"/>
      <c r="AY513" s="343">
        <f t="shared" si="276"/>
        <v>0</v>
      </c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</row>
    <row r="514" spans="1:76" s="21" customFormat="1" ht="12" customHeight="1">
      <c r="A514" s="195">
        <v>18236041</v>
      </c>
      <c r="B514" s="126" t="s">
        <v>2189</v>
      </c>
      <c r="C514" s="109" t="s">
        <v>266</v>
      </c>
      <c r="D514" s="130" t="str">
        <f t="shared" si="263"/>
        <v>ERB</v>
      </c>
      <c r="E514" s="130"/>
      <c r="F514" s="109"/>
      <c r="G514" s="130"/>
      <c r="H514" s="212" t="str">
        <f t="shared" si="280"/>
        <v/>
      </c>
      <c r="I514" s="212" t="str">
        <f t="shared" si="281"/>
        <v>ERB</v>
      </c>
      <c r="J514" s="212" t="str">
        <f t="shared" si="282"/>
        <v/>
      </c>
      <c r="K514" s="212" t="str">
        <f t="shared" si="283"/>
        <v/>
      </c>
      <c r="L514" s="212" t="str">
        <f t="shared" si="264"/>
        <v>NO</v>
      </c>
      <c r="M514" s="212" t="str">
        <f t="shared" si="265"/>
        <v>NO</v>
      </c>
      <c r="N514" s="212" t="str">
        <f t="shared" si="266"/>
        <v/>
      </c>
      <c r="O514" s="212"/>
      <c r="P514" s="110">
        <v>-228709.77</v>
      </c>
      <c r="Q514" s="110">
        <v>-228709.77</v>
      </c>
      <c r="R514" s="110">
        <v>-228709.77</v>
      </c>
      <c r="S514" s="110">
        <v>-228709.77</v>
      </c>
      <c r="T514" s="110">
        <v>-228709.77</v>
      </c>
      <c r="U514" s="110">
        <v>-228709.77</v>
      </c>
      <c r="V514" s="110">
        <v>0</v>
      </c>
      <c r="W514" s="110">
        <v>0</v>
      </c>
      <c r="X514" s="110">
        <v>0</v>
      </c>
      <c r="Y514" s="110">
        <v>0</v>
      </c>
      <c r="Z514" s="110">
        <v>0</v>
      </c>
      <c r="AA514" s="110">
        <v>0</v>
      </c>
      <c r="AB514" s="110">
        <v>0</v>
      </c>
      <c r="AC514" s="110"/>
      <c r="AD514" s="533">
        <f t="shared" si="258"/>
        <v>-104825.31124999998</v>
      </c>
      <c r="AE514" s="529" t="s">
        <v>440</v>
      </c>
      <c r="AF514" s="118"/>
      <c r="AG514" s="270">
        <v>23</v>
      </c>
      <c r="AH514" s="116"/>
      <c r="AI514" s="116">
        <f t="shared" si="284"/>
        <v>-104825.31124999998</v>
      </c>
      <c r="AJ514" s="116"/>
      <c r="AK514" s="117"/>
      <c r="AL514" s="116">
        <f t="shared" si="273"/>
        <v>-104825.31124999998</v>
      </c>
      <c r="AM514" s="115"/>
      <c r="AN514" s="116"/>
      <c r="AO514" s="348">
        <f t="shared" si="274"/>
        <v>0</v>
      </c>
      <c r="AP514" s="297"/>
      <c r="AQ514" s="101">
        <f t="shared" si="259"/>
        <v>0</v>
      </c>
      <c r="AR514" s="116"/>
      <c r="AS514" s="116">
        <f t="shared" si="285"/>
        <v>0</v>
      </c>
      <c r="AT514" s="116"/>
      <c r="AU514" s="116"/>
      <c r="AV514" s="343">
        <f t="shared" si="275"/>
        <v>0</v>
      </c>
      <c r="AW514" s="116"/>
      <c r="AX514" s="116"/>
      <c r="AY514" s="343">
        <f t="shared" si="276"/>
        <v>0</v>
      </c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</row>
    <row r="515" spans="1:76" s="21" customFormat="1" ht="12" customHeight="1">
      <c r="A515" s="195">
        <v>18236051</v>
      </c>
      <c r="B515" s="126" t="s">
        <v>2190</v>
      </c>
      <c r="C515" s="109" t="s">
        <v>309</v>
      </c>
      <c r="D515" s="130" t="str">
        <f t="shared" si="263"/>
        <v>ERB</v>
      </c>
      <c r="E515" s="130"/>
      <c r="F515" s="109"/>
      <c r="G515" s="130"/>
      <c r="H515" s="212" t="str">
        <f t="shared" si="280"/>
        <v/>
      </c>
      <c r="I515" s="212" t="str">
        <f t="shared" si="281"/>
        <v>ERB</v>
      </c>
      <c r="J515" s="212" t="str">
        <f t="shared" si="282"/>
        <v/>
      </c>
      <c r="K515" s="212" t="str">
        <f t="shared" si="283"/>
        <v/>
      </c>
      <c r="L515" s="212" t="str">
        <f t="shared" si="264"/>
        <v>NO</v>
      </c>
      <c r="M515" s="212" t="str">
        <f t="shared" si="265"/>
        <v>NO</v>
      </c>
      <c r="N515" s="212" t="str">
        <f t="shared" si="266"/>
        <v/>
      </c>
      <c r="O515" s="212"/>
      <c r="P515" s="110">
        <v>107024.51</v>
      </c>
      <c r="Q515" s="110">
        <v>107024.51</v>
      </c>
      <c r="R515" s="110">
        <v>107024.51</v>
      </c>
      <c r="S515" s="110">
        <v>107024.51</v>
      </c>
      <c r="T515" s="110">
        <v>107024.51</v>
      </c>
      <c r="U515" s="110">
        <v>107024.51</v>
      </c>
      <c r="V515" s="110">
        <v>0</v>
      </c>
      <c r="W515" s="110">
        <v>0</v>
      </c>
      <c r="X515" s="110">
        <v>0</v>
      </c>
      <c r="Y515" s="110">
        <v>0</v>
      </c>
      <c r="Z515" s="110">
        <v>0</v>
      </c>
      <c r="AA515" s="110">
        <v>0</v>
      </c>
      <c r="AB515" s="110">
        <v>0</v>
      </c>
      <c r="AC515" s="110"/>
      <c r="AD515" s="533">
        <f t="shared" si="258"/>
        <v>49052.900416666664</v>
      </c>
      <c r="AE515" s="529" t="s">
        <v>440</v>
      </c>
      <c r="AF515" s="118"/>
      <c r="AG515" s="270">
        <v>23</v>
      </c>
      <c r="AH515" s="116"/>
      <c r="AI515" s="116">
        <f t="shared" si="284"/>
        <v>49052.900416666664</v>
      </c>
      <c r="AJ515" s="116"/>
      <c r="AK515" s="117"/>
      <c r="AL515" s="116">
        <f t="shared" si="273"/>
        <v>49052.900416666664</v>
      </c>
      <c r="AM515" s="115"/>
      <c r="AN515" s="116"/>
      <c r="AO515" s="348">
        <f t="shared" si="274"/>
        <v>0</v>
      </c>
      <c r="AP515" s="297"/>
      <c r="AQ515" s="101">
        <f t="shared" si="259"/>
        <v>0</v>
      </c>
      <c r="AR515" s="116"/>
      <c r="AS515" s="116">
        <f t="shared" si="285"/>
        <v>0</v>
      </c>
      <c r="AT515" s="116"/>
      <c r="AU515" s="116"/>
      <c r="AV515" s="343">
        <f t="shared" si="275"/>
        <v>0</v>
      </c>
      <c r="AW515" s="116"/>
      <c r="AX515" s="116"/>
      <c r="AY515" s="343">
        <f t="shared" si="276"/>
        <v>0</v>
      </c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</row>
    <row r="516" spans="1:76" s="21" customFormat="1" ht="12" customHeight="1">
      <c r="A516" s="195">
        <v>18236061</v>
      </c>
      <c r="B516" s="126" t="s">
        <v>2191</v>
      </c>
      <c r="C516" s="109" t="s">
        <v>233</v>
      </c>
      <c r="D516" s="130" t="str">
        <f t="shared" si="263"/>
        <v>ERB</v>
      </c>
      <c r="E516" s="130"/>
      <c r="F516" s="109"/>
      <c r="G516" s="130"/>
      <c r="H516" s="212" t="str">
        <f t="shared" si="280"/>
        <v/>
      </c>
      <c r="I516" s="212" t="str">
        <f t="shared" si="281"/>
        <v>ERB</v>
      </c>
      <c r="J516" s="212" t="str">
        <f t="shared" si="282"/>
        <v/>
      </c>
      <c r="K516" s="212" t="str">
        <f t="shared" si="283"/>
        <v/>
      </c>
      <c r="L516" s="212" t="str">
        <f t="shared" si="264"/>
        <v>NO</v>
      </c>
      <c r="M516" s="212" t="str">
        <f t="shared" si="265"/>
        <v>NO</v>
      </c>
      <c r="N516" s="212" t="str">
        <f t="shared" si="266"/>
        <v/>
      </c>
      <c r="O516" s="212"/>
      <c r="P516" s="110">
        <v>1031542.85</v>
      </c>
      <c r="Q516" s="110">
        <v>1031542.85</v>
      </c>
      <c r="R516" s="110">
        <v>1031542.85</v>
      </c>
      <c r="S516" s="110">
        <v>1031542.85</v>
      </c>
      <c r="T516" s="110">
        <v>1031542.85</v>
      </c>
      <c r="U516" s="110">
        <v>1031542.85</v>
      </c>
      <c r="V516" s="110">
        <v>0</v>
      </c>
      <c r="W516" s="110">
        <v>0</v>
      </c>
      <c r="X516" s="110">
        <v>0</v>
      </c>
      <c r="Y516" s="110">
        <v>0</v>
      </c>
      <c r="Z516" s="110">
        <v>0</v>
      </c>
      <c r="AA516" s="110">
        <v>0</v>
      </c>
      <c r="AB516" s="110">
        <v>0</v>
      </c>
      <c r="AC516" s="110"/>
      <c r="AD516" s="533">
        <f t="shared" si="258"/>
        <v>472790.47291666665</v>
      </c>
      <c r="AE516" s="529" t="s">
        <v>440</v>
      </c>
      <c r="AF516" s="118"/>
      <c r="AG516" s="270">
        <v>23</v>
      </c>
      <c r="AH516" s="116"/>
      <c r="AI516" s="116">
        <f t="shared" si="284"/>
        <v>472790.47291666665</v>
      </c>
      <c r="AJ516" s="116"/>
      <c r="AK516" s="117"/>
      <c r="AL516" s="116">
        <f t="shared" si="273"/>
        <v>472790.47291666665</v>
      </c>
      <c r="AM516" s="115"/>
      <c r="AN516" s="116"/>
      <c r="AO516" s="348">
        <f t="shared" si="274"/>
        <v>0</v>
      </c>
      <c r="AP516" s="297"/>
      <c r="AQ516" s="101">
        <f t="shared" si="259"/>
        <v>0</v>
      </c>
      <c r="AR516" s="116"/>
      <c r="AS516" s="116">
        <f t="shared" si="285"/>
        <v>0</v>
      </c>
      <c r="AT516" s="116"/>
      <c r="AU516" s="116"/>
      <c r="AV516" s="343">
        <f t="shared" si="275"/>
        <v>0</v>
      </c>
      <c r="AW516" s="116"/>
      <c r="AX516" s="116"/>
      <c r="AY516" s="343">
        <f t="shared" si="276"/>
        <v>0</v>
      </c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</row>
    <row r="517" spans="1:76" s="21" customFormat="1" ht="12" customHeight="1">
      <c r="A517" s="195">
        <v>18236071</v>
      </c>
      <c r="B517" s="126" t="s">
        <v>2192</v>
      </c>
      <c r="C517" s="109" t="s">
        <v>234</v>
      </c>
      <c r="D517" s="130" t="str">
        <f t="shared" si="263"/>
        <v>ERB</v>
      </c>
      <c r="E517" s="130"/>
      <c r="F517" s="109"/>
      <c r="G517" s="130"/>
      <c r="H517" s="212" t="str">
        <f t="shared" si="280"/>
        <v/>
      </c>
      <c r="I517" s="212" t="str">
        <f t="shared" si="281"/>
        <v>ERB</v>
      </c>
      <c r="J517" s="212" t="str">
        <f t="shared" si="282"/>
        <v/>
      </c>
      <c r="K517" s="212" t="str">
        <f t="shared" si="283"/>
        <v/>
      </c>
      <c r="L517" s="212" t="str">
        <f t="shared" si="264"/>
        <v>NO</v>
      </c>
      <c r="M517" s="212" t="str">
        <f t="shared" si="265"/>
        <v>NO</v>
      </c>
      <c r="N517" s="212" t="str">
        <f t="shared" si="266"/>
        <v/>
      </c>
      <c r="O517" s="212"/>
      <c r="P517" s="110">
        <v>671052.84</v>
      </c>
      <c r="Q517" s="110">
        <v>671052.84</v>
      </c>
      <c r="R517" s="110">
        <v>671052.84</v>
      </c>
      <c r="S517" s="110">
        <v>671052.84</v>
      </c>
      <c r="T517" s="110">
        <v>671052.84</v>
      </c>
      <c r="U517" s="110">
        <v>671052.84</v>
      </c>
      <c r="V517" s="110">
        <v>0</v>
      </c>
      <c r="W517" s="110">
        <v>0</v>
      </c>
      <c r="X517" s="110">
        <v>0</v>
      </c>
      <c r="Y517" s="110">
        <v>0</v>
      </c>
      <c r="Z517" s="110">
        <v>0</v>
      </c>
      <c r="AA517" s="110">
        <v>0</v>
      </c>
      <c r="AB517" s="110">
        <v>0</v>
      </c>
      <c r="AC517" s="110"/>
      <c r="AD517" s="533">
        <f t="shared" si="258"/>
        <v>307565.88499999995</v>
      </c>
      <c r="AE517" s="529" t="s">
        <v>440</v>
      </c>
      <c r="AF517" s="118"/>
      <c r="AG517" s="270">
        <v>23</v>
      </c>
      <c r="AH517" s="116"/>
      <c r="AI517" s="116">
        <f t="shared" si="284"/>
        <v>307565.88499999995</v>
      </c>
      <c r="AJ517" s="116"/>
      <c r="AK517" s="117"/>
      <c r="AL517" s="116">
        <f t="shared" si="273"/>
        <v>307565.88499999995</v>
      </c>
      <c r="AM517" s="115"/>
      <c r="AN517" s="116"/>
      <c r="AO517" s="348">
        <f t="shared" si="274"/>
        <v>0</v>
      </c>
      <c r="AP517" s="297"/>
      <c r="AQ517" s="101">
        <f t="shared" si="259"/>
        <v>0</v>
      </c>
      <c r="AR517" s="116"/>
      <c r="AS517" s="116">
        <f t="shared" si="285"/>
        <v>0</v>
      </c>
      <c r="AT517" s="116"/>
      <c r="AU517" s="116"/>
      <c r="AV517" s="343">
        <f t="shared" si="275"/>
        <v>0</v>
      </c>
      <c r="AW517" s="116"/>
      <c r="AX517" s="116"/>
      <c r="AY517" s="343">
        <f t="shared" si="276"/>
        <v>0</v>
      </c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s="21" customFormat="1" ht="12" customHeight="1">
      <c r="A518" s="195">
        <v>18236091</v>
      </c>
      <c r="B518" s="126" t="s">
        <v>2193</v>
      </c>
      <c r="C518" s="109" t="s">
        <v>531</v>
      </c>
      <c r="D518" s="130" t="str">
        <f t="shared" si="263"/>
        <v>ERB</v>
      </c>
      <c r="E518" s="130"/>
      <c r="F518" s="109"/>
      <c r="G518" s="130"/>
      <c r="H518" s="212" t="str">
        <f t="shared" si="280"/>
        <v/>
      </c>
      <c r="I518" s="212" t="str">
        <f t="shared" si="281"/>
        <v>ERB</v>
      </c>
      <c r="J518" s="212" t="str">
        <f t="shared" si="282"/>
        <v/>
      </c>
      <c r="K518" s="212" t="str">
        <f t="shared" si="283"/>
        <v/>
      </c>
      <c r="L518" s="212" t="str">
        <f t="shared" si="264"/>
        <v>NO</v>
      </c>
      <c r="M518" s="212" t="str">
        <f t="shared" si="265"/>
        <v>NO</v>
      </c>
      <c r="N518" s="212" t="str">
        <f t="shared" si="266"/>
        <v/>
      </c>
      <c r="O518" s="212"/>
      <c r="P518" s="110">
        <v>-100555.3</v>
      </c>
      <c r="Q518" s="110">
        <v>-100555.3</v>
      </c>
      <c r="R518" s="110">
        <v>-100555.3</v>
      </c>
      <c r="S518" s="110">
        <v>-100555.3</v>
      </c>
      <c r="T518" s="110">
        <v>-100555.3</v>
      </c>
      <c r="U518" s="110">
        <v>-100555.3</v>
      </c>
      <c r="V518" s="110">
        <v>0</v>
      </c>
      <c r="W518" s="110">
        <v>0</v>
      </c>
      <c r="X518" s="110">
        <v>0</v>
      </c>
      <c r="Y518" s="110">
        <v>0</v>
      </c>
      <c r="Z518" s="110">
        <v>0</v>
      </c>
      <c r="AA518" s="110">
        <v>0</v>
      </c>
      <c r="AB518" s="110">
        <v>0</v>
      </c>
      <c r="AC518" s="110"/>
      <c r="AD518" s="533">
        <f t="shared" si="258"/>
        <v>-46087.845833333333</v>
      </c>
      <c r="AE518" s="529" t="s">
        <v>440</v>
      </c>
      <c r="AF518" s="118"/>
      <c r="AG518" s="270" t="s">
        <v>323</v>
      </c>
      <c r="AH518" s="116"/>
      <c r="AI518" s="116">
        <f t="shared" si="284"/>
        <v>-46087.845833333333</v>
      </c>
      <c r="AJ518" s="116"/>
      <c r="AK518" s="117"/>
      <c r="AL518" s="116">
        <f t="shared" si="273"/>
        <v>-46087.845833333333</v>
      </c>
      <c r="AM518" s="115"/>
      <c r="AN518" s="116"/>
      <c r="AO518" s="348">
        <f t="shared" si="274"/>
        <v>0</v>
      </c>
      <c r="AP518" s="297"/>
      <c r="AQ518" s="101">
        <f t="shared" si="259"/>
        <v>0</v>
      </c>
      <c r="AR518" s="116"/>
      <c r="AS518" s="116">
        <f t="shared" si="285"/>
        <v>0</v>
      </c>
      <c r="AT518" s="116"/>
      <c r="AU518" s="116"/>
      <c r="AV518" s="343">
        <f t="shared" si="275"/>
        <v>0</v>
      </c>
      <c r="AW518" s="116"/>
      <c r="AX518" s="116"/>
      <c r="AY518" s="343">
        <f t="shared" si="276"/>
        <v>0</v>
      </c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s="21" customFormat="1" ht="12" customHeight="1">
      <c r="A519" s="195">
        <v>18236101</v>
      </c>
      <c r="B519" s="126" t="s">
        <v>2194</v>
      </c>
      <c r="C519" s="109" t="s">
        <v>543</v>
      </c>
      <c r="D519" s="130" t="str">
        <f t="shared" si="263"/>
        <v>ERB</v>
      </c>
      <c r="E519" s="130"/>
      <c r="F519" s="109"/>
      <c r="G519" s="130"/>
      <c r="H519" s="212" t="str">
        <f t="shared" si="280"/>
        <v/>
      </c>
      <c r="I519" s="212" t="str">
        <f t="shared" si="281"/>
        <v>ERB</v>
      </c>
      <c r="J519" s="212" t="str">
        <f t="shared" si="282"/>
        <v/>
      </c>
      <c r="K519" s="212" t="str">
        <f t="shared" si="283"/>
        <v/>
      </c>
      <c r="L519" s="212" t="str">
        <f t="shared" si="264"/>
        <v>NO</v>
      </c>
      <c r="M519" s="212" t="str">
        <f t="shared" si="265"/>
        <v>NO</v>
      </c>
      <c r="N519" s="212" t="str">
        <f t="shared" si="266"/>
        <v/>
      </c>
      <c r="O519" s="212"/>
      <c r="P519" s="110">
        <v>3769772.47</v>
      </c>
      <c r="Q519" s="110">
        <v>3769772.47</v>
      </c>
      <c r="R519" s="110">
        <v>3769772.47</v>
      </c>
      <c r="S519" s="110">
        <v>3769772.47</v>
      </c>
      <c r="T519" s="110">
        <v>3769772.47</v>
      </c>
      <c r="U519" s="110">
        <v>3769772.47</v>
      </c>
      <c r="V519" s="110">
        <v>0</v>
      </c>
      <c r="W519" s="110">
        <v>0</v>
      </c>
      <c r="X519" s="110">
        <v>0</v>
      </c>
      <c r="Y519" s="110">
        <v>0</v>
      </c>
      <c r="Z519" s="110">
        <v>0</v>
      </c>
      <c r="AA519" s="110">
        <v>0</v>
      </c>
      <c r="AB519" s="110">
        <v>0</v>
      </c>
      <c r="AC519" s="110"/>
      <c r="AD519" s="533">
        <f t="shared" si="258"/>
        <v>1727812.3820833333</v>
      </c>
      <c r="AE519" s="529" t="s">
        <v>440</v>
      </c>
      <c r="AF519" s="118"/>
      <c r="AG519" s="270" t="s">
        <v>323</v>
      </c>
      <c r="AH519" s="116"/>
      <c r="AI519" s="116">
        <f t="shared" si="284"/>
        <v>1727812.3820833333</v>
      </c>
      <c r="AJ519" s="116"/>
      <c r="AK519" s="117"/>
      <c r="AL519" s="116">
        <f t="shared" si="273"/>
        <v>1727812.3820833333</v>
      </c>
      <c r="AM519" s="115"/>
      <c r="AN519" s="116"/>
      <c r="AO519" s="348">
        <f t="shared" si="274"/>
        <v>0</v>
      </c>
      <c r="AP519" s="297"/>
      <c r="AQ519" s="101">
        <f t="shared" si="259"/>
        <v>0</v>
      </c>
      <c r="AR519" s="116"/>
      <c r="AS519" s="116">
        <f t="shared" si="285"/>
        <v>0</v>
      </c>
      <c r="AT519" s="116"/>
      <c r="AU519" s="116"/>
      <c r="AV519" s="343">
        <f t="shared" si="275"/>
        <v>0</v>
      </c>
      <c r="AW519" s="116"/>
      <c r="AX519" s="116"/>
      <c r="AY519" s="343">
        <f t="shared" si="276"/>
        <v>0</v>
      </c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</row>
    <row r="520" spans="1:76" s="21" customFormat="1" ht="12" customHeight="1">
      <c r="A520" s="195">
        <v>18236111</v>
      </c>
      <c r="B520" s="126" t="s">
        <v>2195</v>
      </c>
      <c r="C520" s="109" t="s">
        <v>1116</v>
      </c>
      <c r="D520" s="130" t="str">
        <f t="shared" si="263"/>
        <v>ERB</v>
      </c>
      <c r="E520" s="130"/>
      <c r="F520" s="109"/>
      <c r="G520" s="130"/>
      <c r="H520" s="212" t="str">
        <f t="shared" si="280"/>
        <v/>
      </c>
      <c r="I520" s="212" t="str">
        <f t="shared" si="281"/>
        <v>ERB</v>
      </c>
      <c r="J520" s="212" t="str">
        <f t="shared" si="282"/>
        <v/>
      </c>
      <c r="K520" s="212" t="str">
        <f t="shared" si="283"/>
        <v/>
      </c>
      <c r="L520" s="212" t="str">
        <f t="shared" si="264"/>
        <v>NO</v>
      </c>
      <c r="M520" s="212" t="str">
        <f t="shared" si="265"/>
        <v>NO</v>
      </c>
      <c r="N520" s="212" t="str">
        <f t="shared" si="266"/>
        <v/>
      </c>
      <c r="O520" s="212"/>
      <c r="P520" s="110">
        <v>-2501219.66</v>
      </c>
      <c r="Q520" s="110">
        <v>-2501219.66</v>
      </c>
      <c r="R520" s="110">
        <v>-2501219.66</v>
      </c>
      <c r="S520" s="110">
        <v>-2501219.66</v>
      </c>
      <c r="T520" s="110">
        <v>-2501219.66</v>
      </c>
      <c r="U520" s="110">
        <v>-2501219.66</v>
      </c>
      <c r="V520" s="110">
        <v>0</v>
      </c>
      <c r="W520" s="110">
        <v>0</v>
      </c>
      <c r="X520" s="110">
        <v>0</v>
      </c>
      <c r="Y520" s="110">
        <v>0</v>
      </c>
      <c r="Z520" s="110">
        <v>0</v>
      </c>
      <c r="AA520" s="110">
        <v>0</v>
      </c>
      <c r="AB520" s="110">
        <v>0</v>
      </c>
      <c r="AC520" s="110"/>
      <c r="AD520" s="533">
        <f t="shared" si="258"/>
        <v>-1146392.3441666667</v>
      </c>
      <c r="AE520" s="529" t="s">
        <v>440</v>
      </c>
      <c r="AF520" s="118"/>
      <c r="AG520" s="270" t="s">
        <v>323</v>
      </c>
      <c r="AH520" s="116"/>
      <c r="AI520" s="116">
        <f t="shared" si="284"/>
        <v>-1146392.3441666667</v>
      </c>
      <c r="AJ520" s="116"/>
      <c r="AK520" s="117"/>
      <c r="AL520" s="116">
        <f t="shared" si="273"/>
        <v>-1146392.3441666667</v>
      </c>
      <c r="AM520" s="115"/>
      <c r="AN520" s="116"/>
      <c r="AO520" s="348">
        <f t="shared" si="274"/>
        <v>0</v>
      </c>
      <c r="AP520" s="297"/>
      <c r="AQ520" s="101">
        <f t="shared" si="259"/>
        <v>0</v>
      </c>
      <c r="AR520" s="116"/>
      <c r="AS520" s="116">
        <f t="shared" si="285"/>
        <v>0</v>
      </c>
      <c r="AT520" s="116"/>
      <c r="AU520" s="116"/>
      <c r="AV520" s="343">
        <f t="shared" si="275"/>
        <v>0</v>
      </c>
      <c r="AW520" s="116"/>
      <c r="AX520" s="116"/>
      <c r="AY520" s="343">
        <f t="shared" si="276"/>
        <v>0</v>
      </c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</row>
    <row r="521" spans="1:76" s="21" customFormat="1" ht="12" customHeight="1">
      <c r="A521" s="195">
        <v>18237112</v>
      </c>
      <c r="B521" s="126" t="s">
        <v>2196</v>
      </c>
      <c r="C521" s="109" t="s">
        <v>250</v>
      </c>
      <c r="D521" s="130" t="str">
        <f t="shared" si="263"/>
        <v>W/C</v>
      </c>
      <c r="E521" s="130"/>
      <c r="F521" s="109"/>
      <c r="G521" s="130"/>
      <c r="H521" s="212" t="str">
        <f t="shared" si="280"/>
        <v/>
      </c>
      <c r="I521" s="212" t="str">
        <f t="shared" si="281"/>
        <v/>
      </c>
      <c r="J521" s="212" t="str">
        <f t="shared" si="282"/>
        <v/>
      </c>
      <c r="K521" s="212" t="str">
        <f t="shared" si="283"/>
        <v/>
      </c>
      <c r="L521" s="212" t="str">
        <f t="shared" si="264"/>
        <v>W/C</v>
      </c>
      <c r="M521" s="212" t="str">
        <f t="shared" si="265"/>
        <v>NO</v>
      </c>
      <c r="N521" s="212" t="str">
        <f t="shared" si="266"/>
        <v>W/C</v>
      </c>
      <c r="O521" s="212"/>
      <c r="P521" s="110">
        <v>294228.84000000003</v>
      </c>
      <c r="Q521" s="110">
        <v>294228.84000000003</v>
      </c>
      <c r="R521" s="110">
        <v>294228.84000000003</v>
      </c>
      <c r="S521" s="110">
        <v>294228.84000000003</v>
      </c>
      <c r="T521" s="110">
        <v>294228.84000000003</v>
      </c>
      <c r="U521" s="110">
        <v>294228.84000000003</v>
      </c>
      <c r="V521" s="110">
        <v>5107.6499999999996</v>
      </c>
      <c r="W521" s="110">
        <v>5107.6499999999996</v>
      </c>
      <c r="X521" s="110">
        <v>5107.6499999999996</v>
      </c>
      <c r="Y521" s="110">
        <v>5107.6499999999996</v>
      </c>
      <c r="Z521" s="110">
        <v>5107.6499999999996</v>
      </c>
      <c r="AA521" s="110">
        <v>5107.6499999999996</v>
      </c>
      <c r="AB521" s="110">
        <v>5107.6499999999996</v>
      </c>
      <c r="AC521" s="110"/>
      <c r="AD521" s="533">
        <f t="shared" ref="AD521:AD584" si="286">(P521+AB521+SUM(Q521:AA521)*2)/24</f>
        <v>137621.52874999997</v>
      </c>
      <c r="AE521" s="531"/>
      <c r="AF521" s="123"/>
      <c r="AG521" s="271" t="s">
        <v>124</v>
      </c>
      <c r="AH521" s="116"/>
      <c r="AI521" s="116"/>
      <c r="AJ521" s="116"/>
      <c r="AK521" s="117"/>
      <c r="AL521" s="116">
        <f t="shared" si="273"/>
        <v>0</v>
      </c>
      <c r="AM521" s="115">
        <f>AD521</f>
        <v>137621.52874999997</v>
      </c>
      <c r="AN521" s="116"/>
      <c r="AO521" s="348">
        <f t="shared" si="274"/>
        <v>137621.52874999997</v>
      </c>
      <c r="AP521" s="297"/>
      <c r="AQ521" s="101">
        <f t="shared" ref="AQ521:AQ584" si="287">AB521</f>
        <v>5107.6499999999996</v>
      </c>
      <c r="AR521" s="116"/>
      <c r="AS521" s="116"/>
      <c r="AT521" s="116"/>
      <c r="AU521" s="116"/>
      <c r="AV521" s="343">
        <f t="shared" si="275"/>
        <v>0</v>
      </c>
      <c r="AW521" s="116">
        <f>AQ521</f>
        <v>5107.6499999999996</v>
      </c>
      <c r="AX521" s="116"/>
      <c r="AY521" s="343">
        <f t="shared" si="276"/>
        <v>5107.6499999999996</v>
      </c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s="21" customFormat="1" ht="12" customHeight="1">
      <c r="A522" s="195">
        <v>18237122</v>
      </c>
      <c r="B522" s="126" t="s">
        <v>2197</v>
      </c>
      <c r="C522" s="109" t="s">
        <v>377</v>
      </c>
      <c r="D522" s="130" t="str">
        <f t="shared" si="263"/>
        <v>W/C</v>
      </c>
      <c r="E522" s="130"/>
      <c r="F522" s="109"/>
      <c r="G522" s="130"/>
      <c r="H522" s="212" t="str">
        <f t="shared" si="280"/>
        <v/>
      </c>
      <c r="I522" s="212" t="str">
        <f t="shared" si="281"/>
        <v/>
      </c>
      <c r="J522" s="212" t="str">
        <f t="shared" si="282"/>
        <v/>
      </c>
      <c r="K522" s="212" t="str">
        <f t="shared" si="283"/>
        <v/>
      </c>
      <c r="L522" s="212" t="str">
        <f t="shared" si="264"/>
        <v>W/C</v>
      </c>
      <c r="M522" s="212" t="str">
        <f t="shared" si="265"/>
        <v>NO</v>
      </c>
      <c r="N522" s="212" t="str">
        <f t="shared" si="266"/>
        <v>W/C</v>
      </c>
      <c r="O522" s="212"/>
      <c r="P522" s="110">
        <v>169602.13</v>
      </c>
      <c r="Q522" s="110">
        <v>169602.13</v>
      </c>
      <c r="R522" s="110">
        <v>169602.13</v>
      </c>
      <c r="S522" s="110">
        <v>169602.13</v>
      </c>
      <c r="T522" s="110">
        <v>169602.13</v>
      </c>
      <c r="U522" s="110">
        <v>169602.13</v>
      </c>
      <c r="V522" s="110">
        <v>0</v>
      </c>
      <c r="W522" s="110">
        <v>0</v>
      </c>
      <c r="X522" s="110">
        <v>0</v>
      </c>
      <c r="Y522" s="110">
        <v>0</v>
      </c>
      <c r="Z522" s="110">
        <v>0</v>
      </c>
      <c r="AA522" s="110">
        <v>0</v>
      </c>
      <c r="AB522" s="110">
        <v>0</v>
      </c>
      <c r="AC522" s="110"/>
      <c r="AD522" s="533">
        <f t="shared" si="286"/>
        <v>77734.309583333335</v>
      </c>
      <c r="AE522" s="531"/>
      <c r="AF522" s="123"/>
      <c r="AG522" s="271" t="s">
        <v>124</v>
      </c>
      <c r="AH522" s="116"/>
      <c r="AI522" s="116"/>
      <c r="AJ522" s="116"/>
      <c r="AK522" s="117"/>
      <c r="AL522" s="116">
        <f t="shared" si="273"/>
        <v>0</v>
      </c>
      <c r="AM522" s="115">
        <f>AD522</f>
        <v>77734.309583333335</v>
      </c>
      <c r="AN522" s="116"/>
      <c r="AO522" s="348">
        <f t="shared" si="274"/>
        <v>77734.309583333335</v>
      </c>
      <c r="AP522" s="297"/>
      <c r="AQ522" s="101">
        <f t="shared" si="287"/>
        <v>0</v>
      </c>
      <c r="AR522" s="116"/>
      <c r="AS522" s="116"/>
      <c r="AT522" s="116"/>
      <c r="AU522" s="116"/>
      <c r="AV522" s="343">
        <f t="shared" si="275"/>
        <v>0</v>
      </c>
      <c r="AW522" s="116">
        <f t="shared" ref="AW522:AW565" si="288">AQ522</f>
        <v>0</v>
      </c>
      <c r="AX522" s="116"/>
      <c r="AY522" s="343">
        <f t="shared" si="276"/>
        <v>0</v>
      </c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</row>
    <row r="523" spans="1:76" s="21" customFormat="1" ht="12" customHeight="1">
      <c r="A523" s="197">
        <v>18237132</v>
      </c>
      <c r="B523" s="242" t="s">
        <v>2198</v>
      </c>
      <c r="C523" s="140" t="s">
        <v>577</v>
      </c>
      <c r="D523" s="130" t="str">
        <f t="shared" si="263"/>
        <v>W/C</v>
      </c>
      <c r="E523" s="130"/>
      <c r="F523" s="140"/>
      <c r="G523" s="130"/>
      <c r="H523" s="212" t="str">
        <f t="shared" si="280"/>
        <v/>
      </c>
      <c r="I523" s="212" t="str">
        <f t="shared" si="281"/>
        <v/>
      </c>
      <c r="J523" s="212" t="str">
        <f t="shared" si="282"/>
        <v/>
      </c>
      <c r="K523" s="212" t="str">
        <f t="shared" si="283"/>
        <v/>
      </c>
      <c r="L523" s="212" t="str">
        <f t="shared" si="264"/>
        <v>W/C</v>
      </c>
      <c r="M523" s="212" t="str">
        <f t="shared" si="265"/>
        <v>NO</v>
      </c>
      <c r="N523" s="212" t="str">
        <f t="shared" si="266"/>
        <v>W/C</v>
      </c>
      <c r="O523" s="212"/>
      <c r="P523" s="110">
        <v>133750.43</v>
      </c>
      <c r="Q523" s="110">
        <v>133750.43</v>
      </c>
      <c r="R523" s="110">
        <v>133750.43</v>
      </c>
      <c r="S523" s="110">
        <v>133750.43</v>
      </c>
      <c r="T523" s="110">
        <v>133750.43</v>
      </c>
      <c r="U523" s="110">
        <v>133750.43</v>
      </c>
      <c r="V523" s="110">
        <v>0</v>
      </c>
      <c r="W523" s="110">
        <v>0</v>
      </c>
      <c r="X523" s="110">
        <v>0</v>
      </c>
      <c r="Y523" s="110">
        <v>0</v>
      </c>
      <c r="Z523" s="110">
        <v>0</v>
      </c>
      <c r="AA523" s="110">
        <v>0</v>
      </c>
      <c r="AB523" s="110">
        <v>0</v>
      </c>
      <c r="AC523" s="110"/>
      <c r="AD523" s="533">
        <f t="shared" si="286"/>
        <v>61302.280416666654</v>
      </c>
      <c r="AE523" s="531"/>
      <c r="AF523" s="123"/>
      <c r="AG523" s="271" t="s">
        <v>124</v>
      </c>
      <c r="AH523" s="116"/>
      <c r="AI523" s="116"/>
      <c r="AJ523" s="116"/>
      <c r="AK523" s="117"/>
      <c r="AL523" s="116">
        <f t="shared" si="273"/>
        <v>0</v>
      </c>
      <c r="AM523" s="115">
        <f>AD523</f>
        <v>61302.280416666654</v>
      </c>
      <c r="AN523" s="116"/>
      <c r="AO523" s="348">
        <f t="shared" si="274"/>
        <v>61302.280416666654</v>
      </c>
      <c r="AP523" s="297"/>
      <c r="AQ523" s="101">
        <f t="shared" si="287"/>
        <v>0</v>
      </c>
      <c r="AR523" s="116"/>
      <c r="AS523" s="116"/>
      <c r="AT523" s="116"/>
      <c r="AU523" s="116"/>
      <c r="AV523" s="343">
        <f t="shared" si="275"/>
        <v>0</v>
      </c>
      <c r="AW523" s="116">
        <f t="shared" si="288"/>
        <v>0</v>
      </c>
      <c r="AX523" s="116"/>
      <c r="AY523" s="343">
        <f t="shared" si="276"/>
        <v>0</v>
      </c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</row>
    <row r="524" spans="1:76" s="21" customFormat="1" ht="12" customHeight="1">
      <c r="A524" s="197">
        <v>18237142</v>
      </c>
      <c r="B524" s="242" t="s">
        <v>2199</v>
      </c>
      <c r="C524" s="140" t="s">
        <v>578</v>
      </c>
      <c r="D524" s="130" t="str">
        <f t="shared" si="263"/>
        <v>W/C</v>
      </c>
      <c r="E524" s="130"/>
      <c r="F524" s="140"/>
      <c r="G524" s="130"/>
      <c r="H524" s="212" t="str">
        <f t="shared" si="280"/>
        <v/>
      </c>
      <c r="I524" s="212" t="str">
        <f t="shared" si="281"/>
        <v/>
      </c>
      <c r="J524" s="212" t="str">
        <f t="shared" si="282"/>
        <v/>
      </c>
      <c r="K524" s="212" t="str">
        <f t="shared" si="283"/>
        <v/>
      </c>
      <c r="L524" s="212" t="str">
        <f t="shared" si="264"/>
        <v>W/C</v>
      </c>
      <c r="M524" s="212" t="str">
        <f t="shared" si="265"/>
        <v>NO</v>
      </c>
      <c r="N524" s="212" t="str">
        <f t="shared" si="266"/>
        <v>W/C</v>
      </c>
      <c r="O524" s="212"/>
      <c r="P524" s="110">
        <v>53995.63</v>
      </c>
      <c r="Q524" s="110">
        <v>53995.63</v>
      </c>
      <c r="R524" s="110">
        <v>53995.63</v>
      </c>
      <c r="S524" s="110">
        <v>53995.63</v>
      </c>
      <c r="T524" s="110">
        <v>53995.63</v>
      </c>
      <c r="U524" s="110">
        <v>53995.63</v>
      </c>
      <c r="V524" s="110">
        <v>0</v>
      </c>
      <c r="W524" s="110">
        <v>0</v>
      </c>
      <c r="X524" s="110">
        <v>0</v>
      </c>
      <c r="Y524" s="110">
        <v>0</v>
      </c>
      <c r="Z524" s="110">
        <v>0</v>
      </c>
      <c r="AA524" s="110">
        <v>0</v>
      </c>
      <c r="AB524" s="110">
        <v>0</v>
      </c>
      <c r="AC524" s="110"/>
      <c r="AD524" s="533">
        <f t="shared" si="286"/>
        <v>24747.997083333332</v>
      </c>
      <c r="AE524" s="531"/>
      <c r="AF524" s="123"/>
      <c r="AG524" s="271" t="s">
        <v>124</v>
      </c>
      <c r="AH524" s="116"/>
      <c r="AI524" s="116"/>
      <c r="AJ524" s="116"/>
      <c r="AK524" s="117"/>
      <c r="AL524" s="116">
        <f t="shared" si="273"/>
        <v>0</v>
      </c>
      <c r="AM524" s="115">
        <f>AD524</f>
        <v>24747.997083333332</v>
      </c>
      <c r="AN524" s="116"/>
      <c r="AO524" s="348">
        <f t="shared" si="274"/>
        <v>24747.997083333332</v>
      </c>
      <c r="AP524" s="297"/>
      <c r="AQ524" s="101">
        <f t="shared" si="287"/>
        <v>0</v>
      </c>
      <c r="AR524" s="116"/>
      <c r="AS524" s="116"/>
      <c r="AT524" s="116"/>
      <c r="AU524" s="116"/>
      <c r="AV524" s="343">
        <f t="shared" si="275"/>
        <v>0</v>
      </c>
      <c r="AW524" s="116">
        <f t="shared" si="288"/>
        <v>0</v>
      </c>
      <c r="AX524" s="116"/>
      <c r="AY524" s="343">
        <f t="shared" si="276"/>
        <v>0</v>
      </c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</row>
    <row r="525" spans="1:76" s="21" customFormat="1" ht="12" customHeight="1">
      <c r="A525" s="197">
        <v>18237152</v>
      </c>
      <c r="B525" s="242" t="s">
        <v>2200</v>
      </c>
      <c r="C525" s="140" t="s">
        <v>579</v>
      </c>
      <c r="D525" s="130" t="str">
        <f t="shared" si="263"/>
        <v>W/C</v>
      </c>
      <c r="E525" s="130"/>
      <c r="F525" s="140"/>
      <c r="G525" s="130"/>
      <c r="H525" s="212" t="str">
        <f t="shared" si="280"/>
        <v/>
      </c>
      <c r="I525" s="212" t="str">
        <f t="shared" si="281"/>
        <v/>
      </c>
      <c r="J525" s="212" t="str">
        <f t="shared" si="282"/>
        <v/>
      </c>
      <c r="K525" s="212" t="str">
        <f t="shared" si="283"/>
        <v/>
      </c>
      <c r="L525" s="212" t="str">
        <f t="shared" si="264"/>
        <v>W/C</v>
      </c>
      <c r="M525" s="212" t="str">
        <f t="shared" si="265"/>
        <v>NO</v>
      </c>
      <c r="N525" s="212" t="str">
        <f t="shared" si="266"/>
        <v>W/C</v>
      </c>
      <c r="O525" s="212"/>
      <c r="P525" s="110">
        <v>67987.45</v>
      </c>
      <c r="Q525" s="110">
        <v>67987.45</v>
      </c>
      <c r="R525" s="110">
        <v>67987.45</v>
      </c>
      <c r="S525" s="110">
        <v>67987.45</v>
      </c>
      <c r="T525" s="110">
        <v>67987.45</v>
      </c>
      <c r="U525" s="110">
        <v>67987.45</v>
      </c>
      <c r="V525" s="110">
        <v>0</v>
      </c>
      <c r="W525" s="110">
        <v>0</v>
      </c>
      <c r="X525" s="110">
        <v>0</v>
      </c>
      <c r="Y525" s="110">
        <v>0</v>
      </c>
      <c r="Z525" s="110">
        <v>0</v>
      </c>
      <c r="AA525" s="110">
        <v>0</v>
      </c>
      <c r="AB525" s="110">
        <v>0</v>
      </c>
      <c r="AC525" s="110"/>
      <c r="AD525" s="533">
        <f t="shared" si="286"/>
        <v>31160.914583333331</v>
      </c>
      <c r="AE525" s="531"/>
      <c r="AF525" s="123"/>
      <c r="AG525" s="271" t="s">
        <v>124</v>
      </c>
      <c r="AH525" s="116"/>
      <c r="AI525" s="116"/>
      <c r="AJ525" s="116"/>
      <c r="AK525" s="117"/>
      <c r="AL525" s="116">
        <f t="shared" si="273"/>
        <v>0</v>
      </c>
      <c r="AM525" s="115">
        <f>AD525</f>
        <v>31160.914583333331</v>
      </c>
      <c r="AN525" s="116"/>
      <c r="AO525" s="348">
        <f t="shared" si="274"/>
        <v>31160.914583333331</v>
      </c>
      <c r="AP525" s="297"/>
      <c r="AQ525" s="101">
        <f t="shared" si="287"/>
        <v>0</v>
      </c>
      <c r="AR525" s="116"/>
      <c r="AS525" s="116"/>
      <c r="AT525" s="116"/>
      <c r="AU525" s="116"/>
      <c r="AV525" s="343">
        <f t="shared" si="275"/>
        <v>0</v>
      </c>
      <c r="AW525" s="116">
        <f t="shared" si="288"/>
        <v>0</v>
      </c>
      <c r="AX525" s="116"/>
      <c r="AY525" s="343">
        <f t="shared" si="276"/>
        <v>0</v>
      </c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</row>
    <row r="526" spans="1:76" s="21" customFormat="1" ht="12" customHeight="1">
      <c r="A526" s="437">
        <v>18237161</v>
      </c>
      <c r="B526" s="437" t="s">
        <v>2201</v>
      </c>
      <c r="C526" s="463" t="s">
        <v>1566</v>
      </c>
      <c r="D526" s="411" t="str">
        <f t="shared" si="263"/>
        <v>Non-Op</v>
      </c>
      <c r="E526" s="411"/>
      <c r="F526" s="444">
        <v>43101</v>
      </c>
      <c r="G526" s="411"/>
      <c r="H526" s="412" t="str">
        <f t="shared" si="280"/>
        <v/>
      </c>
      <c r="I526" s="412" t="str">
        <f t="shared" si="281"/>
        <v/>
      </c>
      <c r="J526" s="412" t="str">
        <f t="shared" si="282"/>
        <v/>
      </c>
      <c r="K526" s="412" t="str">
        <f t="shared" si="283"/>
        <v>Non-Op</v>
      </c>
      <c r="L526" s="412" t="str">
        <f t="shared" si="264"/>
        <v>NO</v>
      </c>
      <c r="M526" s="412" t="str">
        <f t="shared" si="265"/>
        <v>NO</v>
      </c>
      <c r="N526" s="412" t="str">
        <f t="shared" si="266"/>
        <v/>
      </c>
      <c r="O526" s="412"/>
      <c r="P526" s="413">
        <v>0</v>
      </c>
      <c r="Q526" s="413">
        <v>0</v>
      </c>
      <c r="R526" s="413">
        <v>0</v>
      </c>
      <c r="S526" s="413">
        <v>0</v>
      </c>
      <c r="T526" s="413">
        <v>0</v>
      </c>
      <c r="U526" s="413">
        <v>0</v>
      </c>
      <c r="V526" s="413">
        <v>0</v>
      </c>
      <c r="W526" s="413">
        <v>1010556.04</v>
      </c>
      <c r="X526" s="413">
        <v>1010556.04</v>
      </c>
      <c r="Y526" s="413">
        <v>1010556.04</v>
      </c>
      <c r="Z526" s="413">
        <v>1010556.04</v>
      </c>
      <c r="AA526" s="413">
        <v>0</v>
      </c>
      <c r="AB526" s="413">
        <v>0</v>
      </c>
      <c r="AC526" s="413"/>
      <c r="AD526" s="534">
        <f t="shared" si="286"/>
        <v>336852.01333333337</v>
      </c>
      <c r="AE526" s="532"/>
      <c r="AF526" s="447"/>
      <c r="AG526" s="448"/>
      <c r="AH526" s="416"/>
      <c r="AI526" s="416"/>
      <c r="AJ526" s="416"/>
      <c r="AK526" s="417">
        <f t="shared" ref="AK526:AK561" si="289">AD526</f>
        <v>336852.01333333337</v>
      </c>
      <c r="AL526" s="416">
        <f t="shared" si="273"/>
        <v>336852.01333333337</v>
      </c>
      <c r="AM526" s="418"/>
      <c r="AN526" s="416"/>
      <c r="AO526" s="419">
        <f t="shared" si="274"/>
        <v>0</v>
      </c>
      <c r="AP526" s="297"/>
      <c r="AQ526" s="420">
        <f t="shared" si="287"/>
        <v>0</v>
      </c>
      <c r="AR526" s="416"/>
      <c r="AS526" s="416"/>
      <c r="AT526" s="416"/>
      <c r="AU526" s="416">
        <f t="shared" ref="AU526:AU530" si="290">AQ526</f>
        <v>0</v>
      </c>
      <c r="AV526" s="421">
        <f t="shared" si="275"/>
        <v>0</v>
      </c>
      <c r="AW526" s="416"/>
      <c r="AX526" s="416"/>
      <c r="AY526" s="421">
        <f t="shared" si="276"/>
        <v>0</v>
      </c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</row>
    <row r="527" spans="1:76" s="21" customFormat="1" ht="12" customHeight="1">
      <c r="A527" s="437">
        <v>18237171</v>
      </c>
      <c r="B527" s="437" t="s">
        <v>2202</v>
      </c>
      <c r="C527" s="463" t="s">
        <v>1567</v>
      </c>
      <c r="D527" s="411" t="str">
        <f t="shared" si="263"/>
        <v>Non-Op</v>
      </c>
      <c r="E527" s="411"/>
      <c r="F527" s="444">
        <v>43101</v>
      </c>
      <c r="G527" s="411"/>
      <c r="H527" s="412" t="str">
        <f t="shared" si="280"/>
        <v/>
      </c>
      <c r="I527" s="412" t="str">
        <f t="shared" si="281"/>
        <v/>
      </c>
      <c r="J527" s="412" t="str">
        <f t="shared" si="282"/>
        <v/>
      </c>
      <c r="K527" s="412" t="str">
        <f t="shared" si="283"/>
        <v>Non-Op</v>
      </c>
      <c r="L527" s="412" t="str">
        <f t="shared" si="264"/>
        <v>NO</v>
      </c>
      <c r="M527" s="412" t="str">
        <f t="shared" si="265"/>
        <v>NO</v>
      </c>
      <c r="N527" s="412" t="str">
        <f t="shared" si="266"/>
        <v/>
      </c>
      <c r="O527" s="412"/>
      <c r="P527" s="413">
        <v>0</v>
      </c>
      <c r="Q527" s="413">
        <v>0</v>
      </c>
      <c r="R527" s="413">
        <v>0</v>
      </c>
      <c r="S527" s="413">
        <v>0</v>
      </c>
      <c r="T527" s="413">
        <v>0</v>
      </c>
      <c r="U527" s="413">
        <v>0</v>
      </c>
      <c r="V527" s="413">
        <v>0</v>
      </c>
      <c r="W527" s="413">
        <v>127367.65</v>
      </c>
      <c r="X527" s="413">
        <v>127367.65</v>
      </c>
      <c r="Y527" s="413">
        <v>127367.65</v>
      </c>
      <c r="Z527" s="413">
        <v>6913.99</v>
      </c>
      <c r="AA527" s="413">
        <v>0</v>
      </c>
      <c r="AB527" s="413">
        <v>0</v>
      </c>
      <c r="AC527" s="413"/>
      <c r="AD527" s="534">
        <f t="shared" si="286"/>
        <v>32418.078333333327</v>
      </c>
      <c r="AE527" s="532"/>
      <c r="AF527" s="447"/>
      <c r="AG527" s="448"/>
      <c r="AH527" s="416"/>
      <c r="AI527" s="416"/>
      <c r="AJ527" s="416"/>
      <c r="AK527" s="417">
        <f t="shared" si="289"/>
        <v>32418.078333333327</v>
      </c>
      <c r="AL527" s="416">
        <f t="shared" si="273"/>
        <v>32418.078333333327</v>
      </c>
      <c r="AM527" s="418"/>
      <c r="AN527" s="416"/>
      <c r="AO527" s="419">
        <f t="shared" si="274"/>
        <v>0</v>
      </c>
      <c r="AP527" s="297"/>
      <c r="AQ527" s="420">
        <f t="shared" si="287"/>
        <v>0</v>
      </c>
      <c r="AR527" s="416"/>
      <c r="AS527" s="416"/>
      <c r="AT527" s="416"/>
      <c r="AU527" s="416">
        <f t="shared" si="290"/>
        <v>0</v>
      </c>
      <c r="AV527" s="421">
        <f t="shared" si="275"/>
        <v>0</v>
      </c>
      <c r="AW527" s="416"/>
      <c r="AX527" s="416"/>
      <c r="AY527" s="421">
        <f t="shared" si="276"/>
        <v>0</v>
      </c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</row>
    <row r="528" spans="1:76" s="21" customFormat="1" ht="12" customHeight="1">
      <c r="A528" s="437">
        <v>18237181</v>
      </c>
      <c r="B528" s="437" t="s">
        <v>2203</v>
      </c>
      <c r="C528" s="463" t="s">
        <v>1551</v>
      </c>
      <c r="D528" s="411" t="str">
        <f t="shared" si="263"/>
        <v>Non-Op</v>
      </c>
      <c r="E528" s="411"/>
      <c r="F528" s="444">
        <v>43101</v>
      </c>
      <c r="G528" s="411"/>
      <c r="H528" s="412" t="str">
        <f t="shared" si="280"/>
        <v/>
      </c>
      <c r="I528" s="412" t="str">
        <f t="shared" si="281"/>
        <v/>
      </c>
      <c r="J528" s="412" t="str">
        <f t="shared" si="282"/>
        <v/>
      </c>
      <c r="K528" s="412" t="str">
        <f t="shared" si="283"/>
        <v>Non-Op</v>
      </c>
      <c r="L528" s="412" t="str">
        <f t="shared" si="264"/>
        <v>NO</v>
      </c>
      <c r="M528" s="412" t="str">
        <f t="shared" si="265"/>
        <v>NO</v>
      </c>
      <c r="N528" s="412" t="str">
        <f t="shared" si="266"/>
        <v/>
      </c>
      <c r="O528" s="412"/>
      <c r="P528" s="413">
        <v>0</v>
      </c>
      <c r="Q528" s="413">
        <v>0</v>
      </c>
      <c r="R528" s="413">
        <v>0</v>
      </c>
      <c r="S528" s="413">
        <v>0</v>
      </c>
      <c r="T528" s="413">
        <v>0</v>
      </c>
      <c r="U528" s="413">
        <v>0</v>
      </c>
      <c r="V528" s="413">
        <v>0</v>
      </c>
      <c r="W528" s="413">
        <v>225.55</v>
      </c>
      <c r="X528" s="413">
        <v>676.64</v>
      </c>
      <c r="Y528" s="413">
        <v>1127.73</v>
      </c>
      <c r="Z528" s="413">
        <v>86.97</v>
      </c>
      <c r="AA528" s="413">
        <v>111.65</v>
      </c>
      <c r="AB528" s="413">
        <v>134.25</v>
      </c>
      <c r="AC528" s="413"/>
      <c r="AD528" s="534">
        <f t="shared" si="286"/>
        <v>191.30541666666667</v>
      </c>
      <c r="AE528" s="532"/>
      <c r="AF528" s="447"/>
      <c r="AG528" s="448"/>
      <c r="AH528" s="416"/>
      <c r="AI528" s="416"/>
      <c r="AJ528" s="416"/>
      <c r="AK528" s="417">
        <f t="shared" si="289"/>
        <v>191.30541666666667</v>
      </c>
      <c r="AL528" s="416">
        <f t="shared" si="273"/>
        <v>191.30541666666667</v>
      </c>
      <c r="AM528" s="418"/>
      <c r="AN528" s="416"/>
      <c r="AO528" s="419">
        <f t="shared" si="274"/>
        <v>0</v>
      </c>
      <c r="AP528" s="297"/>
      <c r="AQ528" s="420">
        <f t="shared" si="287"/>
        <v>134.25</v>
      </c>
      <c r="AR528" s="416"/>
      <c r="AS528" s="416"/>
      <c r="AT528" s="416"/>
      <c r="AU528" s="416">
        <f t="shared" si="290"/>
        <v>134.25</v>
      </c>
      <c r="AV528" s="421">
        <f t="shared" si="275"/>
        <v>134.25</v>
      </c>
      <c r="AW528" s="416"/>
      <c r="AX528" s="416"/>
      <c r="AY528" s="421">
        <f t="shared" si="276"/>
        <v>0</v>
      </c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</row>
    <row r="529" spans="1:76" s="21" customFormat="1" ht="12" customHeight="1">
      <c r="A529" s="437">
        <v>18237191</v>
      </c>
      <c r="B529" s="437"/>
      <c r="C529" s="454" t="s">
        <v>1643</v>
      </c>
      <c r="D529" s="411" t="str">
        <f t="shared" si="263"/>
        <v>Non-Op</v>
      </c>
      <c r="E529" s="411"/>
      <c r="F529" s="444">
        <v>43221</v>
      </c>
      <c r="G529" s="411"/>
      <c r="H529" s="412"/>
      <c r="I529" s="412"/>
      <c r="J529" s="412"/>
      <c r="K529" s="412" t="str">
        <f t="shared" ref="K529:K560" si="291">IF(VALUE(AK529),K$7,IF(ISBLANK(AK529),"",K$7))</f>
        <v>Non-Op</v>
      </c>
      <c r="L529" s="412" t="str">
        <f t="shared" ref="L529" si="292">IF(VALUE(AM529),"W/C",IF(ISBLANK(AM529),"NO","W/C"))</f>
        <v>NO</v>
      </c>
      <c r="M529" s="412" t="str">
        <f t="shared" ref="M529" si="293">IF(VALUE(AN529),"W/C",IF(ISBLANK(AN529),"NO","W/C"))</f>
        <v>NO</v>
      </c>
      <c r="N529" s="412" t="str">
        <f t="shared" ref="N529" si="294">IF(OR(CONCATENATE(L529,M529)="NOW/C",CONCATENATE(L529,M529)="W/CNO"),"W/C","")</f>
        <v/>
      </c>
      <c r="O529" s="412"/>
      <c r="P529" s="413"/>
      <c r="Q529" s="413"/>
      <c r="R529" s="413"/>
      <c r="S529" s="413"/>
      <c r="T529" s="413"/>
      <c r="U529" s="413"/>
      <c r="V529" s="413"/>
      <c r="W529" s="413"/>
      <c r="X529" s="413"/>
      <c r="Y529" s="413"/>
      <c r="Z529" s="413"/>
      <c r="AA529" s="413">
        <v>6335.41</v>
      </c>
      <c r="AB529" s="413">
        <v>5799.92</v>
      </c>
      <c r="AC529" s="413"/>
      <c r="AD529" s="534">
        <f t="shared" si="286"/>
        <v>769.61416666666662</v>
      </c>
      <c r="AE529" s="532"/>
      <c r="AF529" s="447"/>
      <c r="AG529" s="448"/>
      <c r="AH529" s="416"/>
      <c r="AI529" s="416"/>
      <c r="AJ529" s="416"/>
      <c r="AK529" s="417">
        <f t="shared" ref="AK529" si="295">AD529</f>
        <v>769.61416666666662</v>
      </c>
      <c r="AL529" s="416">
        <f t="shared" ref="AL529" si="296">SUM(AI529:AK529)</f>
        <v>769.61416666666662</v>
      </c>
      <c r="AM529" s="418"/>
      <c r="AN529" s="416"/>
      <c r="AO529" s="419">
        <f t="shared" si="274"/>
        <v>0</v>
      </c>
      <c r="AP529" s="297"/>
      <c r="AQ529" s="420">
        <f t="shared" si="287"/>
        <v>5799.92</v>
      </c>
      <c r="AR529" s="416"/>
      <c r="AS529" s="416"/>
      <c r="AT529" s="416"/>
      <c r="AU529" s="416">
        <f t="shared" si="290"/>
        <v>5799.92</v>
      </c>
      <c r="AV529" s="421">
        <f t="shared" si="275"/>
        <v>5799.92</v>
      </c>
      <c r="AW529" s="416"/>
      <c r="AX529" s="416"/>
      <c r="AY529" s="421">
        <f t="shared" si="276"/>
        <v>0</v>
      </c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</row>
    <row r="530" spans="1:76" s="21" customFormat="1" ht="12" customHeight="1">
      <c r="A530" s="437">
        <v>18237201</v>
      </c>
      <c r="B530" s="437" t="s">
        <v>2204</v>
      </c>
      <c r="C530" s="463" t="s">
        <v>1568</v>
      </c>
      <c r="D530" s="411" t="str">
        <f t="shared" si="263"/>
        <v>Non-Op</v>
      </c>
      <c r="E530" s="411"/>
      <c r="F530" s="444">
        <v>43101</v>
      </c>
      <c r="G530" s="411"/>
      <c r="H530" s="412" t="str">
        <f t="shared" ref="H530:H546" si="297">IF(VALUE(AH530),H$7,IF(ISBLANK(AH530),"",H$7))</f>
        <v/>
      </c>
      <c r="I530" s="412" t="str">
        <f t="shared" ref="I530:I546" si="298">IF(VALUE(AI530),I$7,IF(ISBLANK(AI530),"",I$7))</f>
        <v/>
      </c>
      <c r="J530" s="412" t="str">
        <f t="shared" ref="J530:J546" si="299">IF(VALUE(AJ530),J$7,IF(ISBLANK(AJ530),"",J$7))</f>
        <v/>
      </c>
      <c r="K530" s="412" t="str">
        <f t="shared" si="291"/>
        <v>Non-Op</v>
      </c>
      <c r="L530" s="412" t="str">
        <f t="shared" si="264"/>
        <v>NO</v>
      </c>
      <c r="M530" s="412" t="str">
        <f t="shared" si="265"/>
        <v>NO</v>
      </c>
      <c r="N530" s="412" t="str">
        <f t="shared" si="266"/>
        <v/>
      </c>
      <c r="O530" s="412"/>
      <c r="P530" s="413">
        <v>0</v>
      </c>
      <c r="Q530" s="413">
        <v>0</v>
      </c>
      <c r="R530" s="413">
        <v>0</v>
      </c>
      <c r="S530" s="413">
        <v>0</v>
      </c>
      <c r="T530" s="413">
        <v>0</v>
      </c>
      <c r="U530" s="413">
        <v>0</v>
      </c>
      <c r="V530" s="413">
        <v>0</v>
      </c>
      <c r="W530" s="413">
        <v>5310509.9000000004</v>
      </c>
      <c r="X530" s="413">
        <v>5387122.7000000002</v>
      </c>
      <c r="Y530" s="413">
        <v>5881130.96</v>
      </c>
      <c r="Z530" s="413">
        <v>5861913.0700000003</v>
      </c>
      <c r="AA530" s="413">
        <v>1970457.63</v>
      </c>
      <c r="AB530" s="413">
        <v>2237283.89</v>
      </c>
      <c r="AC530" s="413"/>
      <c r="AD530" s="534">
        <f t="shared" si="286"/>
        <v>2127481.3504166668</v>
      </c>
      <c r="AE530" s="532"/>
      <c r="AF530" s="447"/>
      <c r="AG530" s="448"/>
      <c r="AH530" s="416"/>
      <c r="AI530" s="416"/>
      <c r="AJ530" s="416"/>
      <c r="AK530" s="417">
        <f t="shared" si="289"/>
        <v>2127481.3504166668</v>
      </c>
      <c r="AL530" s="416">
        <f t="shared" si="273"/>
        <v>2127481.3504166668</v>
      </c>
      <c r="AM530" s="418"/>
      <c r="AN530" s="416"/>
      <c r="AO530" s="419">
        <f t="shared" si="274"/>
        <v>0</v>
      </c>
      <c r="AP530" s="297"/>
      <c r="AQ530" s="420">
        <f t="shared" si="287"/>
        <v>2237283.89</v>
      </c>
      <c r="AR530" s="416"/>
      <c r="AS530" s="416"/>
      <c r="AT530" s="416"/>
      <c r="AU530" s="416">
        <f t="shared" si="290"/>
        <v>2237283.89</v>
      </c>
      <c r="AV530" s="421">
        <f t="shared" si="275"/>
        <v>2237283.89</v>
      </c>
      <c r="AW530" s="416"/>
      <c r="AX530" s="416"/>
      <c r="AY530" s="421">
        <f t="shared" si="276"/>
        <v>0</v>
      </c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</row>
    <row r="531" spans="1:76" s="21" customFormat="1" ht="12" customHeight="1">
      <c r="A531" s="432">
        <v>18237211</v>
      </c>
      <c r="B531" s="450" t="s">
        <v>2205</v>
      </c>
      <c r="C531" s="464" t="s">
        <v>1517</v>
      </c>
      <c r="D531" s="411" t="str">
        <f t="shared" si="263"/>
        <v>Non-Op</v>
      </c>
      <c r="E531" s="411"/>
      <c r="F531" s="428">
        <v>43070</v>
      </c>
      <c r="G531" s="411"/>
      <c r="H531" s="412" t="str">
        <f t="shared" si="297"/>
        <v/>
      </c>
      <c r="I531" s="412" t="str">
        <f t="shared" si="298"/>
        <v/>
      </c>
      <c r="J531" s="412" t="str">
        <f t="shared" si="299"/>
        <v/>
      </c>
      <c r="K531" s="412" t="str">
        <f t="shared" si="291"/>
        <v>Non-Op</v>
      </c>
      <c r="L531" s="412" t="str">
        <f t="shared" si="264"/>
        <v>NO</v>
      </c>
      <c r="M531" s="412" t="str">
        <f t="shared" si="265"/>
        <v>NO</v>
      </c>
      <c r="N531" s="412" t="str">
        <f t="shared" si="266"/>
        <v/>
      </c>
      <c r="O531" s="412"/>
      <c r="P531" s="413">
        <v>0</v>
      </c>
      <c r="Q531" s="413">
        <v>0</v>
      </c>
      <c r="R531" s="413">
        <v>0</v>
      </c>
      <c r="S531" s="413">
        <v>0</v>
      </c>
      <c r="T531" s="413">
        <v>0</v>
      </c>
      <c r="U531" s="413">
        <v>0</v>
      </c>
      <c r="V531" s="413">
        <v>23158.12</v>
      </c>
      <c r="W531" s="413">
        <v>4866591.76</v>
      </c>
      <c r="X531" s="413">
        <v>4505332.0199999996</v>
      </c>
      <c r="Y531" s="413">
        <v>4667176.51</v>
      </c>
      <c r="Z531" s="413">
        <v>4061773.01</v>
      </c>
      <c r="AA531" s="413">
        <v>0</v>
      </c>
      <c r="AB531" s="413">
        <v>0</v>
      </c>
      <c r="AC531" s="413"/>
      <c r="AD531" s="534">
        <f t="shared" si="286"/>
        <v>1510335.9516666664</v>
      </c>
      <c r="AE531" s="532"/>
      <c r="AF531" s="447"/>
      <c r="AG531" s="448"/>
      <c r="AH531" s="416"/>
      <c r="AI531" s="416"/>
      <c r="AJ531" s="416"/>
      <c r="AK531" s="417">
        <f t="shared" si="289"/>
        <v>1510335.9516666664</v>
      </c>
      <c r="AL531" s="416">
        <f t="shared" si="273"/>
        <v>1510335.9516666664</v>
      </c>
      <c r="AM531" s="418"/>
      <c r="AN531" s="416"/>
      <c r="AO531" s="419">
        <f t="shared" si="274"/>
        <v>0</v>
      </c>
      <c r="AP531" s="297"/>
      <c r="AQ531" s="420">
        <f t="shared" si="287"/>
        <v>0</v>
      </c>
      <c r="AR531" s="416"/>
      <c r="AS531" s="416"/>
      <c r="AT531" s="416"/>
      <c r="AU531" s="416">
        <f t="shared" ref="AU531:AU561" si="300">AQ531</f>
        <v>0</v>
      </c>
      <c r="AV531" s="421">
        <f t="shared" si="275"/>
        <v>0</v>
      </c>
      <c r="AW531" s="416"/>
      <c r="AX531" s="416"/>
      <c r="AY531" s="421">
        <f t="shared" si="276"/>
        <v>0</v>
      </c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</row>
    <row r="532" spans="1:76" s="21" customFormat="1" ht="12" customHeight="1">
      <c r="A532" s="432">
        <v>18237221</v>
      </c>
      <c r="B532" s="450" t="s">
        <v>2206</v>
      </c>
      <c r="C532" s="464" t="s">
        <v>1491</v>
      </c>
      <c r="D532" s="411" t="str">
        <f t="shared" si="263"/>
        <v>Non-Op</v>
      </c>
      <c r="E532" s="411"/>
      <c r="F532" s="428">
        <v>43070</v>
      </c>
      <c r="G532" s="411"/>
      <c r="H532" s="412" t="str">
        <f t="shared" si="297"/>
        <v/>
      </c>
      <c r="I532" s="412" t="str">
        <f t="shared" si="298"/>
        <v/>
      </c>
      <c r="J532" s="412" t="str">
        <f t="shared" si="299"/>
        <v/>
      </c>
      <c r="K532" s="412" t="str">
        <f t="shared" si="291"/>
        <v>Non-Op</v>
      </c>
      <c r="L532" s="412" t="str">
        <f t="shared" si="264"/>
        <v>NO</v>
      </c>
      <c r="M532" s="412" t="str">
        <f t="shared" si="265"/>
        <v>NO</v>
      </c>
      <c r="N532" s="412" t="str">
        <f t="shared" si="266"/>
        <v/>
      </c>
      <c r="O532" s="412"/>
      <c r="P532" s="413">
        <v>0</v>
      </c>
      <c r="Q532" s="413">
        <v>0</v>
      </c>
      <c r="R532" s="413">
        <v>0</v>
      </c>
      <c r="S532" s="413">
        <v>0</v>
      </c>
      <c r="T532" s="413">
        <v>0</v>
      </c>
      <c r="U532" s="413">
        <v>0</v>
      </c>
      <c r="V532" s="413">
        <v>94681.86</v>
      </c>
      <c r="W532" s="413">
        <v>1296197.46</v>
      </c>
      <c r="X532" s="413">
        <v>1367803.4</v>
      </c>
      <c r="Y532" s="413">
        <v>1441151.09</v>
      </c>
      <c r="Z532" s="413">
        <v>1439062.01</v>
      </c>
      <c r="AA532" s="413">
        <v>643443.1</v>
      </c>
      <c r="AB532" s="413">
        <v>820002.18</v>
      </c>
      <c r="AC532" s="413"/>
      <c r="AD532" s="534">
        <f t="shared" si="286"/>
        <v>557695.00083333324</v>
      </c>
      <c r="AE532" s="532"/>
      <c r="AF532" s="447"/>
      <c r="AG532" s="448"/>
      <c r="AH532" s="416"/>
      <c r="AI532" s="416"/>
      <c r="AJ532" s="416"/>
      <c r="AK532" s="417">
        <f t="shared" si="289"/>
        <v>557695.00083333324</v>
      </c>
      <c r="AL532" s="416">
        <f t="shared" si="273"/>
        <v>557695.00083333324</v>
      </c>
      <c r="AM532" s="418"/>
      <c r="AN532" s="416"/>
      <c r="AO532" s="419">
        <f t="shared" si="274"/>
        <v>0</v>
      </c>
      <c r="AP532" s="297"/>
      <c r="AQ532" s="420">
        <f t="shared" si="287"/>
        <v>820002.18</v>
      </c>
      <c r="AR532" s="416"/>
      <c r="AS532" s="416"/>
      <c r="AT532" s="416"/>
      <c r="AU532" s="416">
        <f t="shared" si="300"/>
        <v>820002.18</v>
      </c>
      <c r="AV532" s="421">
        <f t="shared" si="275"/>
        <v>820002.18</v>
      </c>
      <c r="AW532" s="416"/>
      <c r="AX532" s="416"/>
      <c r="AY532" s="421">
        <f t="shared" si="276"/>
        <v>0</v>
      </c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</row>
    <row r="533" spans="1:76" s="21" customFormat="1" ht="12" customHeight="1">
      <c r="A533" s="437">
        <v>18237231</v>
      </c>
      <c r="B533" s="437" t="s">
        <v>2207</v>
      </c>
      <c r="C533" s="463" t="s">
        <v>1569</v>
      </c>
      <c r="D533" s="411" t="str">
        <f t="shared" si="263"/>
        <v>Non-Op</v>
      </c>
      <c r="E533" s="411"/>
      <c r="F533" s="444">
        <v>43101</v>
      </c>
      <c r="G533" s="411"/>
      <c r="H533" s="412" t="str">
        <f t="shared" si="297"/>
        <v/>
      </c>
      <c r="I533" s="412" t="str">
        <f t="shared" si="298"/>
        <v/>
      </c>
      <c r="J533" s="412" t="str">
        <f t="shared" si="299"/>
        <v/>
      </c>
      <c r="K533" s="412" t="str">
        <f t="shared" si="291"/>
        <v>Non-Op</v>
      </c>
      <c r="L533" s="412" t="str">
        <f t="shared" si="264"/>
        <v>NO</v>
      </c>
      <c r="M533" s="412" t="str">
        <f t="shared" si="265"/>
        <v>NO</v>
      </c>
      <c r="N533" s="412" t="str">
        <f t="shared" si="266"/>
        <v/>
      </c>
      <c r="O533" s="412"/>
      <c r="P533" s="413">
        <v>0</v>
      </c>
      <c r="Q533" s="413">
        <v>0</v>
      </c>
      <c r="R533" s="413">
        <v>0</v>
      </c>
      <c r="S533" s="413">
        <v>0</v>
      </c>
      <c r="T533" s="413">
        <v>0</v>
      </c>
      <c r="U533" s="413">
        <v>0</v>
      </c>
      <c r="V533" s="413">
        <v>0</v>
      </c>
      <c r="W533" s="413">
        <v>3430641.38</v>
      </c>
      <c r="X533" s="413">
        <v>2507239.0499999998</v>
      </c>
      <c r="Y533" s="413">
        <v>1454059.51</v>
      </c>
      <c r="Z533" s="413">
        <v>0</v>
      </c>
      <c r="AA533" s="413">
        <v>339148.32</v>
      </c>
      <c r="AB533" s="413">
        <v>0</v>
      </c>
      <c r="AC533" s="413"/>
      <c r="AD533" s="534">
        <f t="shared" si="286"/>
        <v>644257.35499999998</v>
      </c>
      <c r="AE533" s="532"/>
      <c r="AF533" s="447"/>
      <c r="AG533" s="448"/>
      <c r="AH533" s="416"/>
      <c r="AI533" s="416"/>
      <c r="AJ533" s="416"/>
      <c r="AK533" s="417">
        <f t="shared" si="289"/>
        <v>644257.35499999998</v>
      </c>
      <c r="AL533" s="416">
        <f t="shared" ref="AL533:AL535" si="301">SUM(AI533:AK533)</f>
        <v>644257.35499999998</v>
      </c>
      <c r="AM533" s="418"/>
      <c r="AN533" s="416"/>
      <c r="AO533" s="419">
        <f t="shared" si="274"/>
        <v>0</v>
      </c>
      <c r="AP533" s="297"/>
      <c r="AQ533" s="420">
        <f t="shared" si="287"/>
        <v>0</v>
      </c>
      <c r="AR533" s="416"/>
      <c r="AS533" s="416"/>
      <c r="AT533" s="416"/>
      <c r="AU533" s="416">
        <f t="shared" si="300"/>
        <v>0</v>
      </c>
      <c r="AV533" s="421">
        <f t="shared" si="275"/>
        <v>0</v>
      </c>
      <c r="AW533" s="416"/>
      <c r="AX533" s="416"/>
      <c r="AY533" s="421">
        <f t="shared" si="276"/>
        <v>0</v>
      </c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</row>
    <row r="534" spans="1:76" s="21" customFormat="1" ht="12" customHeight="1">
      <c r="A534" s="437">
        <v>18237241</v>
      </c>
      <c r="B534" s="437" t="s">
        <v>2208</v>
      </c>
      <c r="C534" s="463" t="s">
        <v>1570</v>
      </c>
      <c r="D534" s="411" t="str">
        <f t="shared" si="263"/>
        <v>Non-Op</v>
      </c>
      <c r="E534" s="411"/>
      <c r="F534" s="444">
        <v>43101</v>
      </c>
      <c r="G534" s="411"/>
      <c r="H534" s="412" t="str">
        <f t="shared" si="297"/>
        <v/>
      </c>
      <c r="I534" s="412" t="str">
        <f t="shared" si="298"/>
        <v/>
      </c>
      <c r="J534" s="412" t="str">
        <f t="shared" si="299"/>
        <v/>
      </c>
      <c r="K534" s="412" t="str">
        <f t="shared" si="291"/>
        <v>Non-Op</v>
      </c>
      <c r="L534" s="412" t="str">
        <f t="shared" si="264"/>
        <v>NO</v>
      </c>
      <c r="M534" s="412" t="str">
        <f t="shared" si="265"/>
        <v>NO</v>
      </c>
      <c r="N534" s="412" t="str">
        <f t="shared" si="266"/>
        <v/>
      </c>
      <c r="O534" s="412"/>
      <c r="P534" s="413">
        <v>0</v>
      </c>
      <c r="Q534" s="413">
        <v>0</v>
      </c>
      <c r="R534" s="413">
        <v>0</v>
      </c>
      <c r="S534" s="413">
        <v>0</v>
      </c>
      <c r="T534" s="413">
        <v>0</v>
      </c>
      <c r="U534" s="413">
        <v>0</v>
      </c>
      <c r="V534" s="413">
        <v>0</v>
      </c>
      <c r="W534" s="413">
        <v>404128.53</v>
      </c>
      <c r="X534" s="413">
        <v>0</v>
      </c>
      <c r="Y534" s="413">
        <v>0</v>
      </c>
      <c r="Z534" s="413">
        <v>0</v>
      </c>
      <c r="AA534" s="413">
        <v>0</v>
      </c>
      <c r="AB534" s="413">
        <v>0</v>
      </c>
      <c r="AC534" s="413"/>
      <c r="AD534" s="534">
        <f t="shared" si="286"/>
        <v>33677.377500000002</v>
      </c>
      <c r="AE534" s="532"/>
      <c r="AF534" s="447"/>
      <c r="AG534" s="448"/>
      <c r="AH534" s="416"/>
      <c r="AI534" s="416"/>
      <c r="AJ534" s="416"/>
      <c r="AK534" s="417">
        <f t="shared" si="289"/>
        <v>33677.377500000002</v>
      </c>
      <c r="AL534" s="416">
        <f t="shared" si="301"/>
        <v>33677.377500000002</v>
      </c>
      <c r="AM534" s="418"/>
      <c r="AN534" s="416"/>
      <c r="AO534" s="419">
        <f t="shared" si="274"/>
        <v>0</v>
      </c>
      <c r="AP534" s="297"/>
      <c r="AQ534" s="420">
        <f t="shared" si="287"/>
        <v>0</v>
      </c>
      <c r="AR534" s="416"/>
      <c r="AS534" s="416"/>
      <c r="AT534" s="416"/>
      <c r="AU534" s="416">
        <f t="shared" si="300"/>
        <v>0</v>
      </c>
      <c r="AV534" s="421">
        <f t="shared" si="275"/>
        <v>0</v>
      </c>
      <c r="AW534" s="416"/>
      <c r="AX534" s="416"/>
      <c r="AY534" s="421">
        <f t="shared" si="276"/>
        <v>0</v>
      </c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</row>
    <row r="535" spans="1:76" s="21" customFormat="1" ht="12" customHeight="1">
      <c r="A535" s="437">
        <v>18237251</v>
      </c>
      <c r="B535" s="437" t="s">
        <v>2209</v>
      </c>
      <c r="C535" s="463" t="s">
        <v>1571</v>
      </c>
      <c r="D535" s="411" t="str">
        <f t="shared" si="263"/>
        <v>Non-Op</v>
      </c>
      <c r="E535" s="411"/>
      <c r="F535" s="444">
        <v>43101</v>
      </c>
      <c r="G535" s="411"/>
      <c r="H535" s="412" t="str">
        <f t="shared" si="297"/>
        <v/>
      </c>
      <c r="I535" s="412" t="str">
        <f t="shared" si="298"/>
        <v/>
      </c>
      <c r="J535" s="412" t="str">
        <f t="shared" si="299"/>
        <v/>
      </c>
      <c r="K535" s="412" t="str">
        <f t="shared" si="291"/>
        <v>Non-Op</v>
      </c>
      <c r="L535" s="412" t="str">
        <f t="shared" si="264"/>
        <v>NO</v>
      </c>
      <c r="M535" s="412" t="str">
        <f t="shared" si="265"/>
        <v>NO</v>
      </c>
      <c r="N535" s="412" t="str">
        <f t="shared" si="266"/>
        <v/>
      </c>
      <c r="O535" s="412"/>
      <c r="P535" s="413">
        <v>0</v>
      </c>
      <c r="Q535" s="413">
        <v>0</v>
      </c>
      <c r="R535" s="413">
        <v>0</v>
      </c>
      <c r="S535" s="413">
        <v>0</v>
      </c>
      <c r="T535" s="413">
        <v>0</v>
      </c>
      <c r="U535" s="413">
        <v>0</v>
      </c>
      <c r="V535" s="413">
        <v>0</v>
      </c>
      <c r="W535" s="413">
        <v>1016896.38</v>
      </c>
      <c r="X535" s="413">
        <v>922204</v>
      </c>
      <c r="Y535" s="413">
        <v>1173617.1000000001</v>
      </c>
      <c r="Z535" s="413">
        <v>386648.74</v>
      </c>
      <c r="AA535" s="413">
        <v>898922.84</v>
      </c>
      <c r="AB535" s="413">
        <v>977525.48</v>
      </c>
      <c r="AC535" s="413"/>
      <c r="AD535" s="534">
        <f t="shared" si="286"/>
        <v>407254.31666666665</v>
      </c>
      <c r="AE535" s="532"/>
      <c r="AF535" s="447"/>
      <c r="AG535" s="448"/>
      <c r="AH535" s="416"/>
      <c r="AI535" s="416"/>
      <c r="AJ535" s="416"/>
      <c r="AK535" s="417">
        <f t="shared" si="289"/>
        <v>407254.31666666665</v>
      </c>
      <c r="AL535" s="416">
        <f t="shared" si="301"/>
        <v>407254.31666666665</v>
      </c>
      <c r="AM535" s="418"/>
      <c r="AN535" s="416"/>
      <c r="AO535" s="419">
        <f t="shared" si="274"/>
        <v>0</v>
      </c>
      <c r="AP535" s="297"/>
      <c r="AQ535" s="420">
        <f t="shared" si="287"/>
        <v>977525.48</v>
      </c>
      <c r="AR535" s="416"/>
      <c r="AS535" s="416"/>
      <c r="AT535" s="416"/>
      <c r="AU535" s="416">
        <f t="shared" si="300"/>
        <v>977525.48</v>
      </c>
      <c r="AV535" s="421">
        <f t="shared" si="275"/>
        <v>977525.48</v>
      </c>
      <c r="AW535" s="416"/>
      <c r="AX535" s="416"/>
      <c r="AY535" s="421">
        <f t="shared" si="276"/>
        <v>0</v>
      </c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</row>
    <row r="536" spans="1:76" s="21" customFormat="1" ht="12" customHeight="1">
      <c r="A536" s="437">
        <v>18237261</v>
      </c>
      <c r="B536" s="437" t="s">
        <v>2210</v>
      </c>
      <c r="C536" s="443" t="s">
        <v>1587</v>
      </c>
      <c r="D536" s="411" t="str">
        <f t="shared" si="263"/>
        <v>Non-Op</v>
      </c>
      <c r="E536" s="411"/>
      <c r="F536" s="444">
        <v>43132</v>
      </c>
      <c r="G536" s="411"/>
      <c r="H536" s="412" t="str">
        <f t="shared" si="297"/>
        <v/>
      </c>
      <c r="I536" s="412" t="str">
        <f t="shared" si="298"/>
        <v/>
      </c>
      <c r="J536" s="412" t="str">
        <f t="shared" si="299"/>
        <v/>
      </c>
      <c r="K536" s="412" t="str">
        <f t="shared" si="291"/>
        <v>Non-Op</v>
      </c>
      <c r="L536" s="412" t="str">
        <f t="shared" si="264"/>
        <v>NO</v>
      </c>
      <c r="M536" s="412" t="str">
        <f t="shared" si="265"/>
        <v>NO</v>
      </c>
      <c r="N536" s="412" t="str">
        <f t="shared" si="266"/>
        <v/>
      </c>
      <c r="O536" s="412"/>
      <c r="P536" s="413">
        <v>0</v>
      </c>
      <c r="Q536" s="413">
        <v>0</v>
      </c>
      <c r="R536" s="413">
        <v>0</v>
      </c>
      <c r="S536" s="413">
        <v>0</v>
      </c>
      <c r="T536" s="413">
        <v>0</v>
      </c>
      <c r="U536" s="413">
        <v>0</v>
      </c>
      <c r="V536" s="413">
        <v>0</v>
      </c>
      <c r="W536" s="413">
        <v>0</v>
      </c>
      <c r="X536" s="413">
        <v>65877.88</v>
      </c>
      <c r="Y536" s="413">
        <v>13046.03</v>
      </c>
      <c r="Z536" s="413">
        <v>0</v>
      </c>
      <c r="AA536" s="413">
        <v>0</v>
      </c>
      <c r="AB536" s="413">
        <v>0</v>
      </c>
      <c r="AC536" s="413"/>
      <c r="AD536" s="534">
        <f t="shared" si="286"/>
        <v>6576.9925000000003</v>
      </c>
      <c r="AE536" s="532"/>
      <c r="AF536" s="447"/>
      <c r="AG536" s="448"/>
      <c r="AH536" s="416"/>
      <c r="AI536" s="416"/>
      <c r="AJ536" s="416"/>
      <c r="AK536" s="417">
        <f t="shared" si="289"/>
        <v>6576.9925000000003</v>
      </c>
      <c r="AL536" s="416">
        <f t="shared" ref="AL536" si="302">SUM(AI536:AK536)</f>
        <v>6576.9925000000003</v>
      </c>
      <c r="AM536" s="418"/>
      <c r="AN536" s="416"/>
      <c r="AO536" s="419"/>
      <c r="AP536" s="297"/>
      <c r="AQ536" s="420">
        <f t="shared" si="287"/>
        <v>0</v>
      </c>
      <c r="AR536" s="416"/>
      <c r="AS536" s="416"/>
      <c r="AT536" s="416"/>
      <c r="AU536" s="416">
        <f t="shared" ref="AU536" si="303">AQ536</f>
        <v>0</v>
      </c>
      <c r="AV536" s="421">
        <f t="shared" ref="AV536" si="304">SUM(AS536:AU536)</f>
        <v>0</v>
      </c>
      <c r="AW536" s="416"/>
      <c r="AX536" s="416"/>
      <c r="AY536" s="421">
        <f t="shared" si="276"/>
        <v>0</v>
      </c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</row>
    <row r="537" spans="1:76" s="21" customFormat="1" ht="12" customHeight="1">
      <c r="A537" s="432">
        <v>18237271</v>
      </c>
      <c r="B537" s="450" t="s">
        <v>2211</v>
      </c>
      <c r="C537" s="464" t="s">
        <v>1518</v>
      </c>
      <c r="D537" s="411" t="str">
        <f t="shared" ref="D537:D604" si="305">IF(CONCATENATE(H537,I537,J537,K537,N537)= "ERBGRB","CRB",CONCATENATE(H537,I537,J537,K537,N537))</f>
        <v>Non-Op</v>
      </c>
      <c r="E537" s="411"/>
      <c r="F537" s="428">
        <v>43070</v>
      </c>
      <c r="G537" s="411"/>
      <c r="H537" s="412" t="str">
        <f t="shared" si="297"/>
        <v/>
      </c>
      <c r="I537" s="412" t="str">
        <f t="shared" si="298"/>
        <v/>
      </c>
      <c r="J537" s="412" t="str">
        <f t="shared" si="299"/>
        <v/>
      </c>
      <c r="K537" s="412" t="str">
        <f t="shared" si="291"/>
        <v>Non-Op</v>
      </c>
      <c r="L537" s="412" t="str">
        <f t="shared" si="264"/>
        <v>NO</v>
      </c>
      <c r="M537" s="412" t="str">
        <f t="shared" si="265"/>
        <v>NO</v>
      </c>
      <c r="N537" s="412" t="str">
        <f t="shared" si="266"/>
        <v/>
      </c>
      <c r="O537" s="412"/>
      <c r="P537" s="413">
        <v>0</v>
      </c>
      <c r="Q537" s="413">
        <v>0</v>
      </c>
      <c r="R537" s="413">
        <v>0</v>
      </c>
      <c r="S537" s="413">
        <v>0</v>
      </c>
      <c r="T537" s="413">
        <v>0</v>
      </c>
      <c r="U537" s="413">
        <v>0</v>
      </c>
      <c r="V537" s="413">
        <v>133361.39000000001</v>
      </c>
      <c r="W537" s="413">
        <v>956585.82</v>
      </c>
      <c r="X537" s="413">
        <v>468633.14</v>
      </c>
      <c r="Y537" s="413">
        <v>608791.43999999994</v>
      </c>
      <c r="Z537" s="413">
        <v>288775.17</v>
      </c>
      <c r="AA537" s="413">
        <v>0</v>
      </c>
      <c r="AB537" s="413">
        <v>0</v>
      </c>
      <c r="AC537" s="413"/>
      <c r="AD537" s="534">
        <f t="shared" si="286"/>
        <v>204678.91333333333</v>
      </c>
      <c r="AE537" s="532"/>
      <c r="AF537" s="447"/>
      <c r="AG537" s="448"/>
      <c r="AH537" s="416"/>
      <c r="AI537" s="416"/>
      <c r="AJ537" s="416"/>
      <c r="AK537" s="417">
        <f t="shared" si="289"/>
        <v>204678.91333333333</v>
      </c>
      <c r="AL537" s="416">
        <f t="shared" si="273"/>
        <v>204678.91333333333</v>
      </c>
      <c r="AM537" s="418"/>
      <c r="AN537" s="416"/>
      <c r="AO537" s="419">
        <f t="shared" si="274"/>
        <v>0</v>
      </c>
      <c r="AP537" s="297"/>
      <c r="AQ537" s="420">
        <f t="shared" si="287"/>
        <v>0</v>
      </c>
      <c r="AR537" s="416"/>
      <c r="AS537" s="416"/>
      <c r="AT537" s="416"/>
      <c r="AU537" s="416">
        <f t="shared" si="300"/>
        <v>0</v>
      </c>
      <c r="AV537" s="421">
        <f t="shared" si="275"/>
        <v>0</v>
      </c>
      <c r="AW537" s="416"/>
      <c r="AX537" s="416"/>
      <c r="AY537" s="421">
        <f t="shared" si="276"/>
        <v>0</v>
      </c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</row>
    <row r="538" spans="1:76" s="21" customFormat="1" ht="12" customHeight="1">
      <c r="A538" s="432">
        <v>18237281</v>
      </c>
      <c r="B538" s="450" t="s">
        <v>2212</v>
      </c>
      <c r="C538" s="464" t="s">
        <v>1492</v>
      </c>
      <c r="D538" s="411" t="str">
        <f t="shared" si="305"/>
        <v>Non-Op</v>
      </c>
      <c r="E538" s="411"/>
      <c r="F538" s="428">
        <v>43070</v>
      </c>
      <c r="G538" s="411"/>
      <c r="H538" s="412" t="str">
        <f t="shared" si="297"/>
        <v/>
      </c>
      <c r="I538" s="412" t="str">
        <f t="shared" si="298"/>
        <v/>
      </c>
      <c r="J538" s="412" t="str">
        <f t="shared" si="299"/>
        <v/>
      </c>
      <c r="K538" s="412" t="str">
        <f t="shared" si="291"/>
        <v>Non-Op</v>
      </c>
      <c r="L538" s="412" t="str">
        <f t="shared" si="264"/>
        <v>NO</v>
      </c>
      <c r="M538" s="412" t="str">
        <f t="shared" si="265"/>
        <v>NO</v>
      </c>
      <c r="N538" s="412" t="str">
        <f t="shared" si="266"/>
        <v/>
      </c>
      <c r="O538" s="412"/>
      <c r="P538" s="413">
        <v>0</v>
      </c>
      <c r="Q538" s="413">
        <v>0</v>
      </c>
      <c r="R538" s="413">
        <v>0</v>
      </c>
      <c r="S538" s="413">
        <v>0</v>
      </c>
      <c r="T538" s="413">
        <v>0</v>
      </c>
      <c r="U538" s="413">
        <v>0</v>
      </c>
      <c r="V538" s="413">
        <v>129130.56</v>
      </c>
      <c r="W538" s="413">
        <v>598079.81999999995</v>
      </c>
      <c r="X538" s="413">
        <v>717448.8</v>
      </c>
      <c r="Y538" s="413">
        <v>839588.52</v>
      </c>
      <c r="Z538" s="413">
        <v>737066.4</v>
      </c>
      <c r="AA538" s="413">
        <v>978828.96</v>
      </c>
      <c r="AB538" s="413">
        <v>1242985.23</v>
      </c>
      <c r="AC538" s="413"/>
      <c r="AD538" s="534">
        <f t="shared" si="286"/>
        <v>385136.30624999997</v>
      </c>
      <c r="AE538" s="532"/>
      <c r="AF538" s="447"/>
      <c r="AG538" s="448"/>
      <c r="AH538" s="416"/>
      <c r="AI538" s="416"/>
      <c r="AJ538" s="416"/>
      <c r="AK538" s="417">
        <f t="shared" si="289"/>
        <v>385136.30624999997</v>
      </c>
      <c r="AL538" s="416">
        <f t="shared" si="273"/>
        <v>385136.30624999997</v>
      </c>
      <c r="AM538" s="418"/>
      <c r="AN538" s="416"/>
      <c r="AO538" s="419">
        <f t="shared" si="274"/>
        <v>0</v>
      </c>
      <c r="AP538" s="297"/>
      <c r="AQ538" s="420">
        <f t="shared" si="287"/>
        <v>1242985.23</v>
      </c>
      <c r="AR538" s="416"/>
      <c r="AS538" s="416"/>
      <c r="AT538" s="416"/>
      <c r="AU538" s="416">
        <f t="shared" si="300"/>
        <v>1242985.23</v>
      </c>
      <c r="AV538" s="421">
        <f t="shared" si="275"/>
        <v>1242985.23</v>
      </c>
      <c r="AW538" s="416"/>
      <c r="AX538" s="416"/>
      <c r="AY538" s="421">
        <f t="shared" si="276"/>
        <v>0</v>
      </c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</row>
    <row r="539" spans="1:76" s="21" customFormat="1" ht="12" customHeight="1">
      <c r="A539" s="437">
        <v>18237292</v>
      </c>
      <c r="B539" s="437" t="s">
        <v>2213</v>
      </c>
      <c r="C539" s="463" t="s">
        <v>1572</v>
      </c>
      <c r="D539" s="411" t="str">
        <f t="shared" si="305"/>
        <v>Non-Op</v>
      </c>
      <c r="E539" s="411"/>
      <c r="F539" s="444">
        <v>43101</v>
      </c>
      <c r="G539" s="411"/>
      <c r="H539" s="412" t="str">
        <f t="shared" si="297"/>
        <v/>
      </c>
      <c r="I539" s="412" t="str">
        <f t="shared" si="298"/>
        <v/>
      </c>
      <c r="J539" s="412" t="str">
        <f t="shared" si="299"/>
        <v/>
      </c>
      <c r="K539" s="412" t="str">
        <f t="shared" si="291"/>
        <v>Non-Op</v>
      </c>
      <c r="L539" s="412" t="str">
        <f t="shared" si="264"/>
        <v>NO</v>
      </c>
      <c r="M539" s="412" t="str">
        <f t="shared" si="265"/>
        <v>NO</v>
      </c>
      <c r="N539" s="412" t="str">
        <f t="shared" si="266"/>
        <v/>
      </c>
      <c r="O539" s="412"/>
      <c r="P539" s="413">
        <v>0</v>
      </c>
      <c r="Q539" s="413">
        <v>0</v>
      </c>
      <c r="R539" s="413">
        <v>0</v>
      </c>
      <c r="S539" s="413">
        <v>0</v>
      </c>
      <c r="T539" s="413">
        <v>0</v>
      </c>
      <c r="U539" s="413">
        <v>0</v>
      </c>
      <c r="V539" s="413">
        <v>0</v>
      </c>
      <c r="W539" s="413">
        <v>1128506.1100000001</v>
      </c>
      <c r="X539" s="413">
        <v>57536.91</v>
      </c>
      <c r="Y539" s="413">
        <v>0</v>
      </c>
      <c r="Z539" s="413">
        <v>0</v>
      </c>
      <c r="AA539" s="413">
        <v>0</v>
      </c>
      <c r="AB539" s="413">
        <v>0</v>
      </c>
      <c r="AC539" s="413"/>
      <c r="AD539" s="534">
        <f t="shared" si="286"/>
        <v>98836.918333333335</v>
      </c>
      <c r="AE539" s="532"/>
      <c r="AF539" s="447"/>
      <c r="AG539" s="448"/>
      <c r="AH539" s="416"/>
      <c r="AI539" s="416"/>
      <c r="AJ539" s="416"/>
      <c r="AK539" s="417">
        <f t="shared" si="289"/>
        <v>98836.918333333335</v>
      </c>
      <c r="AL539" s="416">
        <f t="shared" ref="AL539" si="306">SUM(AI539:AK539)</f>
        <v>98836.918333333335</v>
      </c>
      <c r="AM539" s="418"/>
      <c r="AN539" s="416"/>
      <c r="AO539" s="419">
        <f t="shared" si="274"/>
        <v>0</v>
      </c>
      <c r="AP539" s="297"/>
      <c r="AQ539" s="420">
        <f t="shared" si="287"/>
        <v>0</v>
      </c>
      <c r="AR539" s="416"/>
      <c r="AS539" s="416"/>
      <c r="AT539" s="416"/>
      <c r="AU539" s="416">
        <f t="shared" si="300"/>
        <v>0</v>
      </c>
      <c r="AV539" s="421">
        <f t="shared" si="275"/>
        <v>0</v>
      </c>
      <c r="AW539" s="416"/>
      <c r="AX539" s="416"/>
      <c r="AY539" s="421">
        <f t="shared" si="276"/>
        <v>0</v>
      </c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</row>
    <row r="540" spans="1:76" s="21" customFormat="1" ht="12" customHeight="1">
      <c r="A540" s="432">
        <v>18237302</v>
      </c>
      <c r="B540" s="450" t="s">
        <v>2214</v>
      </c>
      <c r="C540" s="464" t="s">
        <v>1519</v>
      </c>
      <c r="D540" s="411" t="str">
        <f t="shared" si="305"/>
        <v>Non-Op</v>
      </c>
      <c r="E540" s="411"/>
      <c r="F540" s="428">
        <v>43070</v>
      </c>
      <c r="G540" s="411"/>
      <c r="H540" s="412" t="str">
        <f t="shared" si="297"/>
        <v/>
      </c>
      <c r="I540" s="412" t="str">
        <f t="shared" si="298"/>
        <v/>
      </c>
      <c r="J540" s="412" t="str">
        <f t="shared" si="299"/>
        <v/>
      </c>
      <c r="K540" s="412" t="str">
        <f t="shared" si="291"/>
        <v>Non-Op</v>
      </c>
      <c r="L540" s="412" t="str">
        <f t="shared" ref="L540:L607" si="307">IF(VALUE(AM540),"W/C",IF(ISBLANK(AM540),"NO","W/C"))</f>
        <v>NO</v>
      </c>
      <c r="M540" s="412" t="str">
        <f t="shared" ref="M540:M607" si="308">IF(VALUE(AN540),"W/C",IF(ISBLANK(AN540),"NO","W/C"))</f>
        <v>NO</v>
      </c>
      <c r="N540" s="412" t="str">
        <f t="shared" ref="N540:N607" si="309">IF(OR(CONCATENATE(L540,M540)="NOW/C",CONCATENATE(L540,M540)="W/CNO"),"W/C","")</f>
        <v/>
      </c>
      <c r="O540" s="412"/>
      <c r="P540" s="413">
        <v>0</v>
      </c>
      <c r="Q540" s="413">
        <v>0</v>
      </c>
      <c r="R540" s="413">
        <v>0</v>
      </c>
      <c r="S540" s="413">
        <v>0</v>
      </c>
      <c r="T540" s="413">
        <v>0</v>
      </c>
      <c r="U540" s="413">
        <v>0</v>
      </c>
      <c r="V540" s="413">
        <v>138018.64000000001</v>
      </c>
      <c r="W540" s="413">
        <v>511441.53</v>
      </c>
      <c r="X540" s="413">
        <v>335956.86</v>
      </c>
      <c r="Y540" s="413">
        <v>593266.19999999995</v>
      </c>
      <c r="Z540" s="413">
        <v>506993.28</v>
      </c>
      <c r="AA540" s="413">
        <v>164204.48000000001</v>
      </c>
      <c r="AB540" s="413">
        <v>70107.520000000004</v>
      </c>
      <c r="AC540" s="413"/>
      <c r="AD540" s="534">
        <f t="shared" si="286"/>
        <v>190411.22916666666</v>
      </c>
      <c r="AE540" s="532"/>
      <c r="AF540" s="447"/>
      <c r="AG540" s="448"/>
      <c r="AH540" s="416"/>
      <c r="AI540" s="416"/>
      <c r="AJ540" s="416"/>
      <c r="AK540" s="417">
        <f t="shared" si="289"/>
        <v>190411.22916666666</v>
      </c>
      <c r="AL540" s="416">
        <f t="shared" si="273"/>
        <v>190411.22916666666</v>
      </c>
      <c r="AM540" s="418"/>
      <c r="AN540" s="416"/>
      <c r="AO540" s="419">
        <f t="shared" si="274"/>
        <v>0</v>
      </c>
      <c r="AP540" s="297"/>
      <c r="AQ540" s="420">
        <f t="shared" si="287"/>
        <v>70107.520000000004</v>
      </c>
      <c r="AR540" s="416"/>
      <c r="AS540" s="416"/>
      <c r="AT540" s="416"/>
      <c r="AU540" s="416">
        <f t="shared" si="300"/>
        <v>70107.520000000004</v>
      </c>
      <c r="AV540" s="421">
        <f t="shared" si="275"/>
        <v>70107.520000000004</v>
      </c>
      <c r="AW540" s="416"/>
      <c r="AX540" s="416"/>
      <c r="AY540" s="421">
        <f t="shared" si="276"/>
        <v>0</v>
      </c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</row>
    <row r="541" spans="1:76" s="21" customFormat="1" ht="12" customHeight="1">
      <c r="A541" s="437">
        <v>18237311</v>
      </c>
      <c r="B541" s="437" t="s">
        <v>2215</v>
      </c>
      <c r="C541" s="463" t="s">
        <v>1573</v>
      </c>
      <c r="D541" s="411" t="str">
        <f t="shared" si="305"/>
        <v>Non-Op</v>
      </c>
      <c r="E541" s="411"/>
      <c r="F541" s="444">
        <v>43101</v>
      </c>
      <c r="G541" s="411"/>
      <c r="H541" s="412" t="str">
        <f t="shared" si="297"/>
        <v/>
      </c>
      <c r="I541" s="412" t="str">
        <f t="shared" si="298"/>
        <v/>
      </c>
      <c r="J541" s="412" t="str">
        <f t="shared" si="299"/>
        <v/>
      </c>
      <c r="K541" s="412" t="str">
        <f t="shared" si="291"/>
        <v>Non-Op</v>
      </c>
      <c r="L541" s="412" t="str">
        <f t="shared" si="307"/>
        <v>NO</v>
      </c>
      <c r="M541" s="412" t="str">
        <f t="shared" si="308"/>
        <v>NO</v>
      </c>
      <c r="N541" s="412" t="str">
        <f t="shared" si="309"/>
        <v/>
      </c>
      <c r="O541" s="412"/>
      <c r="P541" s="413">
        <v>0</v>
      </c>
      <c r="Q541" s="413">
        <v>0</v>
      </c>
      <c r="R541" s="413">
        <v>0</v>
      </c>
      <c r="S541" s="413">
        <v>0</v>
      </c>
      <c r="T541" s="413">
        <v>0</v>
      </c>
      <c r="U541" s="413">
        <v>0</v>
      </c>
      <c r="V541" s="413">
        <v>0</v>
      </c>
      <c r="W541" s="413">
        <v>216820.74</v>
      </c>
      <c r="X541" s="413">
        <v>239129.01</v>
      </c>
      <c r="Y541" s="413">
        <v>261422.55</v>
      </c>
      <c r="Z541" s="413">
        <v>284726.12</v>
      </c>
      <c r="AA541" s="413">
        <v>100000.92</v>
      </c>
      <c r="AB541" s="413">
        <v>119842.81</v>
      </c>
      <c r="AC541" s="413"/>
      <c r="AD541" s="534">
        <f t="shared" si="286"/>
        <v>96835.062083333338</v>
      </c>
      <c r="AE541" s="532"/>
      <c r="AF541" s="447"/>
      <c r="AG541" s="448"/>
      <c r="AH541" s="416"/>
      <c r="AI541" s="416"/>
      <c r="AJ541" s="416"/>
      <c r="AK541" s="417">
        <f t="shared" si="289"/>
        <v>96835.062083333338</v>
      </c>
      <c r="AL541" s="416">
        <f t="shared" ref="AL541:AL542" si="310">SUM(AI541:AK541)</f>
        <v>96835.062083333338</v>
      </c>
      <c r="AM541" s="418"/>
      <c r="AN541" s="416"/>
      <c r="AO541" s="419">
        <f t="shared" si="274"/>
        <v>0</v>
      </c>
      <c r="AP541" s="297"/>
      <c r="AQ541" s="420">
        <f t="shared" si="287"/>
        <v>119842.81</v>
      </c>
      <c r="AR541" s="416"/>
      <c r="AS541" s="416"/>
      <c r="AT541" s="416"/>
      <c r="AU541" s="416">
        <f t="shared" si="300"/>
        <v>119842.81</v>
      </c>
      <c r="AV541" s="421">
        <f t="shared" si="275"/>
        <v>119842.81</v>
      </c>
      <c r="AW541" s="416"/>
      <c r="AX541" s="416"/>
      <c r="AY541" s="421">
        <f t="shared" si="276"/>
        <v>0</v>
      </c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</row>
    <row r="542" spans="1:76" s="21" customFormat="1" ht="12" customHeight="1">
      <c r="A542" s="437">
        <v>18237321</v>
      </c>
      <c r="B542" s="437" t="s">
        <v>2216</v>
      </c>
      <c r="C542" s="463" t="s">
        <v>1574</v>
      </c>
      <c r="D542" s="411" t="str">
        <f t="shared" si="305"/>
        <v>Non-Op</v>
      </c>
      <c r="E542" s="411"/>
      <c r="F542" s="444">
        <v>43101</v>
      </c>
      <c r="G542" s="411"/>
      <c r="H542" s="412" t="str">
        <f t="shared" si="297"/>
        <v/>
      </c>
      <c r="I542" s="412" t="str">
        <f t="shared" si="298"/>
        <v/>
      </c>
      <c r="J542" s="412" t="str">
        <f t="shared" si="299"/>
        <v/>
      </c>
      <c r="K542" s="412" t="str">
        <f t="shared" si="291"/>
        <v>Non-Op</v>
      </c>
      <c r="L542" s="412" t="str">
        <f t="shared" si="307"/>
        <v>NO</v>
      </c>
      <c r="M542" s="412" t="str">
        <f t="shared" si="308"/>
        <v>NO</v>
      </c>
      <c r="N542" s="412" t="str">
        <f t="shared" si="309"/>
        <v/>
      </c>
      <c r="O542" s="412"/>
      <c r="P542" s="413">
        <v>0</v>
      </c>
      <c r="Q542" s="413">
        <v>0</v>
      </c>
      <c r="R542" s="413">
        <v>0</v>
      </c>
      <c r="S542" s="413">
        <v>0</v>
      </c>
      <c r="T542" s="413">
        <v>0</v>
      </c>
      <c r="U542" s="413">
        <v>0</v>
      </c>
      <c r="V542" s="413">
        <v>0</v>
      </c>
      <c r="W542" s="413">
        <v>231526.69</v>
      </c>
      <c r="X542" s="413">
        <v>251738.25</v>
      </c>
      <c r="Y542" s="413">
        <v>270427.62</v>
      </c>
      <c r="Z542" s="413">
        <v>288066.46000000002</v>
      </c>
      <c r="AA542" s="413">
        <v>79700.179999999993</v>
      </c>
      <c r="AB542" s="413">
        <v>89679.84</v>
      </c>
      <c r="AC542" s="413"/>
      <c r="AD542" s="534">
        <f t="shared" si="286"/>
        <v>97191.593333333323</v>
      </c>
      <c r="AE542" s="532"/>
      <c r="AF542" s="447"/>
      <c r="AG542" s="448"/>
      <c r="AH542" s="416"/>
      <c r="AI542" s="416"/>
      <c r="AJ542" s="416"/>
      <c r="AK542" s="417">
        <f t="shared" si="289"/>
        <v>97191.593333333323</v>
      </c>
      <c r="AL542" s="416">
        <f t="shared" si="310"/>
        <v>97191.593333333323</v>
      </c>
      <c r="AM542" s="418"/>
      <c r="AN542" s="416"/>
      <c r="AO542" s="419">
        <f t="shared" si="274"/>
        <v>0</v>
      </c>
      <c r="AP542" s="297"/>
      <c r="AQ542" s="420">
        <f t="shared" si="287"/>
        <v>89679.84</v>
      </c>
      <c r="AR542" s="416"/>
      <c r="AS542" s="416"/>
      <c r="AT542" s="416"/>
      <c r="AU542" s="416">
        <f t="shared" si="300"/>
        <v>89679.84</v>
      </c>
      <c r="AV542" s="421">
        <f t="shared" si="275"/>
        <v>89679.84</v>
      </c>
      <c r="AW542" s="416"/>
      <c r="AX542" s="416"/>
      <c r="AY542" s="421">
        <f t="shared" si="276"/>
        <v>0</v>
      </c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</row>
    <row r="543" spans="1:76" s="21" customFormat="1" ht="12" customHeight="1">
      <c r="A543" s="432">
        <v>18237331</v>
      </c>
      <c r="B543" s="450" t="s">
        <v>2217</v>
      </c>
      <c r="C543" s="464" t="s">
        <v>1493</v>
      </c>
      <c r="D543" s="411" t="str">
        <f t="shared" si="305"/>
        <v>Non-Op</v>
      </c>
      <c r="E543" s="411"/>
      <c r="F543" s="428">
        <v>43070</v>
      </c>
      <c r="G543" s="411"/>
      <c r="H543" s="412" t="str">
        <f t="shared" si="297"/>
        <v/>
      </c>
      <c r="I543" s="412" t="str">
        <f t="shared" si="298"/>
        <v/>
      </c>
      <c r="J543" s="412" t="str">
        <f t="shared" si="299"/>
        <v/>
      </c>
      <c r="K543" s="412" t="str">
        <f t="shared" si="291"/>
        <v>Non-Op</v>
      </c>
      <c r="L543" s="412" t="str">
        <f t="shared" si="307"/>
        <v>NO</v>
      </c>
      <c r="M543" s="412" t="str">
        <f t="shared" si="308"/>
        <v>NO</v>
      </c>
      <c r="N543" s="412" t="str">
        <f t="shared" si="309"/>
        <v/>
      </c>
      <c r="O543" s="412"/>
      <c r="P543" s="413">
        <v>0</v>
      </c>
      <c r="Q543" s="413">
        <v>0</v>
      </c>
      <c r="R543" s="413">
        <v>0</v>
      </c>
      <c r="S543" s="413">
        <v>0</v>
      </c>
      <c r="T543" s="413">
        <v>0</v>
      </c>
      <c r="U543" s="413">
        <v>0</v>
      </c>
      <c r="V543" s="413">
        <v>126.81</v>
      </c>
      <c r="W543" s="413">
        <v>45813.17</v>
      </c>
      <c r="X543" s="413">
        <v>51320.959999999999</v>
      </c>
      <c r="Y543" s="413">
        <v>56911.9</v>
      </c>
      <c r="Z543" s="413">
        <v>62731.57</v>
      </c>
      <c r="AA543" s="413">
        <v>25428.44</v>
      </c>
      <c r="AB543" s="413">
        <v>31238.73</v>
      </c>
      <c r="AC543" s="413"/>
      <c r="AD543" s="534">
        <f t="shared" si="286"/>
        <v>21496.017916666668</v>
      </c>
      <c r="AE543" s="532"/>
      <c r="AF543" s="447"/>
      <c r="AG543" s="448"/>
      <c r="AH543" s="416"/>
      <c r="AI543" s="416"/>
      <c r="AJ543" s="416"/>
      <c r="AK543" s="417">
        <f t="shared" si="289"/>
        <v>21496.017916666668</v>
      </c>
      <c r="AL543" s="416">
        <f t="shared" si="273"/>
        <v>21496.017916666668</v>
      </c>
      <c r="AM543" s="418"/>
      <c r="AN543" s="416"/>
      <c r="AO543" s="419">
        <f t="shared" si="274"/>
        <v>0</v>
      </c>
      <c r="AP543" s="297"/>
      <c r="AQ543" s="420">
        <f t="shared" si="287"/>
        <v>31238.73</v>
      </c>
      <c r="AR543" s="416"/>
      <c r="AS543" s="416"/>
      <c r="AT543" s="416"/>
      <c r="AU543" s="416">
        <f t="shared" si="300"/>
        <v>31238.73</v>
      </c>
      <c r="AV543" s="421">
        <f t="shared" si="275"/>
        <v>31238.73</v>
      </c>
      <c r="AW543" s="416"/>
      <c r="AX543" s="416"/>
      <c r="AY543" s="421">
        <f t="shared" si="276"/>
        <v>0</v>
      </c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s="21" customFormat="1" ht="12" customHeight="1">
      <c r="A544" s="437">
        <v>18237341</v>
      </c>
      <c r="B544" s="437" t="s">
        <v>2218</v>
      </c>
      <c r="C544" s="463" t="s">
        <v>1551</v>
      </c>
      <c r="D544" s="411" t="str">
        <f t="shared" si="305"/>
        <v>Non-Op</v>
      </c>
      <c r="E544" s="411"/>
      <c r="F544" s="444">
        <v>43101</v>
      </c>
      <c r="G544" s="411"/>
      <c r="H544" s="412" t="str">
        <f t="shared" si="297"/>
        <v/>
      </c>
      <c r="I544" s="412" t="str">
        <f t="shared" si="298"/>
        <v/>
      </c>
      <c r="J544" s="412" t="str">
        <f t="shared" si="299"/>
        <v/>
      </c>
      <c r="K544" s="412" t="str">
        <f t="shared" si="291"/>
        <v>Non-Op</v>
      </c>
      <c r="L544" s="412" t="str">
        <f t="shared" si="307"/>
        <v>NO</v>
      </c>
      <c r="M544" s="412" t="str">
        <f t="shared" si="308"/>
        <v>NO</v>
      </c>
      <c r="N544" s="412" t="str">
        <f t="shared" si="309"/>
        <v/>
      </c>
      <c r="O544" s="412"/>
      <c r="P544" s="413">
        <v>0</v>
      </c>
      <c r="Q544" s="413">
        <v>0</v>
      </c>
      <c r="R544" s="413">
        <v>0</v>
      </c>
      <c r="S544" s="413">
        <v>0</v>
      </c>
      <c r="T544" s="413">
        <v>0</v>
      </c>
      <c r="U544" s="413">
        <v>0</v>
      </c>
      <c r="V544" s="413">
        <v>0</v>
      </c>
      <c r="W544" s="413">
        <v>1234.02</v>
      </c>
      <c r="X544" s="413">
        <v>11749.02</v>
      </c>
      <c r="Y544" s="413">
        <v>18763.82</v>
      </c>
      <c r="Z544" s="413">
        <v>-7103.53</v>
      </c>
      <c r="AA544" s="413">
        <v>0</v>
      </c>
      <c r="AB544" s="413">
        <v>0</v>
      </c>
      <c r="AC544" s="413"/>
      <c r="AD544" s="534">
        <f t="shared" si="286"/>
        <v>2053.6108333333336</v>
      </c>
      <c r="AE544" s="532"/>
      <c r="AF544" s="447"/>
      <c r="AG544" s="448"/>
      <c r="AH544" s="416"/>
      <c r="AI544" s="416"/>
      <c r="AJ544" s="416"/>
      <c r="AK544" s="417">
        <f t="shared" si="289"/>
        <v>2053.6108333333336</v>
      </c>
      <c r="AL544" s="416">
        <f t="shared" ref="AL544:AL547" si="311">SUM(AI544:AK544)</f>
        <v>2053.6108333333336</v>
      </c>
      <c r="AM544" s="418"/>
      <c r="AN544" s="416"/>
      <c r="AO544" s="419">
        <f t="shared" si="274"/>
        <v>0</v>
      </c>
      <c r="AP544" s="297"/>
      <c r="AQ544" s="420">
        <f t="shared" si="287"/>
        <v>0</v>
      </c>
      <c r="AR544" s="416"/>
      <c r="AS544" s="416"/>
      <c r="AT544" s="416"/>
      <c r="AU544" s="416">
        <f t="shared" si="300"/>
        <v>0</v>
      </c>
      <c r="AV544" s="421">
        <f t="shared" si="275"/>
        <v>0</v>
      </c>
      <c r="AW544" s="416"/>
      <c r="AX544" s="416"/>
      <c r="AY544" s="421">
        <f t="shared" si="276"/>
        <v>0</v>
      </c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</row>
    <row r="545" spans="1:76" s="21" customFormat="1" ht="12" customHeight="1">
      <c r="A545" s="437">
        <v>18237351</v>
      </c>
      <c r="B545" s="437" t="s">
        <v>2219</v>
      </c>
      <c r="C545" s="463" t="s">
        <v>1575</v>
      </c>
      <c r="D545" s="411" t="str">
        <f t="shared" si="305"/>
        <v>Non-Op</v>
      </c>
      <c r="E545" s="411"/>
      <c r="F545" s="444">
        <v>43101</v>
      </c>
      <c r="G545" s="411"/>
      <c r="H545" s="412" t="str">
        <f t="shared" si="297"/>
        <v/>
      </c>
      <c r="I545" s="412" t="str">
        <f t="shared" si="298"/>
        <v/>
      </c>
      <c r="J545" s="412" t="str">
        <f t="shared" si="299"/>
        <v/>
      </c>
      <c r="K545" s="412" t="str">
        <f t="shared" si="291"/>
        <v>Non-Op</v>
      </c>
      <c r="L545" s="412" t="str">
        <f t="shared" si="307"/>
        <v>NO</v>
      </c>
      <c r="M545" s="412" t="str">
        <f t="shared" si="308"/>
        <v>NO</v>
      </c>
      <c r="N545" s="412" t="str">
        <f t="shared" si="309"/>
        <v/>
      </c>
      <c r="O545" s="412"/>
      <c r="P545" s="413">
        <v>0</v>
      </c>
      <c r="Q545" s="413">
        <v>0</v>
      </c>
      <c r="R545" s="413">
        <v>0</v>
      </c>
      <c r="S545" s="413">
        <v>0</v>
      </c>
      <c r="T545" s="413">
        <v>0</v>
      </c>
      <c r="U545" s="413">
        <v>0</v>
      </c>
      <c r="V545" s="413">
        <v>0</v>
      </c>
      <c r="W545" s="413">
        <v>588.96</v>
      </c>
      <c r="X545" s="413">
        <v>1066.5899999999999</v>
      </c>
      <c r="Y545" s="413">
        <v>206.25</v>
      </c>
      <c r="Z545" s="413">
        <v>-1129.6300000000001</v>
      </c>
      <c r="AA545" s="413">
        <v>0</v>
      </c>
      <c r="AB545" s="413">
        <v>0</v>
      </c>
      <c r="AC545" s="413"/>
      <c r="AD545" s="534">
        <f t="shared" si="286"/>
        <v>61.014166666666654</v>
      </c>
      <c r="AE545" s="532"/>
      <c r="AF545" s="447"/>
      <c r="AG545" s="448"/>
      <c r="AH545" s="416"/>
      <c r="AI545" s="416"/>
      <c r="AJ545" s="416"/>
      <c r="AK545" s="417">
        <f t="shared" si="289"/>
        <v>61.014166666666654</v>
      </c>
      <c r="AL545" s="416">
        <f t="shared" si="311"/>
        <v>61.014166666666654</v>
      </c>
      <c r="AM545" s="418"/>
      <c r="AN545" s="416"/>
      <c r="AO545" s="419">
        <f t="shared" si="274"/>
        <v>0</v>
      </c>
      <c r="AP545" s="297"/>
      <c r="AQ545" s="420">
        <f t="shared" si="287"/>
        <v>0</v>
      </c>
      <c r="AR545" s="416"/>
      <c r="AS545" s="416"/>
      <c r="AT545" s="416"/>
      <c r="AU545" s="416">
        <f t="shared" si="300"/>
        <v>0</v>
      </c>
      <c r="AV545" s="421">
        <f t="shared" si="275"/>
        <v>0</v>
      </c>
      <c r="AW545" s="416"/>
      <c r="AX545" s="416"/>
      <c r="AY545" s="421">
        <f t="shared" si="276"/>
        <v>0</v>
      </c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</row>
    <row r="546" spans="1:76" s="21" customFormat="1" ht="12" customHeight="1">
      <c r="A546" s="437">
        <v>18237361</v>
      </c>
      <c r="B546" s="437" t="s">
        <v>2220</v>
      </c>
      <c r="C546" s="463" t="s">
        <v>1551</v>
      </c>
      <c r="D546" s="411" t="str">
        <f t="shared" si="305"/>
        <v>Non-Op</v>
      </c>
      <c r="E546" s="411"/>
      <c r="F546" s="444">
        <v>43101</v>
      </c>
      <c r="G546" s="411"/>
      <c r="H546" s="412" t="str">
        <f t="shared" si="297"/>
        <v/>
      </c>
      <c r="I546" s="412" t="str">
        <f t="shared" si="298"/>
        <v/>
      </c>
      <c r="J546" s="412" t="str">
        <f t="shared" si="299"/>
        <v/>
      </c>
      <c r="K546" s="412" t="str">
        <f t="shared" si="291"/>
        <v>Non-Op</v>
      </c>
      <c r="L546" s="412" t="str">
        <f t="shared" si="307"/>
        <v>NO</v>
      </c>
      <c r="M546" s="412" t="str">
        <f t="shared" si="308"/>
        <v>NO</v>
      </c>
      <c r="N546" s="412" t="str">
        <f t="shared" si="309"/>
        <v/>
      </c>
      <c r="O546" s="412"/>
      <c r="P546" s="413">
        <v>0</v>
      </c>
      <c r="Q546" s="413">
        <v>0</v>
      </c>
      <c r="R546" s="413">
        <v>0</v>
      </c>
      <c r="S546" s="413">
        <v>0</v>
      </c>
      <c r="T546" s="413">
        <v>0</v>
      </c>
      <c r="U546" s="413">
        <v>0</v>
      </c>
      <c r="V546" s="413">
        <v>0</v>
      </c>
      <c r="W546" s="413">
        <v>1050.79</v>
      </c>
      <c r="X546" s="413">
        <v>4484.6099999999997</v>
      </c>
      <c r="Y546" s="413">
        <v>8195.9599999999991</v>
      </c>
      <c r="Z546" s="413">
        <v>4480.42</v>
      </c>
      <c r="AA546" s="413">
        <v>6941.33</v>
      </c>
      <c r="AB546" s="413">
        <v>9844.57</v>
      </c>
      <c r="AC546" s="413"/>
      <c r="AD546" s="534">
        <f t="shared" si="286"/>
        <v>2506.2829166666666</v>
      </c>
      <c r="AE546" s="532"/>
      <c r="AF546" s="447"/>
      <c r="AG546" s="448"/>
      <c r="AH546" s="416"/>
      <c r="AI546" s="416"/>
      <c r="AJ546" s="416"/>
      <c r="AK546" s="417">
        <f t="shared" si="289"/>
        <v>2506.2829166666666</v>
      </c>
      <c r="AL546" s="416">
        <f t="shared" si="311"/>
        <v>2506.2829166666666</v>
      </c>
      <c r="AM546" s="418"/>
      <c r="AN546" s="416"/>
      <c r="AO546" s="419">
        <f t="shared" si="274"/>
        <v>0</v>
      </c>
      <c r="AP546" s="297"/>
      <c r="AQ546" s="420">
        <f t="shared" si="287"/>
        <v>9844.57</v>
      </c>
      <c r="AR546" s="416"/>
      <c r="AS546" s="416"/>
      <c r="AT546" s="416"/>
      <c r="AU546" s="416">
        <f t="shared" si="300"/>
        <v>9844.57</v>
      </c>
      <c r="AV546" s="421">
        <f t="shared" si="275"/>
        <v>9844.57</v>
      </c>
      <c r="AW546" s="416"/>
      <c r="AX546" s="416"/>
      <c r="AY546" s="421">
        <f t="shared" si="276"/>
        <v>0</v>
      </c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</row>
    <row r="547" spans="1:76" s="21" customFormat="1" ht="12" customHeight="1">
      <c r="A547" s="437">
        <v>18237371</v>
      </c>
      <c r="B547" s="437"/>
      <c r="C547" s="463" t="s">
        <v>1551</v>
      </c>
      <c r="D547" s="411" t="str">
        <f t="shared" si="305"/>
        <v>Non-Op</v>
      </c>
      <c r="E547" s="411"/>
      <c r="F547" s="444">
        <v>43191</v>
      </c>
      <c r="G547" s="411"/>
      <c r="H547" s="412"/>
      <c r="I547" s="412"/>
      <c r="J547" s="412"/>
      <c r="K547" s="412" t="str">
        <f t="shared" si="291"/>
        <v>Non-Op</v>
      </c>
      <c r="L547" s="412" t="str">
        <f t="shared" si="307"/>
        <v>NO</v>
      </c>
      <c r="M547" s="412" t="str">
        <f t="shared" ref="M547" si="312">IF(VALUE(AN547),"W/C",IF(ISBLANK(AN547),"NO","W/C"))</f>
        <v>NO</v>
      </c>
      <c r="N547" s="412"/>
      <c r="O547" s="412"/>
      <c r="P547" s="413"/>
      <c r="Q547" s="413"/>
      <c r="R547" s="413"/>
      <c r="S547" s="413"/>
      <c r="T547" s="413"/>
      <c r="U547" s="413"/>
      <c r="V547" s="413"/>
      <c r="W547" s="413">
        <v>0</v>
      </c>
      <c r="X547" s="413">
        <v>0</v>
      </c>
      <c r="Y547" s="413">
        <v>0</v>
      </c>
      <c r="Z547" s="413">
        <v>-139.76</v>
      </c>
      <c r="AA547" s="413">
        <v>0</v>
      </c>
      <c r="AB547" s="413">
        <v>0</v>
      </c>
      <c r="AC547" s="413"/>
      <c r="AD547" s="534">
        <f t="shared" si="286"/>
        <v>-11.646666666666667</v>
      </c>
      <c r="AE547" s="532"/>
      <c r="AF547" s="447"/>
      <c r="AG547" s="448"/>
      <c r="AH547" s="416"/>
      <c r="AI547" s="416"/>
      <c r="AJ547" s="416"/>
      <c r="AK547" s="417">
        <f t="shared" si="289"/>
        <v>-11.646666666666667</v>
      </c>
      <c r="AL547" s="416">
        <f t="shared" si="311"/>
        <v>-11.646666666666667</v>
      </c>
      <c r="AM547" s="418"/>
      <c r="AN547" s="416"/>
      <c r="AO547" s="419">
        <f t="shared" si="274"/>
        <v>0</v>
      </c>
      <c r="AP547" s="297"/>
      <c r="AQ547" s="420">
        <f t="shared" si="287"/>
        <v>0</v>
      </c>
      <c r="AR547" s="416"/>
      <c r="AS547" s="416"/>
      <c r="AT547" s="416"/>
      <c r="AU547" s="416">
        <f t="shared" ref="AU547" si="313">AQ547</f>
        <v>0</v>
      </c>
      <c r="AV547" s="421">
        <f t="shared" ref="AV547" si="314">SUM(AS547:AU547)</f>
        <v>0</v>
      </c>
      <c r="AW547" s="416"/>
      <c r="AX547" s="416"/>
      <c r="AY547" s="421">
        <f t="shared" si="276"/>
        <v>0</v>
      </c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</row>
    <row r="548" spans="1:76" s="21" customFormat="1" ht="12" customHeight="1">
      <c r="A548" s="432">
        <v>18237381</v>
      </c>
      <c r="B548" s="450" t="s">
        <v>2221</v>
      </c>
      <c r="C548" s="464" t="s">
        <v>1520</v>
      </c>
      <c r="D548" s="411" t="str">
        <f t="shared" si="305"/>
        <v>Non-Op</v>
      </c>
      <c r="E548" s="411"/>
      <c r="F548" s="428">
        <v>43070</v>
      </c>
      <c r="G548" s="411"/>
      <c r="H548" s="412" t="str">
        <f t="shared" ref="H548:H556" si="315">IF(VALUE(AH548),H$7,IF(ISBLANK(AH548),"",H$7))</f>
        <v/>
      </c>
      <c r="I548" s="412" t="str">
        <f t="shared" ref="I548:I556" si="316">IF(VALUE(AI548),I$7,IF(ISBLANK(AI548),"",I$7))</f>
        <v/>
      </c>
      <c r="J548" s="412" t="str">
        <f t="shared" ref="J548:J556" si="317">IF(VALUE(AJ548),J$7,IF(ISBLANK(AJ548),"",J$7))</f>
        <v/>
      </c>
      <c r="K548" s="412" t="str">
        <f t="shared" si="291"/>
        <v>Non-Op</v>
      </c>
      <c r="L548" s="412" t="str">
        <f t="shared" si="307"/>
        <v>NO</v>
      </c>
      <c r="M548" s="412" t="str">
        <f t="shared" si="308"/>
        <v>NO</v>
      </c>
      <c r="N548" s="412" t="str">
        <f t="shared" si="309"/>
        <v/>
      </c>
      <c r="O548" s="412"/>
      <c r="P548" s="413">
        <v>0</v>
      </c>
      <c r="Q548" s="413">
        <v>0</v>
      </c>
      <c r="R548" s="413">
        <v>0</v>
      </c>
      <c r="S548" s="413">
        <v>0</v>
      </c>
      <c r="T548" s="413">
        <v>0</v>
      </c>
      <c r="U548" s="413">
        <v>0</v>
      </c>
      <c r="V548" s="413">
        <v>233.94</v>
      </c>
      <c r="W548" s="413">
        <v>2164.0500000000002</v>
      </c>
      <c r="X548" s="413">
        <v>4687.88</v>
      </c>
      <c r="Y548" s="413">
        <v>6595.82</v>
      </c>
      <c r="Z548" s="413">
        <v>3943.59</v>
      </c>
      <c r="AA548" s="413">
        <v>3852.93</v>
      </c>
      <c r="AB548" s="413">
        <v>3621.63</v>
      </c>
      <c r="AC548" s="413"/>
      <c r="AD548" s="534">
        <f t="shared" si="286"/>
        <v>1940.7520833333331</v>
      </c>
      <c r="AE548" s="532"/>
      <c r="AF548" s="447"/>
      <c r="AG548" s="448"/>
      <c r="AH548" s="416"/>
      <c r="AI548" s="416"/>
      <c r="AJ548" s="416"/>
      <c r="AK548" s="417">
        <f t="shared" si="289"/>
        <v>1940.7520833333331</v>
      </c>
      <c r="AL548" s="416">
        <f t="shared" si="273"/>
        <v>1940.7520833333331</v>
      </c>
      <c r="AM548" s="418"/>
      <c r="AN548" s="416"/>
      <c r="AO548" s="419">
        <f t="shared" si="274"/>
        <v>0</v>
      </c>
      <c r="AP548" s="297"/>
      <c r="AQ548" s="420">
        <f t="shared" si="287"/>
        <v>3621.63</v>
      </c>
      <c r="AR548" s="416"/>
      <c r="AS548" s="416"/>
      <c r="AT548" s="416"/>
      <c r="AU548" s="416">
        <f t="shared" si="300"/>
        <v>3621.63</v>
      </c>
      <c r="AV548" s="421">
        <f t="shared" si="275"/>
        <v>3621.63</v>
      </c>
      <c r="AW548" s="416"/>
      <c r="AX548" s="416"/>
      <c r="AY548" s="421">
        <f t="shared" si="276"/>
        <v>0</v>
      </c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</row>
    <row r="549" spans="1:76" s="21" customFormat="1" ht="12" customHeight="1">
      <c r="A549" s="432">
        <v>18237391</v>
      </c>
      <c r="B549" s="450" t="s">
        <v>2222</v>
      </c>
      <c r="C549" s="464" t="s">
        <v>1521</v>
      </c>
      <c r="D549" s="411" t="str">
        <f t="shared" si="305"/>
        <v>Non-Op</v>
      </c>
      <c r="E549" s="411"/>
      <c r="F549" s="428">
        <v>43070</v>
      </c>
      <c r="G549" s="411"/>
      <c r="H549" s="412" t="str">
        <f t="shared" si="315"/>
        <v/>
      </c>
      <c r="I549" s="412" t="str">
        <f t="shared" si="316"/>
        <v/>
      </c>
      <c r="J549" s="412" t="str">
        <f t="shared" si="317"/>
        <v/>
      </c>
      <c r="K549" s="412" t="str">
        <f t="shared" si="291"/>
        <v>Non-Op</v>
      </c>
      <c r="L549" s="412" t="str">
        <f t="shared" si="307"/>
        <v>NO</v>
      </c>
      <c r="M549" s="412" t="str">
        <f t="shared" si="308"/>
        <v>NO</v>
      </c>
      <c r="N549" s="412" t="str">
        <f t="shared" si="309"/>
        <v/>
      </c>
      <c r="O549" s="412"/>
      <c r="P549" s="413">
        <v>0</v>
      </c>
      <c r="Q549" s="413">
        <v>0</v>
      </c>
      <c r="R549" s="413">
        <v>0</v>
      </c>
      <c r="S549" s="413">
        <v>0</v>
      </c>
      <c r="T549" s="413">
        <v>0</v>
      </c>
      <c r="U549" s="413">
        <v>0</v>
      </c>
      <c r="V549" s="413">
        <v>226.52</v>
      </c>
      <c r="W549" s="413">
        <v>1514.29</v>
      </c>
      <c r="X549" s="413">
        <v>3843.87</v>
      </c>
      <c r="Y549" s="413">
        <v>6601.12</v>
      </c>
      <c r="Z549" s="413">
        <v>8192.8799999999992</v>
      </c>
      <c r="AA549" s="413">
        <v>11404.12</v>
      </c>
      <c r="AB549" s="413">
        <v>16010.76</v>
      </c>
      <c r="AC549" s="413"/>
      <c r="AD549" s="534">
        <f t="shared" si="286"/>
        <v>3315.6816666666668</v>
      </c>
      <c r="AE549" s="532"/>
      <c r="AF549" s="447"/>
      <c r="AG549" s="448"/>
      <c r="AH549" s="416"/>
      <c r="AI549" s="416"/>
      <c r="AJ549" s="416"/>
      <c r="AK549" s="417">
        <f t="shared" si="289"/>
        <v>3315.6816666666668</v>
      </c>
      <c r="AL549" s="416">
        <f t="shared" si="273"/>
        <v>3315.6816666666668</v>
      </c>
      <c r="AM549" s="418"/>
      <c r="AN549" s="416"/>
      <c r="AO549" s="419">
        <f t="shared" si="274"/>
        <v>0</v>
      </c>
      <c r="AP549" s="297"/>
      <c r="AQ549" s="420">
        <f t="shared" si="287"/>
        <v>16010.76</v>
      </c>
      <c r="AR549" s="416"/>
      <c r="AS549" s="416"/>
      <c r="AT549" s="416"/>
      <c r="AU549" s="416">
        <f t="shared" si="300"/>
        <v>16010.76</v>
      </c>
      <c r="AV549" s="421">
        <f t="shared" si="275"/>
        <v>16010.76</v>
      </c>
      <c r="AW549" s="416"/>
      <c r="AX549" s="416"/>
      <c r="AY549" s="421">
        <f t="shared" si="276"/>
        <v>0</v>
      </c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</row>
    <row r="550" spans="1:76" s="21" customFormat="1" ht="12" customHeight="1">
      <c r="A550" s="437">
        <v>18237401</v>
      </c>
      <c r="B550" s="437" t="s">
        <v>2223</v>
      </c>
      <c r="C550" s="463" t="s">
        <v>1576</v>
      </c>
      <c r="D550" s="411" t="str">
        <f t="shared" si="305"/>
        <v>Non-Op</v>
      </c>
      <c r="E550" s="411"/>
      <c r="F550" s="444">
        <v>43101</v>
      </c>
      <c r="G550" s="411"/>
      <c r="H550" s="412" t="str">
        <f t="shared" si="315"/>
        <v/>
      </c>
      <c r="I550" s="412" t="str">
        <f t="shared" si="316"/>
        <v/>
      </c>
      <c r="J550" s="412" t="str">
        <f t="shared" si="317"/>
        <v/>
      </c>
      <c r="K550" s="412" t="str">
        <f t="shared" si="291"/>
        <v>Non-Op</v>
      </c>
      <c r="L550" s="412" t="str">
        <f t="shared" si="307"/>
        <v>NO</v>
      </c>
      <c r="M550" s="412" t="str">
        <f t="shared" si="308"/>
        <v>NO</v>
      </c>
      <c r="N550" s="412" t="str">
        <f t="shared" si="309"/>
        <v/>
      </c>
      <c r="O550" s="412"/>
      <c r="P550" s="413">
        <v>0</v>
      </c>
      <c r="Q550" s="413">
        <v>0</v>
      </c>
      <c r="R550" s="413">
        <v>0</v>
      </c>
      <c r="S550" s="413">
        <v>0</v>
      </c>
      <c r="T550" s="413">
        <v>0</v>
      </c>
      <c r="U550" s="413">
        <v>0</v>
      </c>
      <c r="V550" s="413">
        <v>0</v>
      </c>
      <c r="W550" s="413">
        <v>47514.42</v>
      </c>
      <c r="X550" s="413">
        <v>51793.97</v>
      </c>
      <c r="Y550" s="413">
        <v>55855.98</v>
      </c>
      <c r="Z550" s="413">
        <v>60008.72</v>
      </c>
      <c r="AA550" s="413">
        <v>18148.189999999999</v>
      </c>
      <c r="AB550" s="413">
        <v>20893.75</v>
      </c>
      <c r="AC550" s="413"/>
      <c r="AD550" s="534">
        <f t="shared" si="286"/>
        <v>20314.012916666667</v>
      </c>
      <c r="AE550" s="532"/>
      <c r="AF550" s="447"/>
      <c r="AG550" s="448"/>
      <c r="AH550" s="416"/>
      <c r="AI550" s="416"/>
      <c r="AJ550" s="416"/>
      <c r="AK550" s="417">
        <f t="shared" si="289"/>
        <v>20314.012916666667</v>
      </c>
      <c r="AL550" s="416">
        <f t="shared" ref="AL550:AL551" si="318">SUM(AI550:AK550)</f>
        <v>20314.012916666667</v>
      </c>
      <c r="AM550" s="418"/>
      <c r="AN550" s="416"/>
      <c r="AO550" s="419">
        <f t="shared" si="274"/>
        <v>0</v>
      </c>
      <c r="AP550" s="297"/>
      <c r="AQ550" s="420">
        <f t="shared" si="287"/>
        <v>20893.75</v>
      </c>
      <c r="AR550" s="416"/>
      <c r="AS550" s="416"/>
      <c r="AT550" s="416"/>
      <c r="AU550" s="416">
        <f t="shared" ref="AU550:AU551" si="319">AQ550</f>
        <v>20893.75</v>
      </c>
      <c r="AV550" s="421">
        <f t="shared" ref="AV550:AV551" si="320">SUM(AS550:AU550)</f>
        <v>20893.75</v>
      </c>
      <c r="AW550" s="416"/>
      <c r="AX550" s="416"/>
      <c r="AY550" s="421">
        <f t="shared" si="276"/>
        <v>0</v>
      </c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</row>
    <row r="551" spans="1:76" s="21" customFormat="1" ht="12" customHeight="1">
      <c r="A551" s="437">
        <v>18237402</v>
      </c>
      <c r="B551" s="437" t="s">
        <v>2224</v>
      </c>
      <c r="C551" s="463" t="s">
        <v>1577</v>
      </c>
      <c r="D551" s="411" t="str">
        <f t="shared" si="305"/>
        <v>Non-Op</v>
      </c>
      <c r="E551" s="411"/>
      <c r="F551" s="444">
        <v>43101</v>
      </c>
      <c r="G551" s="411"/>
      <c r="H551" s="412" t="str">
        <f t="shared" si="315"/>
        <v/>
      </c>
      <c r="I551" s="412" t="str">
        <f t="shared" si="316"/>
        <v/>
      </c>
      <c r="J551" s="412" t="str">
        <f t="shared" si="317"/>
        <v/>
      </c>
      <c r="K551" s="412" t="str">
        <f t="shared" si="291"/>
        <v>Non-Op</v>
      </c>
      <c r="L551" s="412" t="str">
        <f t="shared" si="307"/>
        <v>NO</v>
      </c>
      <c r="M551" s="412" t="str">
        <f t="shared" si="308"/>
        <v>NO</v>
      </c>
      <c r="N551" s="412" t="str">
        <f t="shared" si="309"/>
        <v/>
      </c>
      <c r="O551" s="412"/>
      <c r="P551" s="413">
        <v>0</v>
      </c>
      <c r="Q551" s="413">
        <v>0</v>
      </c>
      <c r="R551" s="413">
        <v>0</v>
      </c>
      <c r="S551" s="413">
        <v>0</v>
      </c>
      <c r="T551" s="413">
        <v>0</v>
      </c>
      <c r="U551" s="413">
        <v>0</v>
      </c>
      <c r="V551" s="413">
        <v>0</v>
      </c>
      <c r="W551" s="413">
        <v>321178.28999999998</v>
      </c>
      <c r="X551" s="413">
        <v>337213.05</v>
      </c>
      <c r="Y551" s="413">
        <v>345163.39</v>
      </c>
      <c r="Z551" s="413">
        <v>347032.02</v>
      </c>
      <c r="AA551" s="413">
        <v>33063.74</v>
      </c>
      <c r="AB551" s="413">
        <v>29120.23</v>
      </c>
      <c r="AC551" s="413"/>
      <c r="AD551" s="534">
        <f t="shared" si="286"/>
        <v>116517.55041666667</v>
      </c>
      <c r="AE551" s="532"/>
      <c r="AF551" s="447"/>
      <c r="AG551" s="448"/>
      <c r="AH551" s="416"/>
      <c r="AI551" s="416"/>
      <c r="AJ551" s="416"/>
      <c r="AK551" s="417">
        <f t="shared" si="289"/>
        <v>116517.55041666667</v>
      </c>
      <c r="AL551" s="416">
        <f t="shared" si="318"/>
        <v>116517.55041666667</v>
      </c>
      <c r="AM551" s="418"/>
      <c r="AN551" s="416"/>
      <c r="AO551" s="419">
        <f t="shared" si="274"/>
        <v>0</v>
      </c>
      <c r="AP551" s="297"/>
      <c r="AQ551" s="420">
        <f t="shared" si="287"/>
        <v>29120.23</v>
      </c>
      <c r="AR551" s="416"/>
      <c r="AS551" s="416"/>
      <c r="AT551" s="416"/>
      <c r="AU551" s="416">
        <f t="shared" si="319"/>
        <v>29120.23</v>
      </c>
      <c r="AV551" s="421">
        <f t="shared" si="320"/>
        <v>29120.23</v>
      </c>
      <c r="AW551" s="416"/>
      <c r="AX551" s="416"/>
      <c r="AY551" s="421">
        <f t="shared" si="276"/>
        <v>0</v>
      </c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</row>
    <row r="552" spans="1:76" s="21" customFormat="1" ht="12" customHeight="1">
      <c r="A552" s="432">
        <v>18237411</v>
      </c>
      <c r="B552" s="450" t="s">
        <v>2225</v>
      </c>
      <c r="C552" s="464" t="s">
        <v>1494</v>
      </c>
      <c r="D552" s="411" t="str">
        <f t="shared" si="305"/>
        <v>Non-Op</v>
      </c>
      <c r="E552" s="411"/>
      <c r="F552" s="428">
        <v>43070</v>
      </c>
      <c r="G552" s="411"/>
      <c r="H552" s="412" t="str">
        <f t="shared" si="315"/>
        <v/>
      </c>
      <c r="I552" s="412" t="str">
        <f t="shared" si="316"/>
        <v/>
      </c>
      <c r="J552" s="412" t="str">
        <f t="shared" si="317"/>
        <v/>
      </c>
      <c r="K552" s="412" t="str">
        <f t="shared" si="291"/>
        <v>Non-Op</v>
      </c>
      <c r="L552" s="412" t="str">
        <f t="shared" si="307"/>
        <v>NO</v>
      </c>
      <c r="M552" s="412" t="str">
        <f t="shared" si="308"/>
        <v>NO</v>
      </c>
      <c r="N552" s="412" t="str">
        <f t="shared" si="309"/>
        <v/>
      </c>
      <c r="O552" s="412"/>
      <c r="P552" s="413">
        <v>0</v>
      </c>
      <c r="Q552" s="413">
        <v>0</v>
      </c>
      <c r="R552" s="413">
        <v>0</v>
      </c>
      <c r="S552" s="413">
        <v>0</v>
      </c>
      <c r="T552" s="413">
        <v>0</v>
      </c>
      <c r="U552" s="413">
        <v>0</v>
      </c>
      <c r="V552" s="413">
        <v>-24025</v>
      </c>
      <c r="W552" s="413">
        <v>268047.5</v>
      </c>
      <c r="X552" s="413">
        <v>146853.87</v>
      </c>
      <c r="Y552" s="413">
        <v>139200.16</v>
      </c>
      <c r="Z552" s="413">
        <v>79538.09</v>
      </c>
      <c r="AA552" s="413">
        <v>811975</v>
      </c>
      <c r="AB552" s="413">
        <v>748105.5</v>
      </c>
      <c r="AC552" s="413"/>
      <c r="AD552" s="534">
        <f t="shared" si="286"/>
        <v>149636.86416666667</v>
      </c>
      <c r="AE552" s="532"/>
      <c r="AF552" s="447"/>
      <c r="AG552" s="448"/>
      <c r="AH552" s="416"/>
      <c r="AI552" s="416"/>
      <c r="AJ552" s="416"/>
      <c r="AK552" s="417">
        <f t="shared" si="289"/>
        <v>149636.86416666667</v>
      </c>
      <c r="AL552" s="416">
        <f t="shared" si="273"/>
        <v>149636.86416666667</v>
      </c>
      <c r="AM552" s="418"/>
      <c r="AN552" s="416"/>
      <c r="AO552" s="419">
        <f t="shared" si="274"/>
        <v>0</v>
      </c>
      <c r="AP552" s="297"/>
      <c r="AQ552" s="420">
        <f t="shared" si="287"/>
        <v>748105.5</v>
      </c>
      <c r="AR552" s="416"/>
      <c r="AS552" s="416"/>
      <c r="AT552" s="416"/>
      <c r="AU552" s="416">
        <f t="shared" si="300"/>
        <v>748105.5</v>
      </c>
      <c r="AV552" s="421">
        <f t="shared" si="275"/>
        <v>748105.5</v>
      </c>
      <c r="AW552" s="416"/>
      <c r="AX552" s="416"/>
      <c r="AY552" s="421">
        <f t="shared" si="276"/>
        <v>0</v>
      </c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</row>
    <row r="553" spans="1:76" s="21" customFormat="1" ht="12" customHeight="1">
      <c r="A553" s="432">
        <v>18237412</v>
      </c>
      <c r="B553" s="450" t="s">
        <v>2226</v>
      </c>
      <c r="C553" s="464" t="s">
        <v>1522</v>
      </c>
      <c r="D553" s="411" t="str">
        <f t="shared" si="305"/>
        <v>Non-Op</v>
      </c>
      <c r="E553" s="411"/>
      <c r="F553" s="428">
        <v>43070</v>
      </c>
      <c r="G553" s="411"/>
      <c r="H553" s="412" t="str">
        <f t="shared" si="315"/>
        <v/>
      </c>
      <c r="I553" s="412" t="str">
        <f t="shared" si="316"/>
        <v/>
      </c>
      <c r="J553" s="412" t="str">
        <f t="shared" si="317"/>
        <v/>
      </c>
      <c r="K553" s="412" t="str">
        <f t="shared" si="291"/>
        <v>Non-Op</v>
      </c>
      <c r="L553" s="412" t="str">
        <f t="shared" si="307"/>
        <v>NO</v>
      </c>
      <c r="M553" s="412" t="str">
        <f t="shared" si="308"/>
        <v>NO</v>
      </c>
      <c r="N553" s="412" t="str">
        <f t="shared" si="309"/>
        <v/>
      </c>
      <c r="O553" s="412"/>
      <c r="P553" s="413">
        <v>0</v>
      </c>
      <c r="Q553" s="413">
        <v>0</v>
      </c>
      <c r="R553" s="413">
        <v>0</v>
      </c>
      <c r="S553" s="413">
        <v>0</v>
      </c>
      <c r="T553" s="413">
        <v>0</v>
      </c>
      <c r="U553" s="413">
        <v>0</v>
      </c>
      <c r="V553" s="413">
        <v>98.07</v>
      </c>
      <c r="W553" s="413">
        <v>137536.98000000001</v>
      </c>
      <c r="X553" s="413">
        <v>146888.18</v>
      </c>
      <c r="Y553" s="413">
        <v>155654.84</v>
      </c>
      <c r="Z553" s="413">
        <v>164542.10999999999</v>
      </c>
      <c r="AA553" s="413">
        <v>39624.93</v>
      </c>
      <c r="AB553" s="413">
        <v>45815.79</v>
      </c>
      <c r="AC553" s="413"/>
      <c r="AD553" s="534">
        <f t="shared" si="286"/>
        <v>55604.417083333334</v>
      </c>
      <c r="AE553" s="532"/>
      <c r="AF553" s="447"/>
      <c r="AG553" s="448"/>
      <c r="AH553" s="416"/>
      <c r="AI553" s="416"/>
      <c r="AJ553" s="416"/>
      <c r="AK553" s="417">
        <f t="shared" si="289"/>
        <v>55604.417083333334</v>
      </c>
      <c r="AL553" s="416">
        <f t="shared" si="273"/>
        <v>55604.417083333334</v>
      </c>
      <c r="AM553" s="418"/>
      <c r="AN553" s="416"/>
      <c r="AO553" s="419">
        <f t="shared" si="274"/>
        <v>0</v>
      </c>
      <c r="AP553" s="297"/>
      <c r="AQ553" s="420">
        <f t="shared" si="287"/>
        <v>45815.79</v>
      </c>
      <c r="AR553" s="416"/>
      <c r="AS553" s="416"/>
      <c r="AT553" s="416"/>
      <c r="AU553" s="416">
        <f t="shared" si="300"/>
        <v>45815.79</v>
      </c>
      <c r="AV553" s="421">
        <f t="shared" si="275"/>
        <v>45815.79</v>
      </c>
      <c r="AW553" s="416"/>
      <c r="AX553" s="416"/>
      <c r="AY553" s="421">
        <f t="shared" si="276"/>
        <v>0</v>
      </c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s="21" customFormat="1" ht="12" customHeight="1">
      <c r="A554" s="432">
        <v>18237421</v>
      </c>
      <c r="B554" s="450" t="s">
        <v>2227</v>
      </c>
      <c r="C554" s="464" t="s">
        <v>1495</v>
      </c>
      <c r="D554" s="411" t="str">
        <f t="shared" si="305"/>
        <v>Non-Op</v>
      </c>
      <c r="E554" s="411"/>
      <c r="F554" s="428">
        <v>43070</v>
      </c>
      <c r="G554" s="411"/>
      <c r="H554" s="412" t="str">
        <f t="shared" si="315"/>
        <v/>
      </c>
      <c r="I554" s="412" t="str">
        <f t="shared" si="316"/>
        <v/>
      </c>
      <c r="J554" s="412" t="str">
        <f t="shared" si="317"/>
        <v/>
      </c>
      <c r="K554" s="412" t="str">
        <f t="shared" si="291"/>
        <v>Non-Op</v>
      </c>
      <c r="L554" s="412" t="str">
        <f t="shared" si="307"/>
        <v>NO</v>
      </c>
      <c r="M554" s="412" t="str">
        <f t="shared" si="308"/>
        <v>NO</v>
      </c>
      <c r="N554" s="412" t="str">
        <f t="shared" si="309"/>
        <v/>
      </c>
      <c r="O554" s="412"/>
      <c r="P554" s="413">
        <v>0</v>
      </c>
      <c r="Q554" s="413">
        <v>0</v>
      </c>
      <c r="R554" s="413">
        <v>0</v>
      </c>
      <c r="S554" s="413">
        <v>0</v>
      </c>
      <c r="T554" s="413">
        <v>0</v>
      </c>
      <c r="U554" s="413">
        <v>0</v>
      </c>
      <c r="V554" s="413">
        <v>-154152.79999999999</v>
      </c>
      <c r="W554" s="413">
        <v>1144641.3500000001</v>
      </c>
      <c r="X554" s="413">
        <v>848172.17</v>
      </c>
      <c r="Y554" s="413">
        <v>537411.38</v>
      </c>
      <c r="Z554" s="413">
        <v>269099.92</v>
      </c>
      <c r="AA554" s="413">
        <v>4294966.8</v>
      </c>
      <c r="AB554" s="413">
        <v>3294766.88</v>
      </c>
      <c r="AC554" s="413"/>
      <c r="AD554" s="534">
        <f t="shared" si="286"/>
        <v>715626.85499999998</v>
      </c>
      <c r="AE554" s="532"/>
      <c r="AF554" s="447"/>
      <c r="AG554" s="448"/>
      <c r="AH554" s="416"/>
      <c r="AI554" s="416"/>
      <c r="AJ554" s="416"/>
      <c r="AK554" s="417">
        <f t="shared" si="289"/>
        <v>715626.85499999998</v>
      </c>
      <c r="AL554" s="416">
        <f t="shared" si="273"/>
        <v>715626.85499999998</v>
      </c>
      <c r="AM554" s="418"/>
      <c r="AN554" s="416"/>
      <c r="AO554" s="419">
        <f t="shared" si="274"/>
        <v>0</v>
      </c>
      <c r="AP554" s="297"/>
      <c r="AQ554" s="420">
        <f t="shared" si="287"/>
        <v>3294766.88</v>
      </c>
      <c r="AR554" s="416"/>
      <c r="AS554" s="416"/>
      <c r="AT554" s="416"/>
      <c r="AU554" s="416">
        <f t="shared" si="300"/>
        <v>3294766.88</v>
      </c>
      <c r="AV554" s="421">
        <f t="shared" si="275"/>
        <v>3294766.88</v>
      </c>
      <c r="AW554" s="416"/>
      <c r="AX554" s="416"/>
      <c r="AY554" s="421">
        <f t="shared" si="276"/>
        <v>0</v>
      </c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</row>
    <row r="555" spans="1:76" s="21" customFormat="1" ht="12" customHeight="1">
      <c r="A555" s="432">
        <v>18237431</v>
      </c>
      <c r="B555" s="450" t="s">
        <v>2228</v>
      </c>
      <c r="C555" s="464" t="s">
        <v>1523</v>
      </c>
      <c r="D555" s="411" t="str">
        <f t="shared" si="305"/>
        <v>Non-Op</v>
      </c>
      <c r="E555" s="411"/>
      <c r="F555" s="428">
        <v>43070</v>
      </c>
      <c r="G555" s="411"/>
      <c r="H555" s="412" t="str">
        <f t="shared" si="315"/>
        <v/>
      </c>
      <c r="I555" s="412" t="str">
        <f t="shared" si="316"/>
        <v/>
      </c>
      <c r="J555" s="412" t="str">
        <f t="shared" si="317"/>
        <v/>
      </c>
      <c r="K555" s="412" t="str">
        <f t="shared" si="291"/>
        <v>Non-Op</v>
      </c>
      <c r="L555" s="412" t="str">
        <f t="shared" si="307"/>
        <v>NO</v>
      </c>
      <c r="M555" s="412" t="str">
        <f t="shared" si="308"/>
        <v>NO</v>
      </c>
      <c r="N555" s="412" t="str">
        <f t="shared" si="309"/>
        <v/>
      </c>
      <c r="O555" s="412"/>
      <c r="P555" s="413">
        <v>0</v>
      </c>
      <c r="Q555" s="413">
        <v>0</v>
      </c>
      <c r="R555" s="413">
        <v>0</v>
      </c>
      <c r="S555" s="413">
        <v>0</v>
      </c>
      <c r="T555" s="413">
        <v>0</v>
      </c>
      <c r="U555" s="413">
        <v>0</v>
      </c>
      <c r="V555" s="413">
        <v>-152267.75</v>
      </c>
      <c r="W555" s="413">
        <v>1240435.3500000001</v>
      </c>
      <c r="X555" s="413">
        <v>900983.93</v>
      </c>
      <c r="Y555" s="413">
        <v>548005.24</v>
      </c>
      <c r="Z555" s="413">
        <v>229795.8</v>
      </c>
      <c r="AA555" s="413">
        <v>5058664.09</v>
      </c>
      <c r="AB555" s="413">
        <v>3536893.8</v>
      </c>
      <c r="AC555" s="413"/>
      <c r="AD555" s="534">
        <f t="shared" si="286"/>
        <v>799505.29666666675</v>
      </c>
      <c r="AE555" s="532"/>
      <c r="AF555" s="447"/>
      <c r="AG555" s="448"/>
      <c r="AH555" s="416"/>
      <c r="AI555" s="416"/>
      <c r="AJ555" s="416"/>
      <c r="AK555" s="417">
        <f t="shared" si="289"/>
        <v>799505.29666666675</v>
      </c>
      <c r="AL555" s="416">
        <f t="shared" si="273"/>
        <v>799505.29666666675</v>
      </c>
      <c r="AM555" s="418"/>
      <c r="AN555" s="416"/>
      <c r="AO555" s="419">
        <f t="shared" si="274"/>
        <v>0</v>
      </c>
      <c r="AP555" s="297"/>
      <c r="AQ555" s="420">
        <f t="shared" si="287"/>
        <v>3536893.8</v>
      </c>
      <c r="AR555" s="416"/>
      <c r="AS555" s="416"/>
      <c r="AT555" s="416"/>
      <c r="AU555" s="416">
        <f t="shared" si="300"/>
        <v>3536893.8</v>
      </c>
      <c r="AV555" s="421">
        <f t="shared" si="275"/>
        <v>3536893.8</v>
      </c>
      <c r="AW555" s="416"/>
      <c r="AX555" s="416"/>
      <c r="AY555" s="421">
        <f t="shared" si="276"/>
        <v>0</v>
      </c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</row>
    <row r="556" spans="1:76" s="21" customFormat="1" ht="12" customHeight="1">
      <c r="A556" s="432">
        <v>18237441</v>
      </c>
      <c r="B556" s="450" t="s">
        <v>2229</v>
      </c>
      <c r="C556" s="464" t="s">
        <v>1496</v>
      </c>
      <c r="D556" s="411" t="str">
        <f t="shared" si="305"/>
        <v>Non-Op</v>
      </c>
      <c r="E556" s="411"/>
      <c r="F556" s="428">
        <v>43070</v>
      </c>
      <c r="G556" s="411"/>
      <c r="H556" s="412" t="str">
        <f t="shared" si="315"/>
        <v/>
      </c>
      <c r="I556" s="412" t="str">
        <f t="shared" si="316"/>
        <v/>
      </c>
      <c r="J556" s="412" t="str">
        <f t="shared" si="317"/>
        <v/>
      </c>
      <c r="K556" s="412" t="str">
        <f t="shared" si="291"/>
        <v>Non-Op</v>
      </c>
      <c r="L556" s="412" t="str">
        <f t="shared" si="307"/>
        <v>NO</v>
      </c>
      <c r="M556" s="412" t="str">
        <f t="shared" si="308"/>
        <v>NO</v>
      </c>
      <c r="N556" s="412" t="str">
        <f t="shared" si="309"/>
        <v/>
      </c>
      <c r="O556" s="412"/>
      <c r="P556" s="413">
        <v>0</v>
      </c>
      <c r="Q556" s="413">
        <v>0</v>
      </c>
      <c r="R556" s="413">
        <v>0</v>
      </c>
      <c r="S556" s="413">
        <v>0</v>
      </c>
      <c r="T556" s="413">
        <v>0</v>
      </c>
      <c r="U556" s="413">
        <v>0</v>
      </c>
      <c r="V556" s="413">
        <v>-23482.89</v>
      </c>
      <c r="W556" s="413">
        <v>259504.88</v>
      </c>
      <c r="X556" s="413">
        <v>208583.38</v>
      </c>
      <c r="Y556" s="413">
        <v>156717.25</v>
      </c>
      <c r="Z556" s="413">
        <v>99665.82</v>
      </c>
      <c r="AA556" s="413">
        <v>900129.83</v>
      </c>
      <c r="AB556" s="413">
        <v>843195.62</v>
      </c>
      <c r="AC556" s="413"/>
      <c r="AD556" s="534">
        <f t="shared" si="286"/>
        <v>168559.67333333334</v>
      </c>
      <c r="AE556" s="532"/>
      <c r="AF556" s="447"/>
      <c r="AG556" s="448"/>
      <c r="AH556" s="416"/>
      <c r="AI556" s="416"/>
      <c r="AJ556" s="416"/>
      <c r="AK556" s="417">
        <f t="shared" si="289"/>
        <v>168559.67333333334</v>
      </c>
      <c r="AL556" s="416">
        <f t="shared" si="273"/>
        <v>168559.67333333334</v>
      </c>
      <c r="AM556" s="418"/>
      <c r="AN556" s="416"/>
      <c r="AO556" s="419">
        <f t="shared" si="274"/>
        <v>0</v>
      </c>
      <c r="AP556" s="297"/>
      <c r="AQ556" s="420">
        <f t="shared" si="287"/>
        <v>843195.62</v>
      </c>
      <c r="AR556" s="416"/>
      <c r="AS556" s="416"/>
      <c r="AT556" s="416"/>
      <c r="AU556" s="416">
        <f t="shared" si="300"/>
        <v>843195.62</v>
      </c>
      <c r="AV556" s="421">
        <f t="shared" si="275"/>
        <v>843195.62</v>
      </c>
      <c r="AW556" s="416"/>
      <c r="AX556" s="416"/>
      <c r="AY556" s="421">
        <f t="shared" si="276"/>
        <v>0</v>
      </c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</row>
    <row r="557" spans="1:76" s="21" customFormat="1" ht="12" customHeight="1">
      <c r="A557" s="432">
        <v>18237461</v>
      </c>
      <c r="B557" s="450"/>
      <c r="C557" s="454" t="s">
        <v>1644</v>
      </c>
      <c r="D557" s="411" t="str">
        <f t="shared" ref="D557" si="321">IF(CONCATENATE(H557,I557,J557,K557,N557)= "ERBGRB","CRB",CONCATENATE(H557,I557,J557,K557,N557))</f>
        <v>Non-Op</v>
      </c>
      <c r="E557" s="411"/>
      <c r="F557" s="428">
        <v>43221</v>
      </c>
      <c r="G557" s="411"/>
      <c r="H557" s="412"/>
      <c r="I557" s="412"/>
      <c r="J557" s="412"/>
      <c r="K557" s="412" t="str">
        <f t="shared" si="291"/>
        <v>Non-Op</v>
      </c>
      <c r="L557" s="412" t="str">
        <f t="shared" ref="L557" si="322">IF(VALUE(AM557),"W/C",IF(ISBLANK(AM557),"NO","W/C"))</f>
        <v>NO</v>
      </c>
      <c r="M557" s="412" t="str">
        <f t="shared" ref="M557" si="323">IF(VALUE(AN557),"W/C",IF(ISBLANK(AN557),"NO","W/C"))</f>
        <v>NO</v>
      </c>
      <c r="N557" s="412"/>
      <c r="O557" s="412"/>
      <c r="P557" s="413"/>
      <c r="Q557" s="413"/>
      <c r="R557" s="413"/>
      <c r="S557" s="413"/>
      <c r="T557" s="413"/>
      <c r="U557" s="413"/>
      <c r="V557" s="413"/>
      <c r="W557" s="413"/>
      <c r="X557" s="413"/>
      <c r="Y557" s="413"/>
      <c r="Z557" s="413"/>
      <c r="AA557" s="413">
        <v>987.25</v>
      </c>
      <c r="AB557" s="413">
        <v>987.25</v>
      </c>
      <c r="AC557" s="413"/>
      <c r="AD557" s="534">
        <f t="shared" si="286"/>
        <v>123.40625</v>
      </c>
      <c r="AE557" s="532"/>
      <c r="AF557" s="447"/>
      <c r="AG557" s="448"/>
      <c r="AH557" s="416"/>
      <c r="AI557" s="416"/>
      <c r="AJ557" s="416"/>
      <c r="AK557" s="417">
        <f t="shared" ref="AK557" si="324">AD557</f>
        <v>123.40625</v>
      </c>
      <c r="AL557" s="416">
        <f t="shared" ref="AL557" si="325">SUM(AI557:AK557)</f>
        <v>123.40625</v>
      </c>
      <c r="AM557" s="418"/>
      <c r="AN557" s="416"/>
      <c r="AO557" s="419">
        <f t="shared" si="274"/>
        <v>0</v>
      </c>
      <c r="AP557" s="297"/>
      <c r="AQ557" s="420">
        <f t="shared" si="287"/>
        <v>987.25</v>
      </c>
      <c r="AR557" s="416"/>
      <c r="AS557" s="416"/>
      <c r="AT557" s="416"/>
      <c r="AU557" s="416">
        <f t="shared" ref="AU557" si="326">AQ557</f>
        <v>987.25</v>
      </c>
      <c r="AV557" s="421">
        <f t="shared" ref="AV557" si="327">SUM(AS557:AU557)</f>
        <v>987.25</v>
      </c>
      <c r="AW557" s="416"/>
      <c r="AX557" s="416"/>
      <c r="AY557" s="421">
        <f t="shared" si="276"/>
        <v>0</v>
      </c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</row>
    <row r="558" spans="1:76" s="21" customFormat="1" ht="12" customHeight="1">
      <c r="A558" s="432">
        <v>18237491</v>
      </c>
      <c r="B558" s="450"/>
      <c r="C558" s="454" t="s">
        <v>1645</v>
      </c>
      <c r="D558" s="411" t="str">
        <f t="shared" ref="D558:D559" si="328">IF(CONCATENATE(H558,I558,J558,K558,N558)= "ERBGRB","CRB",CONCATENATE(H558,I558,J558,K558,N558))</f>
        <v>Non-Op</v>
      </c>
      <c r="E558" s="411"/>
      <c r="F558" s="428">
        <v>43221</v>
      </c>
      <c r="G558" s="411"/>
      <c r="H558" s="412"/>
      <c r="I558" s="412"/>
      <c r="J558" s="412"/>
      <c r="K558" s="412" t="str">
        <f t="shared" si="291"/>
        <v>Non-Op</v>
      </c>
      <c r="L558" s="412" t="str">
        <f t="shared" ref="L558:L559" si="329">IF(VALUE(AM558),"W/C",IF(ISBLANK(AM558),"NO","W/C"))</f>
        <v>NO</v>
      </c>
      <c r="M558" s="412" t="str">
        <f t="shared" ref="M558:M559" si="330">IF(VALUE(AN558),"W/C",IF(ISBLANK(AN558),"NO","W/C"))</f>
        <v>NO</v>
      </c>
      <c r="N558" s="412"/>
      <c r="O558" s="412"/>
      <c r="P558" s="413"/>
      <c r="Q558" s="413"/>
      <c r="R558" s="413"/>
      <c r="S558" s="413"/>
      <c r="T558" s="413"/>
      <c r="U558" s="413"/>
      <c r="V558" s="413"/>
      <c r="W558" s="413"/>
      <c r="X558" s="413"/>
      <c r="Y558" s="413"/>
      <c r="Z558" s="413"/>
      <c r="AA558" s="413">
        <v>143853.23000000001</v>
      </c>
      <c r="AB558" s="413">
        <v>131137.56</v>
      </c>
      <c r="AC558" s="413"/>
      <c r="AD558" s="534">
        <f t="shared" si="286"/>
        <v>17451.834166666667</v>
      </c>
      <c r="AE558" s="532"/>
      <c r="AF558" s="447"/>
      <c r="AG558" s="448"/>
      <c r="AH558" s="416"/>
      <c r="AI558" s="416"/>
      <c r="AJ558" s="416"/>
      <c r="AK558" s="417">
        <f t="shared" ref="AK558:AK559" si="331">AD558</f>
        <v>17451.834166666667</v>
      </c>
      <c r="AL558" s="416">
        <f t="shared" ref="AL558:AL559" si="332">SUM(AI558:AK558)</f>
        <v>17451.834166666667</v>
      </c>
      <c r="AM558" s="418"/>
      <c r="AN558" s="416"/>
      <c r="AO558" s="419">
        <f t="shared" ref="AO558:AO559" si="333">AM558+AN558</f>
        <v>0</v>
      </c>
      <c r="AP558" s="297"/>
      <c r="AQ558" s="420">
        <f t="shared" si="287"/>
        <v>131137.56</v>
      </c>
      <c r="AR558" s="416"/>
      <c r="AS558" s="416"/>
      <c r="AT558" s="416"/>
      <c r="AU558" s="416">
        <f t="shared" ref="AU558:AU559" si="334">AQ558</f>
        <v>131137.56</v>
      </c>
      <c r="AV558" s="421">
        <f t="shared" ref="AV558:AV559" si="335">SUM(AS558:AU558)</f>
        <v>131137.56</v>
      </c>
      <c r="AW558" s="416"/>
      <c r="AX558" s="416"/>
      <c r="AY558" s="421">
        <f t="shared" si="276"/>
        <v>0</v>
      </c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</row>
    <row r="559" spans="1:76" s="21" customFormat="1" ht="12" customHeight="1">
      <c r="A559" s="432">
        <v>18237501</v>
      </c>
      <c r="B559" s="450"/>
      <c r="C559" s="454" t="s">
        <v>1646</v>
      </c>
      <c r="D559" s="411" t="str">
        <f t="shared" si="328"/>
        <v>Non-Op</v>
      </c>
      <c r="E559" s="411"/>
      <c r="F559" s="428">
        <v>43221</v>
      </c>
      <c r="G559" s="411"/>
      <c r="H559" s="412"/>
      <c r="I559" s="412"/>
      <c r="J559" s="412"/>
      <c r="K559" s="412" t="str">
        <f t="shared" si="291"/>
        <v>Non-Op</v>
      </c>
      <c r="L559" s="412" t="str">
        <f t="shared" si="329"/>
        <v>NO</v>
      </c>
      <c r="M559" s="412" t="str">
        <f t="shared" si="330"/>
        <v>NO</v>
      </c>
      <c r="N559" s="412"/>
      <c r="O559" s="412"/>
      <c r="P559" s="413"/>
      <c r="Q559" s="413"/>
      <c r="R559" s="413"/>
      <c r="S559" s="413"/>
      <c r="T559" s="413"/>
      <c r="U559" s="413"/>
      <c r="V559" s="413"/>
      <c r="W559" s="413"/>
      <c r="X559" s="413"/>
      <c r="Y559" s="413"/>
      <c r="Z559" s="413"/>
      <c r="AA559" s="413">
        <v>130096.77</v>
      </c>
      <c r="AB559" s="413">
        <v>121871.24</v>
      </c>
      <c r="AC559" s="413"/>
      <c r="AD559" s="534">
        <f t="shared" si="286"/>
        <v>15919.365833333335</v>
      </c>
      <c r="AE559" s="532"/>
      <c r="AF559" s="447"/>
      <c r="AG559" s="448"/>
      <c r="AH559" s="416"/>
      <c r="AI559" s="416"/>
      <c r="AJ559" s="416"/>
      <c r="AK559" s="417">
        <f t="shared" si="331"/>
        <v>15919.365833333335</v>
      </c>
      <c r="AL559" s="416">
        <f t="shared" si="332"/>
        <v>15919.365833333335</v>
      </c>
      <c r="AM559" s="418"/>
      <c r="AN559" s="416"/>
      <c r="AO559" s="419">
        <f t="shared" si="333"/>
        <v>0</v>
      </c>
      <c r="AP559" s="297"/>
      <c r="AQ559" s="420">
        <f t="shared" si="287"/>
        <v>121871.24</v>
      </c>
      <c r="AR559" s="416"/>
      <c r="AS559" s="416"/>
      <c r="AT559" s="416"/>
      <c r="AU559" s="416">
        <f t="shared" si="334"/>
        <v>121871.24</v>
      </c>
      <c r="AV559" s="421">
        <f t="shared" si="335"/>
        <v>121871.24</v>
      </c>
      <c r="AW559" s="416"/>
      <c r="AX559" s="416"/>
      <c r="AY559" s="421">
        <f t="shared" si="276"/>
        <v>0</v>
      </c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</row>
    <row r="560" spans="1:76" s="21" customFormat="1" ht="12" customHeight="1">
      <c r="A560" s="432">
        <v>18237502</v>
      </c>
      <c r="B560" s="450" t="s">
        <v>2230</v>
      </c>
      <c r="C560" s="464" t="s">
        <v>1497</v>
      </c>
      <c r="D560" s="411" t="str">
        <f t="shared" si="305"/>
        <v>Non-Op</v>
      </c>
      <c r="E560" s="411"/>
      <c r="F560" s="428">
        <v>43070</v>
      </c>
      <c r="G560" s="411"/>
      <c r="H560" s="412" t="str">
        <f t="shared" ref="H560:H591" si="336">IF(VALUE(AH560),H$7,IF(ISBLANK(AH560),"",H$7))</f>
        <v/>
      </c>
      <c r="I560" s="412" t="str">
        <f t="shared" ref="I560:I591" si="337">IF(VALUE(AI560),I$7,IF(ISBLANK(AI560),"",I$7))</f>
        <v/>
      </c>
      <c r="J560" s="412" t="str">
        <f t="shared" ref="J560:J591" si="338">IF(VALUE(AJ560),J$7,IF(ISBLANK(AJ560),"",J$7))</f>
        <v/>
      </c>
      <c r="K560" s="412" t="str">
        <f t="shared" si="291"/>
        <v>Non-Op</v>
      </c>
      <c r="L560" s="412" t="str">
        <f t="shared" si="307"/>
        <v>NO</v>
      </c>
      <c r="M560" s="412" t="str">
        <f t="shared" si="308"/>
        <v>NO</v>
      </c>
      <c r="N560" s="412" t="str">
        <f t="shared" si="309"/>
        <v/>
      </c>
      <c r="O560" s="412"/>
      <c r="P560" s="413">
        <v>0</v>
      </c>
      <c r="Q560" s="413">
        <v>0</v>
      </c>
      <c r="R560" s="413">
        <v>0</v>
      </c>
      <c r="S560" s="413">
        <v>0</v>
      </c>
      <c r="T560" s="413">
        <v>0</v>
      </c>
      <c r="U560" s="413">
        <v>0</v>
      </c>
      <c r="V560" s="413">
        <v>-567913.01</v>
      </c>
      <c r="W560" s="413">
        <v>4734808.6500000004</v>
      </c>
      <c r="X560" s="413">
        <v>3487510.05</v>
      </c>
      <c r="Y560" s="413">
        <v>2363798.31</v>
      </c>
      <c r="Z560" s="413">
        <v>1609188.67</v>
      </c>
      <c r="AA560" s="413">
        <v>1385855.74</v>
      </c>
      <c r="AB560" s="413">
        <v>1307804.79</v>
      </c>
      <c r="AC560" s="413"/>
      <c r="AD560" s="534">
        <f t="shared" si="286"/>
        <v>1138929.2337499999</v>
      </c>
      <c r="AE560" s="532"/>
      <c r="AF560" s="447"/>
      <c r="AG560" s="448"/>
      <c r="AH560" s="416"/>
      <c r="AI560" s="416"/>
      <c r="AJ560" s="416"/>
      <c r="AK560" s="417">
        <f t="shared" si="289"/>
        <v>1138929.2337499999</v>
      </c>
      <c r="AL560" s="416">
        <f t="shared" si="273"/>
        <v>1138929.2337499999</v>
      </c>
      <c r="AM560" s="418"/>
      <c r="AN560" s="416"/>
      <c r="AO560" s="419">
        <f t="shared" si="274"/>
        <v>0</v>
      </c>
      <c r="AP560" s="297"/>
      <c r="AQ560" s="420">
        <f t="shared" si="287"/>
        <v>1307804.79</v>
      </c>
      <c r="AR560" s="416"/>
      <c r="AS560" s="416"/>
      <c r="AT560" s="416"/>
      <c r="AU560" s="416">
        <f t="shared" si="300"/>
        <v>1307804.79</v>
      </c>
      <c r="AV560" s="421">
        <f t="shared" si="275"/>
        <v>1307804.79</v>
      </c>
      <c r="AW560" s="416"/>
      <c r="AX560" s="416"/>
      <c r="AY560" s="421">
        <f t="shared" si="276"/>
        <v>0</v>
      </c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</row>
    <row r="561" spans="1:76" s="21" customFormat="1" ht="12" customHeight="1">
      <c r="A561" s="432">
        <v>18237512</v>
      </c>
      <c r="B561" s="450" t="s">
        <v>2231</v>
      </c>
      <c r="C561" s="464" t="s">
        <v>1524</v>
      </c>
      <c r="D561" s="411" t="str">
        <f t="shared" si="305"/>
        <v>Non-Op</v>
      </c>
      <c r="E561" s="411"/>
      <c r="F561" s="428">
        <v>43070</v>
      </c>
      <c r="G561" s="411"/>
      <c r="H561" s="412" t="str">
        <f t="shared" si="336"/>
        <v/>
      </c>
      <c r="I561" s="412" t="str">
        <f t="shared" si="337"/>
        <v/>
      </c>
      <c r="J561" s="412" t="str">
        <f t="shared" si="338"/>
        <v/>
      </c>
      <c r="K561" s="412" t="str">
        <f t="shared" ref="K561:K592" si="339">IF(VALUE(AK561),K$7,IF(ISBLANK(AK561),"",K$7))</f>
        <v>Non-Op</v>
      </c>
      <c r="L561" s="412" t="str">
        <f t="shared" si="307"/>
        <v>NO</v>
      </c>
      <c r="M561" s="412" t="str">
        <f t="shared" si="308"/>
        <v>NO</v>
      </c>
      <c r="N561" s="412" t="str">
        <f t="shared" si="309"/>
        <v/>
      </c>
      <c r="O561" s="412"/>
      <c r="P561" s="413">
        <v>0</v>
      </c>
      <c r="Q561" s="413">
        <v>0</v>
      </c>
      <c r="R561" s="413">
        <v>0</v>
      </c>
      <c r="S561" s="413">
        <v>0</v>
      </c>
      <c r="T561" s="413">
        <v>0</v>
      </c>
      <c r="U561" s="413">
        <v>0</v>
      </c>
      <c r="V561" s="413">
        <v>-85799.86</v>
      </c>
      <c r="W561" s="413">
        <v>2441010.52</v>
      </c>
      <c r="X561" s="413">
        <v>2191392.2000000002</v>
      </c>
      <c r="Y561" s="413">
        <v>2010594.14</v>
      </c>
      <c r="Z561" s="413">
        <v>1825742.46</v>
      </c>
      <c r="AA561" s="413">
        <v>1798440.82</v>
      </c>
      <c r="AB561" s="413">
        <v>1686715.57</v>
      </c>
      <c r="AC561" s="413"/>
      <c r="AD561" s="534">
        <f t="shared" si="286"/>
        <v>918728.17208333325</v>
      </c>
      <c r="AE561" s="532"/>
      <c r="AF561" s="447"/>
      <c r="AG561" s="448"/>
      <c r="AH561" s="416"/>
      <c r="AI561" s="416"/>
      <c r="AJ561" s="416"/>
      <c r="AK561" s="417">
        <f t="shared" si="289"/>
        <v>918728.17208333325</v>
      </c>
      <c r="AL561" s="416">
        <f t="shared" si="273"/>
        <v>918728.17208333325</v>
      </c>
      <c r="AM561" s="418"/>
      <c r="AN561" s="416"/>
      <c r="AO561" s="419">
        <f t="shared" si="274"/>
        <v>0</v>
      </c>
      <c r="AP561" s="297"/>
      <c r="AQ561" s="420">
        <f t="shared" si="287"/>
        <v>1686715.57</v>
      </c>
      <c r="AR561" s="416"/>
      <c r="AS561" s="416"/>
      <c r="AT561" s="416"/>
      <c r="AU561" s="416">
        <f t="shared" si="300"/>
        <v>1686715.57</v>
      </c>
      <c r="AV561" s="421">
        <f t="shared" si="275"/>
        <v>1686715.57</v>
      </c>
      <c r="AW561" s="416"/>
      <c r="AX561" s="416"/>
      <c r="AY561" s="421">
        <f t="shared" si="276"/>
        <v>0</v>
      </c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</row>
    <row r="562" spans="1:76" s="21" customFormat="1" ht="12" customHeight="1">
      <c r="A562" s="195">
        <v>18238031</v>
      </c>
      <c r="B562" s="126" t="s">
        <v>2232</v>
      </c>
      <c r="C562" s="109" t="s">
        <v>1029</v>
      </c>
      <c r="D562" s="130" t="str">
        <f t="shared" si="305"/>
        <v>W/C</v>
      </c>
      <c r="E562" s="130"/>
      <c r="F562" s="109"/>
      <c r="G562" s="130"/>
      <c r="H562" s="212" t="str">
        <f t="shared" si="336"/>
        <v/>
      </c>
      <c r="I562" s="212" t="str">
        <f t="shared" si="337"/>
        <v/>
      </c>
      <c r="J562" s="212" t="str">
        <f t="shared" si="338"/>
        <v/>
      </c>
      <c r="K562" s="212" t="str">
        <f t="shared" si="339"/>
        <v/>
      </c>
      <c r="L562" s="212" t="str">
        <f t="shared" si="307"/>
        <v>W/C</v>
      </c>
      <c r="M562" s="212" t="str">
        <f t="shared" si="308"/>
        <v>NO</v>
      </c>
      <c r="N562" s="212" t="str">
        <f t="shared" si="309"/>
        <v>W/C</v>
      </c>
      <c r="O562" s="212"/>
      <c r="P562" s="110">
        <v>19086054.969999999</v>
      </c>
      <c r="Q562" s="110">
        <v>17177448.969999999</v>
      </c>
      <c r="R562" s="110">
        <v>15268843.970000001</v>
      </c>
      <c r="S562" s="110">
        <v>13360238.970000001</v>
      </c>
      <c r="T562" s="110">
        <v>11451632.970000001</v>
      </c>
      <c r="U562" s="110">
        <v>9543026.9700000007</v>
      </c>
      <c r="V562" s="110">
        <v>7634421.9699999997</v>
      </c>
      <c r="W562" s="110">
        <v>5725815.9699999997</v>
      </c>
      <c r="X562" s="110">
        <v>3817210.97</v>
      </c>
      <c r="Y562" s="110">
        <v>3273188.89</v>
      </c>
      <c r="Z562" s="110">
        <v>1364582.89</v>
      </c>
      <c r="AA562" s="110">
        <v>21045459.890000001</v>
      </c>
      <c r="AB562" s="110">
        <v>19132235.890000001</v>
      </c>
      <c r="AC562" s="110"/>
      <c r="AD562" s="533">
        <f t="shared" si="286"/>
        <v>10730918.154999999</v>
      </c>
      <c r="AE562" s="531"/>
      <c r="AF562" s="123"/>
      <c r="AG562" s="271" t="s">
        <v>124</v>
      </c>
      <c r="AH562" s="116"/>
      <c r="AI562" s="116"/>
      <c r="AJ562" s="116"/>
      <c r="AK562" s="117"/>
      <c r="AL562" s="116">
        <f t="shared" si="273"/>
        <v>0</v>
      </c>
      <c r="AM562" s="115">
        <f>AD562</f>
        <v>10730918.154999999</v>
      </c>
      <c r="AN562" s="116"/>
      <c r="AO562" s="348">
        <f t="shared" si="274"/>
        <v>10730918.154999999</v>
      </c>
      <c r="AP562" s="297"/>
      <c r="AQ562" s="101">
        <f t="shared" si="287"/>
        <v>19132235.890000001</v>
      </c>
      <c r="AR562" s="116"/>
      <c r="AS562" s="116"/>
      <c r="AT562" s="116"/>
      <c r="AU562" s="116"/>
      <c r="AV562" s="343">
        <f t="shared" si="275"/>
        <v>0</v>
      </c>
      <c r="AW562" s="116">
        <f t="shared" si="288"/>
        <v>19132235.890000001</v>
      </c>
      <c r="AX562" s="116"/>
      <c r="AY562" s="343">
        <f t="shared" si="276"/>
        <v>19132235.890000001</v>
      </c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</row>
    <row r="563" spans="1:76" s="21" customFormat="1" ht="12" customHeight="1">
      <c r="A563" s="195">
        <v>18238032</v>
      </c>
      <c r="B563" s="126" t="s">
        <v>2233</v>
      </c>
      <c r="C563" s="109" t="s">
        <v>1030</v>
      </c>
      <c r="D563" s="130" t="str">
        <f t="shared" si="305"/>
        <v>W/C</v>
      </c>
      <c r="E563" s="130"/>
      <c r="F563" s="109"/>
      <c r="G563" s="130"/>
      <c r="H563" s="212" t="str">
        <f t="shared" si="336"/>
        <v/>
      </c>
      <c r="I563" s="212" t="str">
        <f t="shared" si="337"/>
        <v/>
      </c>
      <c r="J563" s="212" t="str">
        <f t="shared" si="338"/>
        <v/>
      </c>
      <c r="K563" s="212" t="str">
        <f t="shared" si="339"/>
        <v/>
      </c>
      <c r="L563" s="212" t="str">
        <f t="shared" si="307"/>
        <v>W/C</v>
      </c>
      <c r="M563" s="212" t="str">
        <f t="shared" si="308"/>
        <v>NO</v>
      </c>
      <c r="N563" s="212" t="str">
        <f t="shared" si="309"/>
        <v>W/C</v>
      </c>
      <c r="O563" s="212"/>
      <c r="P563" s="110">
        <v>6918798.2300000004</v>
      </c>
      <c r="Q563" s="110">
        <v>6226918.2300000004</v>
      </c>
      <c r="R563" s="110">
        <v>5535039.2300000004</v>
      </c>
      <c r="S563" s="110">
        <v>4843159.2300000004</v>
      </c>
      <c r="T563" s="110">
        <v>4151279.23</v>
      </c>
      <c r="U563" s="110">
        <v>3459399.23</v>
      </c>
      <c r="V563" s="110">
        <v>2767519.23</v>
      </c>
      <c r="W563" s="110">
        <v>2075639.23</v>
      </c>
      <c r="X563" s="110">
        <v>1383760.23</v>
      </c>
      <c r="Y563" s="110">
        <v>1795092.73</v>
      </c>
      <c r="Z563" s="110">
        <v>1103212.73</v>
      </c>
      <c r="AA563" s="110">
        <v>5155696.7300000004</v>
      </c>
      <c r="AB563" s="110">
        <v>4686996.7300000004</v>
      </c>
      <c r="AC563" s="110"/>
      <c r="AD563" s="533">
        <f t="shared" si="286"/>
        <v>3691634.459166667</v>
      </c>
      <c r="AE563" s="531"/>
      <c r="AF563" s="123"/>
      <c r="AG563" s="271" t="s">
        <v>124</v>
      </c>
      <c r="AH563" s="116"/>
      <c r="AI563" s="116"/>
      <c r="AJ563" s="116"/>
      <c r="AK563" s="117"/>
      <c r="AL563" s="116">
        <f t="shared" si="273"/>
        <v>0</v>
      </c>
      <c r="AM563" s="115">
        <f>AD563</f>
        <v>3691634.459166667</v>
      </c>
      <c r="AN563" s="116"/>
      <c r="AO563" s="348">
        <f t="shared" si="274"/>
        <v>3691634.459166667</v>
      </c>
      <c r="AP563" s="297"/>
      <c r="AQ563" s="101">
        <f t="shared" si="287"/>
        <v>4686996.7300000004</v>
      </c>
      <c r="AR563" s="116"/>
      <c r="AS563" s="116"/>
      <c r="AT563" s="116"/>
      <c r="AU563" s="116"/>
      <c r="AV563" s="343">
        <f t="shared" si="275"/>
        <v>0</v>
      </c>
      <c r="AW563" s="116">
        <f t="shared" si="288"/>
        <v>4686996.7300000004</v>
      </c>
      <c r="AX563" s="116"/>
      <c r="AY563" s="343">
        <f t="shared" si="276"/>
        <v>4686996.7300000004</v>
      </c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</row>
    <row r="564" spans="1:76" s="21" customFormat="1" ht="12" customHeight="1">
      <c r="A564" s="195">
        <v>18238041</v>
      </c>
      <c r="B564" s="126" t="s">
        <v>2234</v>
      </c>
      <c r="C564" s="109" t="s">
        <v>1031</v>
      </c>
      <c r="D564" s="130" t="str">
        <f t="shared" si="305"/>
        <v>W/C</v>
      </c>
      <c r="E564" s="130"/>
      <c r="F564" s="109"/>
      <c r="G564" s="130"/>
      <c r="H564" s="212" t="str">
        <f t="shared" si="336"/>
        <v/>
      </c>
      <c r="I564" s="212" t="str">
        <f t="shared" si="337"/>
        <v/>
      </c>
      <c r="J564" s="212" t="str">
        <f t="shared" si="338"/>
        <v/>
      </c>
      <c r="K564" s="212" t="str">
        <f t="shared" si="339"/>
        <v/>
      </c>
      <c r="L564" s="212" t="str">
        <f t="shared" si="307"/>
        <v>W/C</v>
      </c>
      <c r="M564" s="212" t="str">
        <f t="shared" si="308"/>
        <v>NO</v>
      </c>
      <c r="N564" s="212" t="str">
        <f t="shared" si="309"/>
        <v>W/C</v>
      </c>
      <c r="O564" s="212"/>
      <c r="P564" s="110">
        <v>11775486</v>
      </c>
      <c r="Q564" s="110">
        <v>14595138</v>
      </c>
      <c r="R564" s="110">
        <v>14982947</v>
      </c>
      <c r="S564" s="110">
        <v>17713102</v>
      </c>
      <c r="T564" s="110">
        <v>19837302</v>
      </c>
      <c r="U564" s="110">
        <v>20980669</v>
      </c>
      <c r="V564" s="110">
        <v>21594101</v>
      </c>
      <c r="W564" s="110">
        <v>22767459</v>
      </c>
      <c r="X564" s="110">
        <v>23969550</v>
      </c>
      <c r="Y564" s="110">
        <v>25693086</v>
      </c>
      <c r="Z564" s="110">
        <v>28861796</v>
      </c>
      <c r="AA564" s="110">
        <v>10529285</v>
      </c>
      <c r="AB564" s="110">
        <v>12924811</v>
      </c>
      <c r="AC564" s="110"/>
      <c r="AD564" s="533">
        <f t="shared" si="286"/>
        <v>19489548.625</v>
      </c>
      <c r="AE564" s="531"/>
      <c r="AF564" s="123"/>
      <c r="AG564" s="271" t="s">
        <v>124</v>
      </c>
      <c r="AH564" s="116"/>
      <c r="AI564" s="116"/>
      <c r="AJ564" s="116"/>
      <c r="AK564" s="117"/>
      <c r="AL564" s="116">
        <f t="shared" si="273"/>
        <v>0</v>
      </c>
      <c r="AM564" s="115">
        <f>AD564</f>
        <v>19489548.625</v>
      </c>
      <c r="AN564" s="116"/>
      <c r="AO564" s="348">
        <f t="shared" si="274"/>
        <v>19489548.625</v>
      </c>
      <c r="AP564" s="297"/>
      <c r="AQ564" s="101">
        <f t="shared" si="287"/>
        <v>12924811</v>
      </c>
      <c r="AR564" s="116"/>
      <c r="AS564" s="116"/>
      <c r="AT564" s="116"/>
      <c r="AU564" s="116"/>
      <c r="AV564" s="343">
        <f t="shared" si="275"/>
        <v>0</v>
      </c>
      <c r="AW564" s="116">
        <f t="shared" si="288"/>
        <v>12924811</v>
      </c>
      <c r="AX564" s="116"/>
      <c r="AY564" s="343">
        <f t="shared" si="276"/>
        <v>12924811</v>
      </c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s="21" customFormat="1" ht="12" customHeight="1">
      <c r="A565" s="195">
        <v>18238042</v>
      </c>
      <c r="B565" s="126" t="s">
        <v>2235</v>
      </c>
      <c r="C565" s="109" t="s">
        <v>1032</v>
      </c>
      <c r="D565" s="130" t="str">
        <f t="shared" si="305"/>
        <v>W/C</v>
      </c>
      <c r="E565" s="130"/>
      <c r="F565" s="109"/>
      <c r="G565" s="130"/>
      <c r="H565" s="212" t="str">
        <f t="shared" si="336"/>
        <v/>
      </c>
      <c r="I565" s="212" t="str">
        <f t="shared" si="337"/>
        <v/>
      </c>
      <c r="J565" s="212" t="str">
        <f t="shared" si="338"/>
        <v/>
      </c>
      <c r="K565" s="212" t="str">
        <f t="shared" si="339"/>
        <v/>
      </c>
      <c r="L565" s="212" t="str">
        <f t="shared" si="307"/>
        <v>W/C</v>
      </c>
      <c r="M565" s="212" t="str">
        <f t="shared" si="308"/>
        <v>NO</v>
      </c>
      <c r="N565" s="212" t="str">
        <f t="shared" si="309"/>
        <v>W/C</v>
      </c>
      <c r="O565" s="212"/>
      <c r="P565" s="110">
        <v>154310</v>
      </c>
      <c r="Q565" s="110">
        <v>1939005</v>
      </c>
      <c r="R565" s="110">
        <v>3344985</v>
      </c>
      <c r="S565" s="110">
        <v>4982728</v>
      </c>
      <c r="T565" s="110">
        <v>5691080</v>
      </c>
      <c r="U565" s="110">
        <v>5477533</v>
      </c>
      <c r="V565" s="110">
        <v>4521184</v>
      </c>
      <c r="W565" s="110">
        <v>3984927</v>
      </c>
      <c r="X565" s="110">
        <v>3315251</v>
      </c>
      <c r="Y565" s="110">
        <v>3188890</v>
      </c>
      <c r="Z565" s="110">
        <v>4225985</v>
      </c>
      <c r="AA565" s="110">
        <v>1281728</v>
      </c>
      <c r="AB565" s="110">
        <v>2938150</v>
      </c>
      <c r="AC565" s="110"/>
      <c r="AD565" s="533">
        <f t="shared" si="286"/>
        <v>3624960.5</v>
      </c>
      <c r="AE565" s="531"/>
      <c r="AF565" s="123"/>
      <c r="AG565" s="271" t="s">
        <v>124</v>
      </c>
      <c r="AH565" s="116"/>
      <c r="AI565" s="116"/>
      <c r="AJ565" s="116"/>
      <c r="AK565" s="117"/>
      <c r="AL565" s="116">
        <f t="shared" si="273"/>
        <v>0</v>
      </c>
      <c r="AM565" s="115">
        <f>AD565</f>
        <v>3624960.5</v>
      </c>
      <c r="AN565" s="116"/>
      <c r="AO565" s="348">
        <f t="shared" si="274"/>
        <v>3624960.5</v>
      </c>
      <c r="AP565" s="297"/>
      <c r="AQ565" s="101">
        <f t="shared" si="287"/>
        <v>2938150</v>
      </c>
      <c r="AR565" s="116"/>
      <c r="AS565" s="116"/>
      <c r="AT565" s="116"/>
      <c r="AU565" s="116"/>
      <c r="AV565" s="343">
        <f t="shared" si="275"/>
        <v>0</v>
      </c>
      <c r="AW565" s="116">
        <f t="shared" si="288"/>
        <v>2938150</v>
      </c>
      <c r="AX565" s="116"/>
      <c r="AY565" s="343">
        <f t="shared" si="276"/>
        <v>2938150</v>
      </c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s="21" customFormat="1" ht="12" customHeight="1">
      <c r="A566" s="195">
        <v>18238141</v>
      </c>
      <c r="B566" s="126" t="s">
        <v>2236</v>
      </c>
      <c r="C566" s="130" t="s">
        <v>1037</v>
      </c>
      <c r="D566" s="130" t="str">
        <f t="shared" si="305"/>
        <v>Non-Op</v>
      </c>
      <c r="E566" s="130"/>
      <c r="F566" s="130"/>
      <c r="G566" s="130"/>
      <c r="H566" s="212" t="str">
        <f t="shared" si="336"/>
        <v/>
      </c>
      <c r="I566" s="212" t="str">
        <f t="shared" si="337"/>
        <v/>
      </c>
      <c r="J566" s="212" t="str">
        <f t="shared" si="338"/>
        <v/>
      </c>
      <c r="K566" s="212" t="str">
        <f t="shared" si="339"/>
        <v>Non-Op</v>
      </c>
      <c r="L566" s="212" t="str">
        <f t="shared" si="307"/>
        <v>NO</v>
      </c>
      <c r="M566" s="212" t="str">
        <f t="shared" si="308"/>
        <v>NO</v>
      </c>
      <c r="N566" s="212" t="str">
        <f t="shared" si="309"/>
        <v/>
      </c>
      <c r="O566" s="212"/>
      <c r="P566" s="110">
        <v>9781861.6199999992</v>
      </c>
      <c r="Q566" s="110">
        <v>9581931.9900000002</v>
      </c>
      <c r="R566" s="110">
        <v>6881842.5800000001</v>
      </c>
      <c r="S566" s="110">
        <v>6208232.0899999999</v>
      </c>
      <c r="T566" s="110">
        <v>991460.08</v>
      </c>
      <c r="U566" s="110">
        <v>0</v>
      </c>
      <c r="V566" s="110">
        <v>0</v>
      </c>
      <c r="W566" s="110">
        <v>0</v>
      </c>
      <c r="X566" s="110">
        <v>0</v>
      </c>
      <c r="Y566" s="110">
        <v>0</v>
      </c>
      <c r="Z566" s="110">
        <v>0</v>
      </c>
      <c r="AA566" s="110">
        <v>4315803.01</v>
      </c>
      <c r="AB566" s="110">
        <v>3447493.03</v>
      </c>
      <c r="AC566" s="110"/>
      <c r="AD566" s="533">
        <f t="shared" si="286"/>
        <v>2882828.9229166671</v>
      </c>
      <c r="AE566" s="531"/>
      <c r="AF566" s="123"/>
      <c r="AG566" s="271" t="s">
        <v>453</v>
      </c>
      <c r="AH566" s="116"/>
      <c r="AI566" s="116"/>
      <c r="AJ566" s="116"/>
      <c r="AK566" s="117">
        <f t="shared" ref="AK566:AK575" si="340">AD566</f>
        <v>2882828.9229166671</v>
      </c>
      <c r="AL566" s="116">
        <f t="shared" si="273"/>
        <v>2882828.9229166671</v>
      </c>
      <c r="AM566" s="115"/>
      <c r="AN566" s="116"/>
      <c r="AO566" s="348">
        <f t="shared" si="274"/>
        <v>0</v>
      </c>
      <c r="AP566" s="297"/>
      <c r="AQ566" s="101">
        <f t="shared" si="287"/>
        <v>3447493.03</v>
      </c>
      <c r="AR566" s="116"/>
      <c r="AS566" s="116"/>
      <c r="AT566" s="116"/>
      <c r="AU566" s="116">
        <f t="shared" ref="AU566:AU575" si="341">AQ566</f>
        <v>3447493.03</v>
      </c>
      <c r="AV566" s="343">
        <f t="shared" si="275"/>
        <v>3447493.03</v>
      </c>
      <c r="AW566" s="116"/>
      <c r="AX566" s="116"/>
      <c r="AY566" s="343">
        <f t="shared" si="276"/>
        <v>0</v>
      </c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</row>
    <row r="567" spans="1:76" s="21" customFormat="1" ht="12" customHeight="1">
      <c r="A567" s="195">
        <v>18238142</v>
      </c>
      <c r="B567" s="126" t="s">
        <v>2237</v>
      </c>
      <c r="C567" s="130" t="s">
        <v>1038</v>
      </c>
      <c r="D567" s="130" t="str">
        <f t="shared" si="305"/>
        <v>Non-Op</v>
      </c>
      <c r="E567" s="130"/>
      <c r="F567" s="130"/>
      <c r="G567" s="130"/>
      <c r="H567" s="212" t="str">
        <f t="shared" si="336"/>
        <v/>
      </c>
      <c r="I567" s="212" t="str">
        <f t="shared" si="337"/>
        <v/>
      </c>
      <c r="J567" s="212" t="str">
        <f t="shared" si="338"/>
        <v/>
      </c>
      <c r="K567" s="212" t="str">
        <f t="shared" si="339"/>
        <v>Non-Op</v>
      </c>
      <c r="L567" s="212" t="str">
        <f t="shared" si="307"/>
        <v>NO</v>
      </c>
      <c r="M567" s="212" t="str">
        <f t="shared" si="308"/>
        <v>NO</v>
      </c>
      <c r="N567" s="212" t="str">
        <f t="shared" si="309"/>
        <v/>
      </c>
      <c r="O567" s="212"/>
      <c r="P567" s="110">
        <v>43162712.200000003</v>
      </c>
      <c r="Q567" s="110">
        <v>44602172.57</v>
      </c>
      <c r="R567" s="110">
        <v>45661514.609999999</v>
      </c>
      <c r="S567" s="110">
        <v>47343172.030000001</v>
      </c>
      <c r="T567" s="110">
        <v>47298042.530000001</v>
      </c>
      <c r="U567" s="110">
        <v>48666258.100000001</v>
      </c>
      <c r="V567" s="110">
        <v>48106199.670000002</v>
      </c>
      <c r="W567" s="110">
        <v>52122094.520000003</v>
      </c>
      <c r="X567" s="110">
        <v>49790291.25</v>
      </c>
      <c r="Y567" s="110">
        <v>47683969.259999998</v>
      </c>
      <c r="Z567" s="110">
        <v>46029519.140000001</v>
      </c>
      <c r="AA567" s="110">
        <v>569275.34</v>
      </c>
      <c r="AB567" s="110">
        <v>984844.08</v>
      </c>
      <c r="AC567" s="110"/>
      <c r="AD567" s="533">
        <f t="shared" si="286"/>
        <v>41662190.596666656</v>
      </c>
      <c r="AE567" s="531"/>
      <c r="AF567" s="123"/>
      <c r="AG567" s="271" t="s">
        <v>453</v>
      </c>
      <c r="AH567" s="116"/>
      <c r="AI567" s="116"/>
      <c r="AJ567" s="116"/>
      <c r="AK567" s="117">
        <f t="shared" si="340"/>
        <v>41662190.596666656</v>
      </c>
      <c r="AL567" s="116">
        <f t="shared" si="273"/>
        <v>41662190.596666656</v>
      </c>
      <c r="AM567" s="115"/>
      <c r="AN567" s="116"/>
      <c r="AO567" s="348">
        <f t="shared" si="274"/>
        <v>0</v>
      </c>
      <c r="AP567" s="297"/>
      <c r="AQ567" s="101">
        <f t="shared" si="287"/>
        <v>984844.08</v>
      </c>
      <c r="AR567" s="116"/>
      <c r="AS567" s="116"/>
      <c r="AT567" s="116"/>
      <c r="AU567" s="116">
        <f t="shared" si="341"/>
        <v>984844.08</v>
      </c>
      <c r="AV567" s="343">
        <f t="shared" si="275"/>
        <v>984844.08</v>
      </c>
      <c r="AW567" s="116"/>
      <c r="AX567" s="116"/>
      <c r="AY567" s="343">
        <f t="shared" si="276"/>
        <v>0</v>
      </c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</row>
    <row r="568" spans="1:76" s="21" customFormat="1" ht="12" customHeight="1">
      <c r="A568" s="195">
        <v>18238151</v>
      </c>
      <c r="B568" s="126" t="s">
        <v>2238</v>
      </c>
      <c r="C568" s="130" t="s">
        <v>1039</v>
      </c>
      <c r="D568" s="130" t="str">
        <f t="shared" si="305"/>
        <v>Non-Op</v>
      </c>
      <c r="E568" s="130"/>
      <c r="F568" s="130"/>
      <c r="G568" s="130"/>
      <c r="H568" s="212" t="str">
        <f t="shared" si="336"/>
        <v/>
      </c>
      <c r="I568" s="212" t="str">
        <f t="shared" si="337"/>
        <v/>
      </c>
      <c r="J568" s="212" t="str">
        <f t="shared" si="338"/>
        <v/>
      </c>
      <c r="K568" s="212" t="str">
        <f t="shared" si="339"/>
        <v>Non-Op</v>
      </c>
      <c r="L568" s="212" t="str">
        <f t="shared" si="307"/>
        <v>NO</v>
      </c>
      <c r="M568" s="212" t="str">
        <f t="shared" si="308"/>
        <v>NO</v>
      </c>
      <c r="N568" s="212" t="str">
        <f t="shared" si="309"/>
        <v/>
      </c>
      <c r="O568" s="212"/>
      <c r="P568" s="110">
        <v>7311535.3600000003</v>
      </c>
      <c r="Q568" s="110">
        <v>7622985.8200000003</v>
      </c>
      <c r="R568" s="110">
        <v>7507538.3899999997</v>
      </c>
      <c r="S568" s="110">
        <v>9132118.3399999999</v>
      </c>
      <c r="T568" s="110">
        <v>9729683.4700000007</v>
      </c>
      <c r="U568" s="110">
        <v>10997300.619999999</v>
      </c>
      <c r="V568" s="110">
        <v>11496655.73</v>
      </c>
      <c r="W568" s="110">
        <v>0</v>
      </c>
      <c r="X568" s="110">
        <v>0</v>
      </c>
      <c r="Y568" s="110">
        <v>0</v>
      </c>
      <c r="Z568" s="110">
        <v>0</v>
      </c>
      <c r="AA568" s="110">
        <v>0</v>
      </c>
      <c r="AB568" s="110">
        <v>0</v>
      </c>
      <c r="AC568" s="110"/>
      <c r="AD568" s="533">
        <f t="shared" si="286"/>
        <v>5011837.5041666673</v>
      </c>
      <c r="AE568" s="531"/>
      <c r="AF568" s="123"/>
      <c r="AG568" s="271" t="s">
        <v>453</v>
      </c>
      <c r="AH568" s="116"/>
      <c r="AI568" s="116"/>
      <c r="AJ568" s="116"/>
      <c r="AK568" s="117">
        <f t="shared" si="340"/>
        <v>5011837.5041666673</v>
      </c>
      <c r="AL568" s="116">
        <f t="shared" si="273"/>
        <v>5011837.5041666673</v>
      </c>
      <c r="AM568" s="115"/>
      <c r="AN568" s="116"/>
      <c r="AO568" s="348">
        <f t="shared" si="274"/>
        <v>0</v>
      </c>
      <c r="AP568" s="297"/>
      <c r="AQ568" s="101">
        <f t="shared" si="287"/>
        <v>0</v>
      </c>
      <c r="AR568" s="116"/>
      <c r="AS568" s="116"/>
      <c r="AT568" s="116"/>
      <c r="AU568" s="116">
        <f t="shared" si="341"/>
        <v>0</v>
      </c>
      <c r="AV568" s="343">
        <f t="shared" si="275"/>
        <v>0</v>
      </c>
      <c r="AW568" s="116"/>
      <c r="AX568" s="116"/>
      <c r="AY568" s="343">
        <f t="shared" si="276"/>
        <v>0</v>
      </c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</row>
    <row r="569" spans="1:76" s="21" customFormat="1" ht="12" customHeight="1">
      <c r="A569" s="195">
        <v>18238152</v>
      </c>
      <c r="B569" s="126" t="s">
        <v>2239</v>
      </c>
      <c r="C569" s="130" t="s">
        <v>1040</v>
      </c>
      <c r="D569" s="130" t="str">
        <f t="shared" si="305"/>
        <v>Non-Op</v>
      </c>
      <c r="E569" s="130"/>
      <c r="F569" s="130"/>
      <c r="G569" s="130"/>
      <c r="H569" s="212" t="str">
        <f t="shared" si="336"/>
        <v/>
      </c>
      <c r="I569" s="212" t="str">
        <f t="shared" si="337"/>
        <v/>
      </c>
      <c r="J569" s="212" t="str">
        <f t="shared" si="338"/>
        <v/>
      </c>
      <c r="K569" s="212" t="str">
        <f t="shared" si="339"/>
        <v>Non-Op</v>
      </c>
      <c r="L569" s="212" t="str">
        <f t="shared" si="307"/>
        <v>NO</v>
      </c>
      <c r="M569" s="212" t="str">
        <f t="shared" si="308"/>
        <v>NO</v>
      </c>
      <c r="N569" s="212" t="str">
        <f t="shared" si="309"/>
        <v/>
      </c>
      <c r="O569" s="212"/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10">
        <v>301966.76</v>
      </c>
      <c r="V569" s="110">
        <v>639327.88</v>
      </c>
      <c r="W569" s="110">
        <v>0</v>
      </c>
      <c r="X569" s="110">
        <v>0</v>
      </c>
      <c r="Y569" s="110">
        <v>0</v>
      </c>
      <c r="Z569" s="110">
        <v>0</v>
      </c>
      <c r="AA569" s="110">
        <v>0</v>
      </c>
      <c r="AB569" s="110">
        <v>0</v>
      </c>
      <c r="AC569" s="110"/>
      <c r="AD569" s="533">
        <f t="shared" si="286"/>
        <v>78441.22</v>
      </c>
      <c r="AE569" s="531"/>
      <c r="AF569" s="123"/>
      <c r="AG569" s="271" t="s">
        <v>453</v>
      </c>
      <c r="AH569" s="116"/>
      <c r="AI569" s="116"/>
      <c r="AJ569" s="116"/>
      <c r="AK569" s="117">
        <f t="shared" si="340"/>
        <v>78441.22</v>
      </c>
      <c r="AL569" s="116">
        <f t="shared" si="273"/>
        <v>78441.22</v>
      </c>
      <c r="AM569" s="115"/>
      <c r="AN569" s="116"/>
      <c r="AO569" s="348">
        <f t="shared" si="274"/>
        <v>0</v>
      </c>
      <c r="AP569" s="297"/>
      <c r="AQ569" s="101">
        <f t="shared" si="287"/>
        <v>0</v>
      </c>
      <c r="AR569" s="116"/>
      <c r="AS569" s="116"/>
      <c r="AT569" s="116"/>
      <c r="AU569" s="116">
        <f t="shared" si="341"/>
        <v>0</v>
      </c>
      <c r="AV569" s="343">
        <f t="shared" si="275"/>
        <v>0</v>
      </c>
      <c r="AW569" s="116"/>
      <c r="AX569" s="116"/>
      <c r="AY569" s="343">
        <f t="shared" si="276"/>
        <v>0</v>
      </c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</row>
    <row r="570" spans="1:76" s="21" customFormat="1" ht="12" customHeight="1">
      <c r="A570" s="195">
        <v>18238161</v>
      </c>
      <c r="B570" s="126" t="s">
        <v>2240</v>
      </c>
      <c r="C570" s="130" t="s">
        <v>1041</v>
      </c>
      <c r="D570" s="130" t="str">
        <f t="shared" si="305"/>
        <v>Non-Op</v>
      </c>
      <c r="E570" s="130"/>
      <c r="F570" s="130"/>
      <c r="G570" s="130"/>
      <c r="H570" s="212" t="str">
        <f t="shared" si="336"/>
        <v/>
      </c>
      <c r="I570" s="212" t="str">
        <f t="shared" si="337"/>
        <v/>
      </c>
      <c r="J570" s="212" t="str">
        <f t="shared" si="338"/>
        <v/>
      </c>
      <c r="K570" s="212" t="str">
        <f t="shared" si="339"/>
        <v>Non-Op</v>
      </c>
      <c r="L570" s="212" t="str">
        <f t="shared" si="307"/>
        <v>NO</v>
      </c>
      <c r="M570" s="212" t="str">
        <f t="shared" si="308"/>
        <v>NO</v>
      </c>
      <c r="N570" s="212" t="str">
        <f t="shared" si="309"/>
        <v/>
      </c>
      <c r="O570" s="212"/>
      <c r="P570" s="110">
        <v>231950.4</v>
      </c>
      <c r="Q570" s="110">
        <v>292906.78000000003</v>
      </c>
      <c r="R570" s="110">
        <v>351067.33</v>
      </c>
      <c r="S570" s="110">
        <v>397295.22</v>
      </c>
      <c r="T570" s="110">
        <v>433368.93</v>
      </c>
      <c r="U570" s="110">
        <v>450465.47</v>
      </c>
      <c r="V570" s="110">
        <v>451853.74</v>
      </c>
      <c r="W570" s="110">
        <v>449572.28</v>
      </c>
      <c r="X570" s="110">
        <v>448825.61</v>
      </c>
      <c r="Y570" s="110">
        <v>443347.37</v>
      </c>
      <c r="Z570" s="110">
        <v>432089.42</v>
      </c>
      <c r="AA570" s="110">
        <v>0</v>
      </c>
      <c r="AB570" s="110">
        <v>0</v>
      </c>
      <c r="AC570" s="110"/>
      <c r="AD570" s="533">
        <f t="shared" si="286"/>
        <v>355563.9458333333</v>
      </c>
      <c r="AE570" s="531"/>
      <c r="AF570" s="123"/>
      <c r="AG570" s="271" t="s">
        <v>453</v>
      </c>
      <c r="AH570" s="116"/>
      <c r="AI570" s="116"/>
      <c r="AJ570" s="116"/>
      <c r="AK570" s="117">
        <f t="shared" si="340"/>
        <v>355563.9458333333</v>
      </c>
      <c r="AL570" s="116">
        <f t="shared" si="273"/>
        <v>355563.9458333333</v>
      </c>
      <c r="AM570" s="115"/>
      <c r="AN570" s="116"/>
      <c r="AO570" s="348">
        <f t="shared" si="274"/>
        <v>0</v>
      </c>
      <c r="AP570" s="297"/>
      <c r="AQ570" s="101">
        <f t="shared" si="287"/>
        <v>0</v>
      </c>
      <c r="AR570" s="116"/>
      <c r="AS570" s="116"/>
      <c r="AT570" s="116"/>
      <c r="AU570" s="116">
        <f t="shared" si="341"/>
        <v>0</v>
      </c>
      <c r="AV570" s="343">
        <f t="shared" si="275"/>
        <v>0</v>
      </c>
      <c r="AW570" s="116"/>
      <c r="AX570" s="116"/>
      <c r="AY570" s="343">
        <f t="shared" si="276"/>
        <v>0</v>
      </c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</row>
    <row r="571" spans="1:76" s="21" customFormat="1" ht="12" customHeight="1">
      <c r="A571" s="195">
        <v>18238162</v>
      </c>
      <c r="B571" s="126" t="s">
        <v>2241</v>
      </c>
      <c r="C571" s="130" t="s">
        <v>1042</v>
      </c>
      <c r="D571" s="130" t="str">
        <f t="shared" si="305"/>
        <v>Non-Op</v>
      </c>
      <c r="E571" s="130"/>
      <c r="F571" s="130"/>
      <c r="G571" s="130"/>
      <c r="H571" s="212" t="str">
        <f t="shared" si="336"/>
        <v/>
      </c>
      <c r="I571" s="212" t="str">
        <f t="shared" si="337"/>
        <v/>
      </c>
      <c r="J571" s="212" t="str">
        <f t="shared" si="338"/>
        <v/>
      </c>
      <c r="K571" s="212" t="str">
        <f t="shared" si="339"/>
        <v>Non-Op</v>
      </c>
      <c r="L571" s="212" t="str">
        <f t="shared" si="307"/>
        <v>NO</v>
      </c>
      <c r="M571" s="212" t="str">
        <f t="shared" si="308"/>
        <v>NO</v>
      </c>
      <c r="N571" s="212" t="str">
        <f t="shared" si="309"/>
        <v/>
      </c>
      <c r="O571" s="212"/>
      <c r="P571" s="110">
        <v>1118268.42</v>
      </c>
      <c r="Q571" s="110">
        <v>1314930.1000000001</v>
      </c>
      <c r="R571" s="110">
        <v>1539583.76</v>
      </c>
      <c r="S571" s="110">
        <v>1753849.59</v>
      </c>
      <c r="T571" s="110">
        <v>1980759.51</v>
      </c>
      <c r="U571" s="110">
        <v>2202901.1800000002</v>
      </c>
      <c r="V571" s="110">
        <v>2416073.61</v>
      </c>
      <c r="W571" s="110">
        <v>2626071.4300000002</v>
      </c>
      <c r="X571" s="110">
        <v>2828341.77</v>
      </c>
      <c r="Y571" s="110">
        <v>3012660.97</v>
      </c>
      <c r="Z571" s="110">
        <v>3191205.27</v>
      </c>
      <c r="AA571" s="110">
        <v>942515.78</v>
      </c>
      <c r="AB571" s="110">
        <v>1103479.94</v>
      </c>
      <c r="AC571" s="110"/>
      <c r="AD571" s="533">
        <f t="shared" si="286"/>
        <v>2076647.2625</v>
      </c>
      <c r="AE571" s="531"/>
      <c r="AF571" s="123"/>
      <c r="AG571" s="271" t="s">
        <v>453</v>
      </c>
      <c r="AH571" s="116"/>
      <c r="AI571" s="116"/>
      <c r="AJ571" s="116"/>
      <c r="AK571" s="117">
        <f t="shared" si="340"/>
        <v>2076647.2625</v>
      </c>
      <c r="AL571" s="116">
        <f t="shared" si="273"/>
        <v>2076647.2625</v>
      </c>
      <c r="AM571" s="115"/>
      <c r="AN571" s="116"/>
      <c r="AO571" s="348">
        <f t="shared" si="274"/>
        <v>0</v>
      </c>
      <c r="AP571" s="297"/>
      <c r="AQ571" s="101">
        <f t="shared" si="287"/>
        <v>1103479.94</v>
      </c>
      <c r="AR571" s="116"/>
      <c r="AS571" s="116"/>
      <c r="AT571" s="116"/>
      <c r="AU571" s="116">
        <f t="shared" si="341"/>
        <v>1103479.94</v>
      </c>
      <c r="AV571" s="343">
        <f t="shared" si="275"/>
        <v>1103479.94</v>
      </c>
      <c r="AW571" s="116"/>
      <c r="AX571" s="116"/>
      <c r="AY571" s="343">
        <f t="shared" si="276"/>
        <v>0</v>
      </c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s="21" customFormat="1" ht="12" customHeight="1">
      <c r="A572" s="195">
        <v>18238171</v>
      </c>
      <c r="B572" s="126" t="s">
        <v>2242</v>
      </c>
      <c r="C572" s="130" t="s">
        <v>1043</v>
      </c>
      <c r="D572" s="130" t="str">
        <f t="shared" si="305"/>
        <v>Non-Op</v>
      </c>
      <c r="E572" s="130"/>
      <c r="F572" s="130"/>
      <c r="G572" s="130"/>
      <c r="H572" s="212" t="str">
        <f t="shared" si="336"/>
        <v/>
      </c>
      <c r="I572" s="212" t="str">
        <f t="shared" si="337"/>
        <v/>
      </c>
      <c r="J572" s="212" t="str">
        <f t="shared" si="338"/>
        <v/>
      </c>
      <c r="K572" s="212" t="str">
        <f t="shared" si="339"/>
        <v>Non-Op</v>
      </c>
      <c r="L572" s="212" t="str">
        <f t="shared" si="307"/>
        <v>NO</v>
      </c>
      <c r="M572" s="212" t="str">
        <f t="shared" si="308"/>
        <v>NO</v>
      </c>
      <c r="N572" s="212" t="str">
        <f t="shared" si="309"/>
        <v/>
      </c>
      <c r="O572" s="212"/>
      <c r="P572" s="110">
        <v>211771.97</v>
      </c>
      <c r="Q572" s="110">
        <v>259456.44</v>
      </c>
      <c r="R572" s="110">
        <v>309946.46000000002</v>
      </c>
      <c r="S572" s="110">
        <v>357421.07</v>
      </c>
      <c r="T572" s="110">
        <v>409384.32</v>
      </c>
      <c r="U572" s="110">
        <v>462149.12</v>
      </c>
      <c r="V572" s="110">
        <v>515962.22</v>
      </c>
      <c r="W572" s="110">
        <v>0</v>
      </c>
      <c r="X572" s="110">
        <v>0</v>
      </c>
      <c r="Y572" s="110">
        <v>0</v>
      </c>
      <c r="Z572" s="110">
        <v>0</v>
      </c>
      <c r="AA572" s="110">
        <v>0</v>
      </c>
      <c r="AB572" s="110">
        <v>0</v>
      </c>
      <c r="AC572" s="110"/>
      <c r="AD572" s="533">
        <f t="shared" si="286"/>
        <v>201683.80124999999</v>
      </c>
      <c r="AE572" s="531"/>
      <c r="AF572" s="123"/>
      <c r="AG572" s="271" t="s">
        <v>453</v>
      </c>
      <c r="AH572" s="116"/>
      <c r="AI572" s="116"/>
      <c r="AJ572" s="116"/>
      <c r="AK572" s="117">
        <f t="shared" si="340"/>
        <v>201683.80124999999</v>
      </c>
      <c r="AL572" s="116">
        <f t="shared" si="273"/>
        <v>201683.80124999999</v>
      </c>
      <c r="AM572" s="115"/>
      <c r="AN572" s="116"/>
      <c r="AO572" s="348">
        <f t="shared" si="274"/>
        <v>0</v>
      </c>
      <c r="AP572" s="297"/>
      <c r="AQ572" s="101">
        <f t="shared" si="287"/>
        <v>0</v>
      </c>
      <c r="AR572" s="116"/>
      <c r="AS572" s="116"/>
      <c r="AT572" s="116"/>
      <c r="AU572" s="116">
        <f t="shared" si="341"/>
        <v>0</v>
      </c>
      <c r="AV572" s="343">
        <f t="shared" si="275"/>
        <v>0</v>
      </c>
      <c r="AW572" s="116"/>
      <c r="AX572" s="116"/>
      <c r="AY572" s="343">
        <f t="shared" si="276"/>
        <v>0</v>
      </c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</row>
    <row r="573" spans="1:76" s="21" customFormat="1" ht="12" customHeight="1">
      <c r="A573" s="195">
        <v>18238172</v>
      </c>
      <c r="B573" s="126" t="s">
        <v>2243</v>
      </c>
      <c r="C573" s="130" t="s">
        <v>1044</v>
      </c>
      <c r="D573" s="130" t="str">
        <f t="shared" si="305"/>
        <v>Non-Op</v>
      </c>
      <c r="E573" s="130"/>
      <c r="F573" s="130"/>
      <c r="G573" s="130"/>
      <c r="H573" s="212" t="str">
        <f t="shared" si="336"/>
        <v/>
      </c>
      <c r="I573" s="212" t="str">
        <f t="shared" si="337"/>
        <v/>
      </c>
      <c r="J573" s="212" t="str">
        <f t="shared" si="338"/>
        <v/>
      </c>
      <c r="K573" s="212" t="str">
        <f t="shared" si="339"/>
        <v>Non-Op</v>
      </c>
      <c r="L573" s="212" t="str">
        <f t="shared" si="307"/>
        <v>NO</v>
      </c>
      <c r="M573" s="212" t="str">
        <f t="shared" si="308"/>
        <v>NO</v>
      </c>
      <c r="N573" s="212" t="str">
        <f t="shared" si="309"/>
        <v/>
      </c>
      <c r="O573" s="212"/>
      <c r="P573" s="110">
        <v>225163.53</v>
      </c>
      <c r="Q573" s="110">
        <v>261212.18</v>
      </c>
      <c r="R573" s="110">
        <v>301026.17</v>
      </c>
      <c r="S573" s="110">
        <v>337820.17</v>
      </c>
      <c r="T573" s="110">
        <v>375625.12</v>
      </c>
      <c r="U573" s="110">
        <v>411399.3</v>
      </c>
      <c r="V573" s="110">
        <v>445445.85</v>
      </c>
      <c r="W573" s="110">
        <v>0</v>
      </c>
      <c r="X573" s="110">
        <v>0</v>
      </c>
      <c r="Y573" s="110">
        <v>0</v>
      </c>
      <c r="Z573" s="110">
        <v>0</v>
      </c>
      <c r="AA573" s="110">
        <v>0</v>
      </c>
      <c r="AB573" s="110">
        <v>0</v>
      </c>
      <c r="AC573" s="110"/>
      <c r="AD573" s="533">
        <f t="shared" si="286"/>
        <v>187092.54625000001</v>
      </c>
      <c r="AE573" s="531"/>
      <c r="AF573" s="123"/>
      <c r="AG573" s="271" t="s">
        <v>453</v>
      </c>
      <c r="AH573" s="116"/>
      <c r="AI573" s="116"/>
      <c r="AJ573" s="116"/>
      <c r="AK573" s="117">
        <f t="shared" si="340"/>
        <v>187092.54625000001</v>
      </c>
      <c r="AL573" s="116">
        <f t="shared" si="273"/>
        <v>187092.54625000001</v>
      </c>
      <c r="AM573" s="115"/>
      <c r="AN573" s="116"/>
      <c r="AO573" s="348">
        <f t="shared" si="274"/>
        <v>0</v>
      </c>
      <c r="AP573" s="297"/>
      <c r="AQ573" s="101">
        <f t="shared" si="287"/>
        <v>0</v>
      </c>
      <c r="AR573" s="116"/>
      <c r="AS573" s="116"/>
      <c r="AT573" s="116"/>
      <c r="AU573" s="116">
        <f t="shared" si="341"/>
        <v>0</v>
      </c>
      <c r="AV573" s="343">
        <f t="shared" si="275"/>
        <v>0</v>
      </c>
      <c r="AW573" s="116"/>
      <c r="AX573" s="116"/>
      <c r="AY573" s="343">
        <f t="shared" si="276"/>
        <v>0</v>
      </c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</row>
    <row r="574" spans="1:76" s="21" customFormat="1" ht="12" customHeight="1">
      <c r="A574" s="195">
        <v>18238181</v>
      </c>
      <c r="B574" s="126" t="s">
        <v>2244</v>
      </c>
      <c r="C574" s="130" t="s">
        <v>1107</v>
      </c>
      <c r="D574" s="130" t="str">
        <f t="shared" si="305"/>
        <v>Non-Op</v>
      </c>
      <c r="E574" s="130"/>
      <c r="F574" s="130"/>
      <c r="G574" s="130"/>
      <c r="H574" s="212" t="str">
        <f t="shared" si="336"/>
        <v/>
      </c>
      <c r="I574" s="212" t="str">
        <f t="shared" si="337"/>
        <v/>
      </c>
      <c r="J574" s="212" t="str">
        <f t="shared" si="338"/>
        <v/>
      </c>
      <c r="K574" s="212" t="str">
        <f t="shared" si="339"/>
        <v>Non-Op</v>
      </c>
      <c r="L574" s="212" t="str">
        <f t="shared" si="307"/>
        <v>NO</v>
      </c>
      <c r="M574" s="212" t="str">
        <f t="shared" si="308"/>
        <v>NO</v>
      </c>
      <c r="N574" s="212" t="str">
        <f t="shared" si="309"/>
        <v/>
      </c>
      <c r="O574" s="212"/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10">
        <v>0</v>
      </c>
      <c r="V574" s="110">
        <v>313287.15999999997</v>
      </c>
      <c r="W574" s="110">
        <v>230661.46</v>
      </c>
      <c r="X574" s="110">
        <v>398100.66</v>
      </c>
      <c r="Y574" s="110">
        <v>364793.03</v>
      </c>
      <c r="Z574" s="110">
        <v>1266996.75</v>
      </c>
      <c r="AA574" s="110">
        <v>947115.15</v>
      </c>
      <c r="AB574" s="110">
        <v>1250434.7</v>
      </c>
      <c r="AC574" s="110"/>
      <c r="AD574" s="533">
        <f t="shared" si="286"/>
        <v>345514.29666666669</v>
      </c>
      <c r="AE574" s="531"/>
      <c r="AF574" s="123"/>
      <c r="AG574" s="271" t="s">
        <v>453</v>
      </c>
      <c r="AH574" s="116"/>
      <c r="AI574" s="116"/>
      <c r="AJ574" s="116"/>
      <c r="AK574" s="117">
        <f t="shared" si="340"/>
        <v>345514.29666666669</v>
      </c>
      <c r="AL574" s="116">
        <f t="shared" si="273"/>
        <v>345514.29666666669</v>
      </c>
      <c r="AM574" s="115"/>
      <c r="AN574" s="116"/>
      <c r="AO574" s="348">
        <f t="shared" si="274"/>
        <v>0</v>
      </c>
      <c r="AP574" s="297"/>
      <c r="AQ574" s="101">
        <f t="shared" si="287"/>
        <v>1250434.7</v>
      </c>
      <c r="AR574" s="116"/>
      <c r="AS574" s="116"/>
      <c r="AT574" s="116"/>
      <c r="AU574" s="116">
        <f t="shared" si="341"/>
        <v>1250434.7</v>
      </c>
      <c r="AV574" s="343">
        <f t="shared" si="275"/>
        <v>1250434.7</v>
      </c>
      <c r="AW574" s="116"/>
      <c r="AX574" s="116"/>
      <c r="AY574" s="343">
        <f t="shared" si="276"/>
        <v>0</v>
      </c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</row>
    <row r="575" spans="1:76" s="21" customFormat="1" ht="12" customHeight="1">
      <c r="A575" s="195">
        <v>18238191</v>
      </c>
      <c r="B575" s="126" t="s">
        <v>2245</v>
      </c>
      <c r="C575" s="130" t="s">
        <v>1108</v>
      </c>
      <c r="D575" s="130" t="str">
        <f t="shared" si="305"/>
        <v>Non-Op</v>
      </c>
      <c r="E575" s="130"/>
      <c r="F575" s="130"/>
      <c r="G575" s="130"/>
      <c r="H575" s="212" t="str">
        <f t="shared" si="336"/>
        <v/>
      </c>
      <c r="I575" s="212" t="str">
        <f t="shared" si="337"/>
        <v/>
      </c>
      <c r="J575" s="212" t="str">
        <f t="shared" si="338"/>
        <v/>
      </c>
      <c r="K575" s="212" t="str">
        <f t="shared" si="339"/>
        <v>Non-Op</v>
      </c>
      <c r="L575" s="212" t="str">
        <f t="shared" si="307"/>
        <v>NO</v>
      </c>
      <c r="M575" s="212" t="str">
        <f t="shared" si="308"/>
        <v>NO</v>
      </c>
      <c r="N575" s="212" t="str">
        <f t="shared" si="309"/>
        <v/>
      </c>
      <c r="O575" s="212"/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10">
        <v>0</v>
      </c>
      <c r="V575" s="110">
        <v>246821.82</v>
      </c>
      <c r="W575" s="110">
        <v>0</v>
      </c>
      <c r="X575" s="110">
        <v>0</v>
      </c>
      <c r="Y575" s="110">
        <v>54667.22</v>
      </c>
      <c r="Z575" s="110">
        <v>423608.84</v>
      </c>
      <c r="AA575" s="110">
        <v>108873.9</v>
      </c>
      <c r="AB575" s="110">
        <v>300627.59999999998</v>
      </c>
      <c r="AC575" s="110"/>
      <c r="AD575" s="533">
        <f t="shared" si="286"/>
        <v>82023.79833333334</v>
      </c>
      <c r="AE575" s="531"/>
      <c r="AF575" s="123"/>
      <c r="AG575" s="271" t="s">
        <v>453</v>
      </c>
      <c r="AH575" s="116"/>
      <c r="AI575" s="116"/>
      <c r="AJ575" s="116"/>
      <c r="AK575" s="117">
        <f t="shared" si="340"/>
        <v>82023.79833333334</v>
      </c>
      <c r="AL575" s="116">
        <f t="shared" si="273"/>
        <v>82023.79833333334</v>
      </c>
      <c r="AM575" s="115"/>
      <c r="AN575" s="116"/>
      <c r="AO575" s="348">
        <f t="shared" si="274"/>
        <v>0</v>
      </c>
      <c r="AP575" s="297"/>
      <c r="AQ575" s="101">
        <f t="shared" si="287"/>
        <v>300627.59999999998</v>
      </c>
      <c r="AR575" s="116"/>
      <c r="AS575" s="116"/>
      <c r="AT575" s="116"/>
      <c r="AU575" s="116">
        <f t="shared" si="341"/>
        <v>300627.59999999998</v>
      </c>
      <c r="AV575" s="343">
        <f t="shared" si="275"/>
        <v>300627.59999999998</v>
      </c>
      <c r="AW575" s="116"/>
      <c r="AX575" s="116"/>
      <c r="AY575" s="343">
        <f t="shared" si="276"/>
        <v>0</v>
      </c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</row>
    <row r="576" spans="1:76" s="21" customFormat="1" ht="12" customHeight="1">
      <c r="A576" s="195">
        <v>18238201</v>
      </c>
      <c r="B576" s="126" t="s">
        <v>2246</v>
      </c>
      <c r="C576" s="130" t="s">
        <v>1114</v>
      </c>
      <c r="D576" s="130" t="str">
        <f t="shared" si="305"/>
        <v>W/C</v>
      </c>
      <c r="E576" s="130"/>
      <c r="F576" s="130"/>
      <c r="G576" s="130"/>
      <c r="H576" s="212" t="str">
        <f t="shared" si="336"/>
        <v/>
      </c>
      <c r="I576" s="212" t="str">
        <f t="shared" si="337"/>
        <v/>
      </c>
      <c r="J576" s="212" t="str">
        <f t="shared" si="338"/>
        <v/>
      </c>
      <c r="K576" s="212" t="str">
        <f t="shared" si="339"/>
        <v/>
      </c>
      <c r="L576" s="212" t="str">
        <f t="shared" si="307"/>
        <v>W/C</v>
      </c>
      <c r="M576" s="212" t="str">
        <f t="shared" si="308"/>
        <v>NO</v>
      </c>
      <c r="N576" s="212" t="str">
        <f t="shared" si="309"/>
        <v>W/C</v>
      </c>
      <c r="O576" s="212"/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10">
        <v>0</v>
      </c>
      <c r="V576" s="110">
        <v>0</v>
      </c>
      <c r="W576" s="110">
        <v>0</v>
      </c>
      <c r="X576" s="110">
        <v>0</v>
      </c>
      <c r="Y576" s="110">
        <v>0</v>
      </c>
      <c r="Z576" s="110">
        <v>0</v>
      </c>
      <c r="AA576" s="110">
        <v>0</v>
      </c>
      <c r="AB576" s="110">
        <v>0</v>
      </c>
      <c r="AC576" s="110"/>
      <c r="AD576" s="533">
        <f t="shared" si="286"/>
        <v>0</v>
      </c>
      <c r="AE576" s="529"/>
      <c r="AF576" s="118"/>
      <c r="AG576" s="270" t="s">
        <v>124</v>
      </c>
      <c r="AH576" s="116"/>
      <c r="AI576" s="116"/>
      <c r="AJ576" s="116"/>
      <c r="AK576" s="117"/>
      <c r="AL576" s="116">
        <f t="shared" ref="AL576:AL641" si="342">SUM(AI576:AK576)</f>
        <v>0</v>
      </c>
      <c r="AM576" s="115">
        <f>AD576</f>
        <v>0</v>
      </c>
      <c r="AN576" s="116"/>
      <c r="AO576" s="348">
        <f t="shared" ref="AO576:AO641" si="343">AM576+AN576</f>
        <v>0</v>
      </c>
      <c r="AP576" s="297"/>
      <c r="AQ576" s="101">
        <f t="shared" si="287"/>
        <v>0</v>
      </c>
      <c r="AR576" s="116"/>
      <c r="AS576" s="116"/>
      <c r="AT576" s="116"/>
      <c r="AU576" s="116"/>
      <c r="AV576" s="343">
        <f t="shared" ref="AV576:AV641" si="344">SUM(AS576:AU576)</f>
        <v>0</v>
      </c>
      <c r="AW576" s="116">
        <f>AL576</f>
        <v>0</v>
      </c>
      <c r="AX576" s="116"/>
      <c r="AY576" s="343">
        <f t="shared" ref="AY576:AY641" si="345">AW576+AX576</f>
        <v>0</v>
      </c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</row>
    <row r="577" spans="1:76" s="21" customFormat="1" ht="12" customHeight="1">
      <c r="A577" s="195">
        <v>18238211</v>
      </c>
      <c r="B577" s="126" t="s">
        <v>2247</v>
      </c>
      <c r="C577" s="109" t="s">
        <v>1100</v>
      </c>
      <c r="D577" s="130" t="str">
        <f t="shared" si="305"/>
        <v>Non-Op</v>
      </c>
      <c r="E577" s="130"/>
      <c r="F577" s="109"/>
      <c r="G577" s="130"/>
      <c r="H577" s="212" t="str">
        <f t="shared" si="336"/>
        <v/>
      </c>
      <c r="I577" s="212" t="str">
        <f t="shared" si="337"/>
        <v/>
      </c>
      <c r="J577" s="212" t="str">
        <f t="shared" si="338"/>
        <v/>
      </c>
      <c r="K577" s="212" t="str">
        <f t="shared" si="339"/>
        <v>Non-Op</v>
      </c>
      <c r="L577" s="212" t="str">
        <f t="shared" si="307"/>
        <v>NO</v>
      </c>
      <c r="M577" s="212" t="str">
        <f t="shared" si="308"/>
        <v>NO</v>
      </c>
      <c r="N577" s="212" t="str">
        <f t="shared" si="309"/>
        <v/>
      </c>
      <c r="O577" s="212"/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10">
        <v>0</v>
      </c>
      <c r="V577" s="110">
        <v>0</v>
      </c>
      <c r="W577" s="110">
        <v>0</v>
      </c>
      <c r="X577" s="110">
        <v>0</v>
      </c>
      <c r="Y577" s="110">
        <v>0</v>
      </c>
      <c r="Z577" s="110">
        <v>0</v>
      </c>
      <c r="AA577" s="110">
        <v>8940.23</v>
      </c>
      <c r="AB577" s="110">
        <v>12497.49</v>
      </c>
      <c r="AC577" s="110"/>
      <c r="AD577" s="533">
        <f t="shared" si="286"/>
        <v>1265.7479166666665</v>
      </c>
      <c r="AE577" s="531"/>
      <c r="AF577" s="123"/>
      <c r="AG577" s="271" t="s">
        <v>453</v>
      </c>
      <c r="AH577" s="116"/>
      <c r="AI577" s="116"/>
      <c r="AJ577" s="116"/>
      <c r="AK577" s="117">
        <f>AD577</f>
        <v>1265.7479166666665</v>
      </c>
      <c r="AL577" s="116">
        <f t="shared" si="342"/>
        <v>1265.7479166666665</v>
      </c>
      <c r="AM577" s="115"/>
      <c r="AN577" s="116"/>
      <c r="AO577" s="348">
        <f t="shared" si="343"/>
        <v>0</v>
      </c>
      <c r="AP577" s="297"/>
      <c r="AQ577" s="101">
        <f t="shared" si="287"/>
        <v>12497.49</v>
      </c>
      <c r="AR577" s="116"/>
      <c r="AS577" s="116"/>
      <c r="AT577" s="116"/>
      <c r="AU577" s="116">
        <f>AQ577</f>
        <v>12497.49</v>
      </c>
      <c r="AV577" s="343">
        <f t="shared" si="344"/>
        <v>12497.49</v>
      </c>
      <c r="AW577" s="116"/>
      <c r="AX577" s="116"/>
      <c r="AY577" s="343">
        <f t="shared" si="345"/>
        <v>0</v>
      </c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</row>
    <row r="578" spans="1:76" s="21" customFormat="1" ht="12" customHeight="1">
      <c r="A578" s="195">
        <v>18238221</v>
      </c>
      <c r="B578" s="126" t="s">
        <v>2248</v>
      </c>
      <c r="C578" s="109" t="s">
        <v>1101</v>
      </c>
      <c r="D578" s="130" t="str">
        <f t="shared" si="305"/>
        <v>Non-Op</v>
      </c>
      <c r="E578" s="130"/>
      <c r="F578" s="109"/>
      <c r="G578" s="130"/>
      <c r="H578" s="212" t="str">
        <f t="shared" si="336"/>
        <v/>
      </c>
      <c r="I578" s="212" t="str">
        <f t="shared" si="337"/>
        <v/>
      </c>
      <c r="J578" s="212" t="str">
        <f t="shared" si="338"/>
        <v/>
      </c>
      <c r="K578" s="212" t="str">
        <f t="shared" si="339"/>
        <v>Non-Op</v>
      </c>
      <c r="L578" s="212" t="str">
        <f t="shared" si="307"/>
        <v>NO</v>
      </c>
      <c r="M578" s="212" t="str">
        <f t="shared" si="308"/>
        <v>NO</v>
      </c>
      <c r="N578" s="212" t="str">
        <f t="shared" si="309"/>
        <v/>
      </c>
      <c r="O578" s="212"/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10">
        <v>0</v>
      </c>
      <c r="V578" s="110">
        <v>0</v>
      </c>
      <c r="W578" s="110">
        <v>0</v>
      </c>
      <c r="X578" s="110">
        <v>0</v>
      </c>
      <c r="Y578" s="110">
        <v>0</v>
      </c>
      <c r="Z578" s="110">
        <v>0</v>
      </c>
      <c r="AA578" s="110">
        <v>0</v>
      </c>
      <c r="AB578" s="110">
        <v>0</v>
      </c>
      <c r="AC578" s="110"/>
      <c r="AD578" s="533">
        <f t="shared" si="286"/>
        <v>0</v>
      </c>
      <c r="AE578" s="531"/>
      <c r="AF578" s="123"/>
      <c r="AG578" s="271" t="s">
        <v>453</v>
      </c>
      <c r="AH578" s="116"/>
      <c r="AI578" s="116"/>
      <c r="AJ578" s="116"/>
      <c r="AK578" s="117">
        <f>AD578</f>
        <v>0</v>
      </c>
      <c r="AL578" s="116">
        <f t="shared" si="342"/>
        <v>0</v>
      </c>
      <c r="AM578" s="115"/>
      <c r="AN578" s="116"/>
      <c r="AO578" s="348">
        <f t="shared" si="343"/>
        <v>0</v>
      </c>
      <c r="AP578" s="297"/>
      <c r="AQ578" s="101">
        <f t="shared" si="287"/>
        <v>0</v>
      </c>
      <c r="AR578" s="116"/>
      <c r="AS578" s="116"/>
      <c r="AT578" s="116"/>
      <c r="AU578" s="116">
        <f>AQ578</f>
        <v>0</v>
      </c>
      <c r="AV578" s="343">
        <f t="shared" si="344"/>
        <v>0</v>
      </c>
      <c r="AW578" s="116"/>
      <c r="AX578" s="116"/>
      <c r="AY578" s="343">
        <f t="shared" si="345"/>
        <v>0</v>
      </c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</row>
    <row r="579" spans="1:76" s="21" customFormat="1" ht="12" customHeight="1">
      <c r="A579" s="195">
        <v>18238311</v>
      </c>
      <c r="B579" s="126" t="s">
        <v>2249</v>
      </c>
      <c r="C579" s="130" t="s">
        <v>1085</v>
      </c>
      <c r="D579" s="130" t="str">
        <f t="shared" si="305"/>
        <v>ERB</v>
      </c>
      <c r="E579" s="130"/>
      <c r="F579" s="130"/>
      <c r="G579" s="130"/>
      <c r="H579" s="212" t="str">
        <f t="shared" si="336"/>
        <v/>
      </c>
      <c r="I579" s="212" t="str">
        <f t="shared" si="337"/>
        <v>ERB</v>
      </c>
      <c r="J579" s="212" t="str">
        <f t="shared" si="338"/>
        <v/>
      </c>
      <c r="K579" s="212" t="str">
        <f t="shared" si="339"/>
        <v/>
      </c>
      <c r="L579" s="212" t="str">
        <f t="shared" si="307"/>
        <v>NO</v>
      </c>
      <c r="M579" s="212" t="str">
        <f t="shared" si="308"/>
        <v>NO</v>
      </c>
      <c r="N579" s="212" t="str">
        <f t="shared" si="309"/>
        <v/>
      </c>
      <c r="O579" s="212"/>
      <c r="P579" s="110">
        <v>10547649.76</v>
      </c>
      <c r="Q579" s="110">
        <v>10170947.76</v>
      </c>
      <c r="R579" s="110">
        <v>9794245.7599999998</v>
      </c>
      <c r="S579" s="110">
        <v>9417543.7599999998</v>
      </c>
      <c r="T579" s="110">
        <v>9040841.7599999998</v>
      </c>
      <c r="U579" s="110">
        <v>8664139.7599999998</v>
      </c>
      <c r="V579" s="110">
        <v>8287437.7599999998</v>
      </c>
      <c r="W579" s="110">
        <v>7910735.7599999998</v>
      </c>
      <c r="X579" s="110">
        <v>7534033.7599999998</v>
      </c>
      <c r="Y579" s="110">
        <v>7157331.7599999998</v>
      </c>
      <c r="Z579" s="110">
        <v>6780629.7599999998</v>
      </c>
      <c r="AA579" s="110">
        <v>6403927.7599999998</v>
      </c>
      <c r="AB579" s="110">
        <v>6027225.7599999998</v>
      </c>
      <c r="AC579" s="110"/>
      <c r="AD579" s="533">
        <f t="shared" si="286"/>
        <v>8287437.7600000016</v>
      </c>
      <c r="AE579" s="529" t="s">
        <v>419</v>
      </c>
      <c r="AF579" s="118"/>
      <c r="AG579" s="270" t="s">
        <v>323</v>
      </c>
      <c r="AH579" s="116"/>
      <c r="AI579" s="116">
        <f>AD579</f>
        <v>8287437.7600000016</v>
      </c>
      <c r="AJ579" s="116"/>
      <c r="AK579" s="117"/>
      <c r="AL579" s="116">
        <f t="shared" si="342"/>
        <v>8287437.7600000016</v>
      </c>
      <c r="AM579" s="115"/>
      <c r="AN579" s="116"/>
      <c r="AO579" s="348">
        <f t="shared" si="343"/>
        <v>0</v>
      </c>
      <c r="AP579" s="297"/>
      <c r="AQ579" s="101">
        <f t="shared" si="287"/>
        <v>6027225.7599999998</v>
      </c>
      <c r="AR579" s="116"/>
      <c r="AS579" s="116">
        <f>AQ579</f>
        <v>6027225.7599999998</v>
      </c>
      <c r="AT579" s="116"/>
      <c r="AU579" s="116"/>
      <c r="AV579" s="343">
        <f t="shared" si="344"/>
        <v>6027225.7599999998</v>
      </c>
      <c r="AW579" s="116"/>
      <c r="AX579" s="116"/>
      <c r="AY579" s="343">
        <f t="shared" si="345"/>
        <v>0</v>
      </c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</row>
    <row r="580" spans="1:76" s="21" customFormat="1" ht="12" customHeight="1">
      <c r="A580" s="195">
        <v>18238321</v>
      </c>
      <c r="B580" s="126" t="s">
        <v>2250</v>
      </c>
      <c r="C580" s="130" t="s">
        <v>1086</v>
      </c>
      <c r="D580" s="130" t="str">
        <f t="shared" si="305"/>
        <v>ERB</v>
      </c>
      <c r="E580" s="130"/>
      <c r="F580" s="130"/>
      <c r="G580" s="130"/>
      <c r="H580" s="212" t="str">
        <f t="shared" si="336"/>
        <v/>
      </c>
      <c r="I580" s="212" t="str">
        <f t="shared" si="337"/>
        <v>ERB</v>
      </c>
      <c r="J580" s="212" t="str">
        <f t="shared" si="338"/>
        <v/>
      </c>
      <c r="K580" s="212" t="str">
        <f t="shared" si="339"/>
        <v/>
      </c>
      <c r="L580" s="212" t="str">
        <f t="shared" si="307"/>
        <v>NO</v>
      </c>
      <c r="M580" s="212" t="str">
        <f t="shared" si="308"/>
        <v>NO</v>
      </c>
      <c r="N580" s="212" t="str">
        <f t="shared" si="309"/>
        <v/>
      </c>
      <c r="O580" s="212"/>
      <c r="P580" s="110">
        <v>897790.9</v>
      </c>
      <c r="Q580" s="110">
        <v>841677.9</v>
      </c>
      <c r="R580" s="110">
        <v>785564.9</v>
      </c>
      <c r="S580" s="110">
        <v>729451.9</v>
      </c>
      <c r="T580" s="110">
        <v>673338.9</v>
      </c>
      <c r="U580" s="110">
        <v>617225.9</v>
      </c>
      <c r="V580" s="110">
        <v>561112.9</v>
      </c>
      <c r="W580" s="110">
        <v>504999.9</v>
      </c>
      <c r="X580" s="110">
        <v>448886.9</v>
      </c>
      <c r="Y580" s="110">
        <v>392773.9</v>
      </c>
      <c r="Z580" s="110">
        <v>336660.9</v>
      </c>
      <c r="AA580" s="110">
        <v>280547.90000000002</v>
      </c>
      <c r="AB580" s="110">
        <v>224434.9</v>
      </c>
      <c r="AC580" s="110"/>
      <c r="AD580" s="533">
        <f t="shared" si="286"/>
        <v>561112.90000000026</v>
      </c>
      <c r="AE580" s="529" t="s">
        <v>169</v>
      </c>
      <c r="AF580" s="118"/>
      <c r="AG580" s="270" t="s">
        <v>323</v>
      </c>
      <c r="AH580" s="116"/>
      <c r="AI580" s="116">
        <f>AD580</f>
        <v>561112.90000000026</v>
      </c>
      <c r="AJ580" s="116"/>
      <c r="AK580" s="117"/>
      <c r="AL580" s="116">
        <f t="shared" si="342"/>
        <v>561112.90000000026</v>
      </c>
      <c r="AM580" s="115"/>
      <c r="AN580" s="116"/>
      <c r="AO580" s="348">
        <f t="shared" si="343"/>
        <v>0</v>
      </c>
      <c r="AP580" s="297"/>
      <c r="AQ580" s="101">
        <f t="shared" si="287"/>
        <v>224434.9</v>
      </c>
      <c r="AR580" s="116"/>
      <c r="AS580" s="116">
        <f>AQ580</f>
        <v>224434.9</v>
      </c>
      <c r="AT580" s="116"/>
      <c r="AU580" s="116"/>
      <c r="AV580" s="343">
        <f t="shared" si="344"/>
        <v>224434.9</v>
      </c>
      <c r="AW580" s="116"/>
      <c r="AX580" s="116"/>
      <c r="AY580" s="343">
        <f t="shared" si="345"/>
        <v>0</v>
      </c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</row>
    <row r="581" spans="1:76" s="21" customFormat="1" ht="12" customHeight="1">
      <c r="A581" s="195">
        <v>18238331</v>
      </c>
      <c r="B581" s="126" t="s">
        <v>2251</v>
      </c>
      <c r="C581" s="130" t="s">
        <v>1089</v>
      </c>
      <c r="D581" s="130" t="str">
        <f t="shared" si="305"/>
        <v>ERB</v>
      </c>
      <c r="E581" s="130"/>
      <c r="F581" s="130"/>
      <c r="G581" s="130"/>
      <c r="H581" s="212" t="str">
        <f t="shared" si="336"/>
        <v/>
      </c>
      <c r="I581" s="212" t="str">
        <f t="shared" si="337"/>
        <v>ERB</v>
      </c>
      <c r="J581" s="212" t="str">
        <f t="shared" si="338"/>
        <v/>
      </c>
      <c r="K581" s="212" t="str">
        <f t="shared" si="339"/>
        <v/>
      </c>
      <c r="L581" s="212" t="str">
        <f t="shared" si="307"/>
        <v>NO</v>
      </c>
      <c r="M581" s="212" t="str">
        <f t="shared" si="308"/>
        <v>NO</v>
      </c>
      <c r="N581" s="212" t="str">
        <f t="shared" si="309"/>
        <v/>
      </c>
      <c r="O581" s="212"/>
      <c r="P581" s="110">
        <v>3525485.72</v>
      </c>
      <c r="Q581" s="110">
        <v>3305141.72</v>
      </c>
      <c r="R581" s="110">
        <v>3084797.72</v>
      </c>
      <c r="S581" s="110">
        <v>2864453.72</v>
      </c>
      <c r="T581" s="110">
        <v>2644109.7200000002</v>
      </c>
      <c r="U581" s="110">
        <v>2423765.7200000002</v>
      </c>
      <c r="V581" s="110">
        <v>2203421.7200000002</v>
      </c>
      <c r="W581" s="110">
        <v>1983077.72</v>
      </c>
      <c r="X581" s="110">
        <v>1762733.72</v>
      </c>
      <c r="Y581" s="110">
        <v>1542389.72</v>
      </c>
      <c r="Z581" s="110">
        <v>1322045.72</v>
      </c>
      <c r="AA581" s="110">
        <v>1101701.72</v>
      </c>
      <c r="AB581" s="110">
        <v>881357.72</v>
      </c>
      <c r="AC581" s="110"/>
      <c r="AD581" s="533">
        <f t="shared" si="286"/>
        <v>2203421.7199999997</v>
      </c>
      <c r="AE581" s="529" t="s">
        <v>96</v>
      </c>
      <c r="AF581" s="118"/>
      <c r="AG581" s="270" t="s">
        <v>323</v>
      </c>
      <c r="AH581" s="116"/>
      <c r="AI581" s="116">
        <f>AD581</f>
        <v>2203421.7199999997</v>
      </c>
      <c r="AJ581" s="116"/>
      <c r="AK581" s="117"/>
      <c r="AL581" s="116">
        <f t="shared" si="342"/>
        <v>2203421.7199999997</v>
      </c>
      <c r="AM581" s="115"/>
      <c r="AN581" s="116"/>
      <c r="AO581" s="348">
        <f t="shared" si="343"/>
        <v>0</v>
      </c>
      <c r="AP581" s="297"/>
      <c r="AQ581" s="101">
        <f t="shared" si="287"/>
        <v>881357.72</v>
      </c>
      <c r="AR581" s="116"/>
      <c r="AS581" s="116">
        <f>AQ581</f>
        <v>881357.72</v>
      </c>
      <c r="AT581" s="116"/>
      <c r="AU581" s="116"/>
      <c r="AV581" s="343">
        <f t="shared" si="344"/>
        <v>881357.72</v>
      </c>
      <c r="AW581" s="116"/>
      <c r="AX581" s="116"/>
      <c r="AY581" s="343">
        <f t="shared" si="345"/>
        <v>0</v>
      </c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</row>
    <row r="582" spans="1:76" s="21" customFormat="1" ht="12" customHeight="1">
      <c r="A582" s="195">
        <v>18239001</v>
      </c>
      <c r="B582" s="126" t="s">
        <v>2252</v>
      </c>
      <c r="C582" s="109" t="s">
        <v>689</v>
      </c>
      <c r="D582" s="130" t="str">
        <f t="shared" si="305"/>
        <v>W/C</v>
      </c>
      <c r="E582" s="130"/>
      <c r="F582" s="109"/>
      <c r="G582" s="130"/>
      <c r="H582" s="212" t="str">
        <f t="shared" si="336"/>
        <v/>
      </c>
      <c r="I582" s="212" t="str">
        <f t="shared" si="337"/>
        <v/>
      </c>
      <c r="J582" s="212" t="str">
        <f t="shared" si="338"/>
        <v/>
      </c>
      <c r="K582" s="212" t="str">
        <f t="shared" si="339"/>
        <v/>
      </c>
      <c r="L582" s="212" t="str">
        <f t="shared" si="307"/>
        <v>W/C</v>
      </c>
      <c r="M582" s="212" t="str">
        <f t="shared" si="308"/>
        <v>NO</v>
      </c>
      <c r="N582" s="212" t="str">
        <f t="shared" si="309"/>
        <v>W/C</v>
      </c>
      <c r="O582" s="212"/>
      <c r="P582" s="110">
        <v>125464115.68000001</v>
      </c>
      <c r="Q582" s="110">
        <v>126580514.89</v>
      </c>
      <c r="R582" s="110">
        <v>127773274.34</v>
      </c>
      <c r="S582" s="110">
        <v>128480959.7</v>
      </c>
      <c r="T582" s="110">
        <v>129651540.55</v>
      </c>
      <c r="U582" s="110">
        <v>131627734.91</v>
      </c>
      <c r="V582" s="110">
        <v>132835171.86</v>
      </c>
      <c r="W582" s="110">
        <v>134240654.11000001</v>
      </c>
      <c r="X582" s="110">
        <v>135183530.77000001</v>
      </c>
      <c r="Y582" s="110">
        <v>135977617.09999999</v>
      </c>
      <c r="Z582" s="110">
        <v>137145000.41999999</v>
      </c>
      <c r="AA582" s="110">
        <v>138310041.61000001</v>
      </c>
      <c r="AB582" s="110">
        <v>139164942.18000001</v>
      </c>
      <c r="AC582" s="110"/>
      <c r="AD582" s="533">
        <f t="shared" si="286"/>
        <v>132510047.43250002</v>
      </c>
      <c r="AE582" s="531"/>
      <c r="AF582" s="123"/>
      <c r="AG582" s="271"/>
      <c r="AH582" s="116"/>
      <c r="AI582" s="116"/>
      <c r="AJ582" s="116"/>
      <c r="AK582" s="117"/>
      <c r="AL582" s="116">
        <f t="shared" si="342"/>
        <v>0</v>
      </c>
      <c r="AM582" s="115">
        <f t="shared" ref="AM582:AM591" si="346">AD582</f>
        <v>132510047.43250002</v>
      </c>
      <c r="AN582" s="116"/>
      <c r="AO582" s="348">
        <f t="shared" si="343"/>
        <v>132510047.43250002</v>
      </c>
      <c r="AP582" s="297"/>
      <c r="AQ582" s="101">
        <f t="shared" si="287"/>
        <v>139164942.18000001</v>
      </c>
      <c r="AR582" s="116"/>
      <c r="AS582" s="116"/>
      <c r="AT582" s="116"/>
      <c r="AU582" s="116"/>
      <c r="AV582" s="343">
        <f t="shared" si="344"/>
        <v>0</v>
      </c>
      <c r="AW582" s="116">
        <f>AQ582</f>
        <v>139164942.18000001</v>
      </c>
      <c r="AX582" s="116"/>
      <c r="AY582" s="343">
        <f t="shared" si="345"/>
        <v>139164942.18000001</v>
      </c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</row>
    <row r="583" spans="1:76" s="21" customFormat="1" ht="12" customHeight="1">
      <c r="A583" s="195">
        <v>18239002</v>
      </c>
      <c r="B583" s="126" t="s">
        <v>2253</v>
      </c>
      <c r="C583" s="109" t="s">
        <v>690</v>
      </c>
      <c r="D583" s="130" t="str">
        <f t="shared" si="305"/>
        <v>W/C</v>
      </c>
      <c r="E583" s="130"/>
      <c r="F583" s="109"/>
      <c r="G583" s="130"/>
      <c r="H583" s="212" t="str">
        <f t="shared" si="336"/>
        <v/>
      </c>
      <c r="I583" s="212" t="str">
        <f t="shared" si="337"/>
        <v/>
      </c>
      <c r="J583" s="212" t="str">
        <f t="shared" si="338"/>
        <v/>
      </c>
      <c r="K583" s="212" t="str">
        <f t="shared" si="339"/>
        <v/>
      </c>
      <c r="L583" s="212" t="str">
        <f t="shared" si="307"/>
        <v>W/C</v>
      </c>
      <c r="M583" s="212" t="str">
        <f t="shared" si="308"/>
        <v>NO</v>
      </c>
      <c r="N583" s="212" t="str">
        <f t="shared" si="309"/>
        <v>W/C</v>
      </c>
      <c r="O583" s="212"/>
      <c r="P583" s="110">
        <v>36282750.450000003</v>
      </c>
      <c r="Q583" s="110">
        <v>36457950.259999998</v>
      </c>
      <c r="R583" s="110">
        <v>36625998.659999996</v>
      </c>
      <c r="S583" s="110">
        <v>36705694.600000001</v>
      </c>
      <c r="T583" s="110">
        <v>37069951.200000003</v>
      </c>
      <c r="U583" s="110">
        <v>37454367.109999999</v>
      </c>
      <c r="V583" s="110">
        <v>37641382.450000003</v>
      </c>
      <c r="W583" s="110">
        <v>37833418.909999996</v>
      </c>
      <c r="X583" s="110">
        <v>38016063.090000004</v>
      </c>
      <c r="Y583" s="110">
        <v>38108182.130000003</v>
      </c>
      <c r="Z583" s="110">
        <v>38267561.030000001</v>
      </c>
      <c r="AA583" s="110">
        <v>38431828.149999999</v>
      </c>
      <c r="AB583" s="110">
        <v>38524005.420000002</v>
      </c>
      <c r="AC583" s="110"/>
      <c r="AD583" s="533">
        <f t="shared" si="286"/>
        <v>37501314.627083324</v>
      </c>
      <c r="AE583" s="531" t="s">
        <v>0</v>
      </c>
      <c r="AF583" s="123"/>
      <c r="AG583" s="271"/>
      <c r="AH583" s="116"/>
      <c r="AI583" s="116"/>
      <c r="AJ583" s="116"/>
      <c r="AK583" s="117"/>
      <c r="AL583" s="116">
        <f t="shared" si="342"/>
        <v>0</v>
      </c>
      <c r="AM583" s="115">
        <f t="shared" si="346"/>
        <v>37501314.627083324</v>
      </c>
      <c r="AN583" s="116"/>
      <c r="AO583" s="348">
        <f t="shared" si="343"/>
        <v>37501314.627083324</v>
      </c>
      <c r="AP583" s="297"/>
      <c r="AQ583" s="101">
        <f t="shared" si="287"/>
        <v>38524005.420000002</v>
      </c>
      <c r="AR583" s="116"/>
      <c r="AS583" s="116"/>
      <c r="AT583" s="116"/>
      <c r="AU583" s="116"/>
      <c r="AV583" s="343">
        <f t="shared" si="344"/>
        <v>0</v>
      </c>
      <c r="AW583" s="116">
        <f t="shared" ref="AW583:AW591" si="347">AQ583</f>
        <v>38524005.420000002</v>
      </c>
      <c r="AX583" s="116"/>
      <c r="AY583" s="343">
        <f t="shared" si="345"/>
        <v>38524005.420000002</v>
      </c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</row>
    <row r="584" spans="1:76" s="21" customFormat="1" ht="12" customHeight="1">
      <c r="A584" s="195">
        <v>18239011</v>
      </c>
      <c r="B584" s="126" t="s">
        <v>2254</v>
      </c>
      <c r="C584" s="109" t="s">
        <v>219</v>
      </c>
      <c r="D584" s="130" t="str">
        <f t="shared" si="305"/>
        <v>W/C</v>
      </c>
      <c r="E584" s="130"/>
      <c r="F584" s="109"/>
      <c r="G584" s="130"/>
      <c r="H584" s="212" t="str">
        <f t="shared" si="336"/>
        <v/>
      </c>
      <c r="I584" s="212" t="str">
        <f t="shared" si="337"/>
        <v/>
      </c>
      <c r="J584" s="212" t="str">
        <f t="shared" si="338"/>
        <v/>
      </c>
      <c r="K584" s="212" t="str">
        <f t="shared" si="339"/>
        <v/>
      </c>
      <c r="L584" s="212" t="str">
        <f t="shared" si="307"/>
        <v>W/C</v>
      </c>
      <c r="M584" s="212" t="str">
        <f t="shared" si="308"/>
        <v>NO</v>
      </c>
      <c r="N584" s="212" t="str">
        <f t="shared" si="309"/>
        <v>W/C</v>
      </c>
      <c r="O584" s="212"/>
      <c r="P584" s="110">
        <v>3672038.95</v>
      </c>
      <c r="Q584" s="110">
        <v>3693090.47</v>
      </c>
      <c r="R584" s="110">
        <v>3714574.51</v>
      </c>
      <c r="S584" s="110">
        <v>3732252.87</v>
      </c>
      <c r="T584" s="110">
        <v>3774616.35</v>
      </c>
      <c r="U584" s="110">
        <v>3789250</v>
      </c>
      <c r="V584" s="110">
        <v>3829893.73</v>
      </c>
      <c r="W584" s="110">
        <v>3856023.76</v>
      </c>
      <c r="X584" s="110">
        <v>3882026.82</v>
      </c>
      <c r="Y584" s="110">
        <v>3899899.32</v>
      </c>
      <c r="Z584" s="110">
        <v>3926957.5</v>
      </c>
      <c r="AA584" s="110">
        <v>3967827.44</v>
      </c>
      <c r="AB584" s="110">
        <v>3983630.17</v>
      </c>
      <c r="AC584" s="110"/>
      <c r="AD584" s="533">
        <f t="shared" si="286"/>
        <v>3824520.6108333338</v>
      </c>
      <c r="AE584" s="531"/>
      <c r="AF584" s="123"/>
      <c r="AG584" s="271"/>
      <c r="AH584" s="116"/>
      <c r="AI584" s="116"/>
      <c r="AJ584" s="116"/>
      <c r="AK584" s="117"/>
      <c r="AL584" s="116">
        <f t="shared" si="342"/>
        <v>0</v>
      </c>
      <c r="AM584" s="115">
        <f t="shared" si="346"/>
        <v>3824520.6108333338</v>
      </c>
      <c r="AN584" s="116"/>
      <c r="AO584" s="348">
        <f t="shared" si="343"/>
        <v>3824520.6108333338</v>
      </c>
      <c r="AP584" s="297"/>
      <c r="AQ584" s="101">
        <f t="shared" si="287"/>
        <v>3983630.17</v>
      </c>
      <c r="AR584" s="116"/>
      <c r="AS584" s="116"/>
      <c r="AT584" s="116"/>
      <c r="AU584" s="116"/>
      <c r="AV584" s="343">
        <f t="shared" si="344"/>
        <v>0</v>
      </c>
      <c r="AW584" s="116">
        <f t="shared" si="347"/>
        <v>3983630.17</v>
      </c>
      <c r="AX584" s="116"/>
      <c r="AY584" s="343">
        <f t="shared" si="345"/>
        <v>3983630.17</v>
      </c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</row>
    <row r="585" spans="1:76" s="21" customFormat="1" ht="12" customHeight="1">
      <c r="A585" s="195">
        <v>18239012</v>
      </c>
      <c r="B585" s="126" t="s">
        <v>2255</v>
      </c>
      <c r="C585" s="109" t="s">
        <v>220</v>
      </c>
      <c r="D585" s="130" t="str">
        <f t="shared" si="305"/>
        <v>W/C</v>
      </c>
      <c r="E585" s="130"/>
      <c r="F585" s="109"/>
      <c r="G585" s="130"/>
      <c r="H585" s="212" t="str">
        <f t="shared" si="336"/>
        <v/>
      </c>
      <c r="I585" s="212" t="str">
        <f t="shared" si="337"/>
        <v/>
      </c>
      <c r="J585" s="212" t="str">
        <f t="shared" si="338"/>
        <v/>
      </c>
      <c r="K585" s="212" t="str">
        <f t="shared" si="339"/>
        <v/>
      </c>
      <c r="L585" s="212" t="str">
        <f t="shared" si="307"/>
        <v>W/C</v>
      </c>
      <c r="M585" s="212" t="str">
        <f t="shared" si="308"/>
        <v>NO</v>
      </c>
      <c r="N585" s="212" t="str">
        <f t="shared" si="309"/>
        <v>W/C</v>
      </c>
      <c r="O585" s="212"/>
      <c r="P585" s="110">
        <v>1417103.85</v>
      </c>
      <c r="Q585" s="110">
        <v>1424121.02</v>
      </c>
      <c r="R585" s="110">
        <v>1431282.37</v>
      </c>
      <c r="S585" s="110">
        <v>1437175.16</v>
      </c>
      <c r="T585" s="110">
        <v>1451296.32</v>
      </c>
      <c r="U585" s="110">
        <v>1456174.2</v>
      </c>
      <c r="V585" s="110">
        <v>1468246.07</v>
      </c>
      <c r="W585" s="110">
        <v>1474778.58</v>
      </c>
      <c r="X585" s="110">
        <v>1481279.34</v>
      </c>
      <c r="Y585" s="110">
        <v>1485747.46</v>
      </c>
      <c r="Z585" s="110">
        <v>1492512.01</v>
      </c>
      <c r="AA585" s="110">
        <v>1502729.5</v>
      </c>
      <c r="AB585" s="110">
        <v>1506680.18</v>
      </c>
      <c r="AC585" s="110"/>
      <c r="AD585" s="533">
        <f t="shared" ref="AD585:AD648" si="348">(P585+AB585+SUM(Q585:AA585)*2)/24</f>
        <v>1463936.1704166664</v>
      </c>
      <c r="AE585" s="531" t="s">
        <v>0</v>
      </c>
      <c r="AF585" s="123"/>
      <c r="AG585" s="271"/>
      <c r="AH585" s="116"/>
      <c r="AI585" s="116"/>
      <c r="AJ585" s="116"/>
      <c r="AK585" s="117"/>
      <c r="AL585" s="116">
        <f t="shared" si="342"/>
        <v>0</v>
      </c>
      <c r="AM585" s="115">
        <f t="shared" si="346"/>
        <v>1463936.1704166664</v>
      </c>
      <c r="AN585" s="116"/>
      <c r="AO585" s="348">
        <f t="shared" si="343"/>
        <v>1463936.1704166664</v>
      </c>
      <c r="AP585" s="297"/>
      <c r="AQ585" s="101">
        <f t="shared" ref="AQ585:AQ648" si="349">AB585</f>
        <v>1506680.18</v>
      </c>
      <c r="AR585" s="116"/>
      <c r="AS585" s="116"/>
      <c r="AT585" s="116"/>
      <c r="AU585" s="116"/>
      <c r="AV585" s="343">
        <f t="shared" si="344"/>
        <v>0</v>
      </c>
      <c r="AW585" s="116">
        <f t="shared" si="347"/>
        <v>1506680.18</v>
      </c>
      <c r="AX585" s="116"/>
      <c r="AY585" s="343">
        <f t="shared" si="345"/>
        <v>1506680.18</v>
      </c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</row>
    <row r="586" spans="1:76" s="21" customFormat="1" ht="12" customHeight="1">
      <c r="A586" s="195">
        <v>18239021</v>
      </c>
      <c r="B586" s="126" t="s">
        <v>2256</v>
      </c>
      <c r="C586" s="109" t="s">
        <v>691</v>
      </c>
      <c r="D586" s="130" t="str">
        <f t="shared" si="305"/>
        <v>W/C</v>
      </c>
      <c r="E586" s="130"/>
      <c r="F586" s="109"/>
      <c r="G586" s="130"/>
      <c r="H586" s="212" t="str">
        <f t="shared" si="336"/>
        <v/>
      </c>
      <c r="I586" s="212" t="str">
        <f t="shared" si="337"/>
        <v/>
      </c>
      <c r="J586" s="212" t="str">
        <f t="shared" si="338"/>
        <v/>
      </c>
      <c r="K586" s="212" t="str">
        <f t="shared" si="339"/>
        <v/>
      </c>
      <c r="L586" s="212" t="str">
        <f t="shared" si="307"/>
        <v>W/C</v>
      </c>
      <c r="M586" s="212" t="str">
        <f t="shared" si="308"/>
        <v>NO</v>
      </c>
      <c r="N586" s="212" t="str">
        <f t="shared" si="309"/>
        <v>W/C</v>
      </c>
      <c r="O586" s="212"/>
      <c r="P586" s="110">
        <v>28931910.920000002</v>
      </c>
      <c r="Q586" s="110">
        <v>29636777.09</v>
      </c>
      <c r="R586" s="110">
        <v>29752383.010000002</v>
      </c>
      <c r="S586" s="110">
        <v>29765278.460000001</v>
      </c>
      <c r="T586" s="110">
        <v>29871073.800000001</v>
      </c>
      <c r="U586" s="110">
        <v>29927478.809999999</v>
      </c>
      <c r="V586" s="110">
        <v>30209143.25</v>
      </c>
      <c r="W586" s="110">
        <v>30447324.210000001</v>
      </c>
      <c r="X586" s="110">
        <v>30663581.539999999</v>
      </c>
      <c r="Y586" s="110">
        <v>30911589.530000001</v>
      </c>
      <c r="Z586" s="110">
        <v>31111661.59</v>
      </c>
      <c r="AA586" s="110">
        <v>31440532.789999999</v>
      </c>
      <c r="AB586" s="110">
        <v>31618335.149999999</v>
      </c>
      <c r="AC586" s="110"/>
      <c r="AD586" s="533">
        <f t="shared" si="348"/>
        <v>30334328.92625</v>
      </c>
      <c r="AE586" s="531"/>
      <c r="AF586" s="123"/>
      <c r="AG586" s="271"/>
      <c r="AH586" s="116"/>
      <c r="AI586" s="116"/>
      <c r="AJ586" s="116"/>
      <c r="AK586" s="117"/>
      <c r="AL586" s="116">
        <f t="shared" si="342"/>
        <v>0</v>
      </c>
      <c r="AM586" s="115">
        <f t="shared" si="346"/>
        <v>30334328.92625</v>
      </c>
      <c r="AN586" s="116"/>
      <c r="AO586" s="348">
        <f t="shared" si="343"/>
        <v>30334328.92625</v>
      </c>
      <c r="AP586" s="297"/>
      <c r="AQ586" s="101">
        <f t="shared" si="349"/>
        <v>31618335.149999999</v>
      </c>
      <c r="AR586" s="116"/>
      <c r="AS586" s="116"/>
      <c r="AT586" s="116"/>
      <c r="AU586" s="116"/>
      <c r="AV586" s="343">
        <f t="shared" si="344"/>
        <v>0</v>
      </c>
      <c r="AW586" s="116">
        <f t="shared" si="347"/>
        <v>31618335.149999999</v>
      </c>
      <c r="AX586" s="116"/>
      <c r="AY586" s="343">
        <f t="shared" si="345"/>
        <v>31618335.149999999</v>
      </c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</row>
    <row r="587" spans="1:76" s="21" customFormat="1" ht="12" customHeight="1">
      <c r="A587" s="195">
        <v>18239022</v>
      </c>
      <c r="B587" s="126" t="s">
        <v>2257</v>
      </c>
      <c r="C587" s="109" t="s">
        <v>692</v>
      </c>
      <c r="D587" s="130" t="str">
        <f t="shared" si="305"/>
        <v>W/C</v>
      </c>
      <c r="E587" s="130"/>
      <c r="F587" s="109"/>
      <c r="G587" s="130"/>
      <c r="H587" s="212" t="str">
        <f t="shared" si="336"/>
        <v/>
      </c>
      <c r="I587" s="212" t="str">
        <f t="shared" si="337"/>
        <v/>
      </c>
      <c r="J587" s="212" t="str">
        <f t="shared" si="338"/>
        <v/>
      </c>
      <c r="K587" s="212" t="str">
        <f t="shared" si="339"/>
        <v/>
      </c>
      <c r="L587" s="212" t="str">
        <f t="shared" si="307"/>
        <v>W/C</v>
      </c>
      <c r="M587" s="212" t="str">
        <f t="shared" si="308"/>
        <v>NO</v>
      </c>
      <c r="N587" s="212" t="str">
        <f t="shared" si="309"/>
        <v>W/C</v>
      </c>
      <c r="O587" s="212"/>
      <c r="P587" s="110">
        <v>10760045.92</v>
      </c>
      <c r="Q587" s="110">
        <v>10995001.310000001</v>
      </c>
      <c r="R587" s="110">
        <v>11033536.619999999</v>
      </c>
      <c r="S587" s="110">
        <v>11037835.109999999</v>
      </c>
      <c r="T587" s="110">
        <v>11073100.23</v>
      </c>
      <c r="U587" s="110">
        <v>11091901.9</v>
      </c>
      <c r="V587" s="110">
        <v>11175560.99</v>
      </c>
      <c r="W587" s="110">
        <v>11235106.23</v>
      </c>
      <c r="X587" s="110">
        <v>11289170.560000001</v>
      </c>
      <c r="Y587" s="110">
        <v>11351172.560000001</v>
      </c>
      <c r="Z587" s="110">
        <v>11401190.58</v>
      </c>
      <c r="AA587" s="110">
        <v>11483408.380000001</v>
      </c>
      <c r="AB587" s="110">
        <v>11527858.970000001</v>
      </c>
      <c r="AC587" s="110"/>
      <c r="AD587" s="533">
        <f t="shared" si="348"/>
        <v>11192578.07625</v>
      </c>
      <c r="AE587" s="531" t="s">
        <v>0</v>
      </c>
      <c r="AF587" s="123"/>
      <c r="AG587" s="271"/>
      <c r="AH587" s="116"/>
      <c r="AI587" s="116"/>
      <c r="AJ587" s="116"/>
      <c r="AK587" s="117"/>
      <c r="AL587" s="116">
        <f t="shared" si="342"/>
        <v>0</v>
      </c>
      <c r="AM587" s="115">
        <f t="shared" si="346"/>
        <v>11192578.07625</v>
      </c>
      <c r="AN587" s="116"/>
      <c r="AO587" s="348">
        <f t="shared" si="343"/>
        <v>11192578.07625</v>
      </c>
      <c r="AP587" s="297"/>
      <c r="AQ587" s="101">
        <f t="shared" si="349"/>
        <v>11527858.970000001</v>
      </c>
      <c r="AR587" s="116"/>
      <c r="AS587" s="116"/>
      <c r="AT587" s="116"/>
      <c r="AU587" s="116"/>
      <c r="AV587" s="343">
        <f t="shared" si="344"/>
        <v>0</v>
      </c>
      <c r="AW587" s="116">
        <f t="shared" si="347"/>
        <v>11527858.970000001</v>
      </c>
      <c r="AX587" s="116"/>
      <c r="AY587" s="343">
        <f t="shared" si="345"/>
        <v>11527858.970000001</v>
      </c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</row>
    <row r="588" spans="1:76" s="21" customFormat="1" ht="12" customHeight="1">
      <c r="A588" s="434">
        <v>18239023</v>
      </c>
      <c r="B588" s="244" t="s">
        <v>2258</v>
      </c>
      <c r="C588" s="410" t="s">
        <v>576</v>
      </c>
      <c r="D588" s="411" t="str">
        <f t="shared" si="305"/>
        <v>W/C</v>
      </c>
      <c r="E588" s="411"/>
      <c r="F588" s="428">
        <v>43040</v>
      </c>
      <c r="G588" s="411"/>
      <c r="H588" s="412" t="str">
        <f t="shared" si="336"/>
        <v/>
      </c>
      <c r="I588" s="412" t="str">
        <f t="shared" si="337"/>
        <v/>
      </c>
      <c r="J588" s="412" t="str">
        <f t="shared" si="338"/>
        <v/>
      </c>
      <c r="K588" s="412" t="str">
        <f t="shared" si="339"/>
        <v/>
      </c>
      <c r="L588" s="412" t="str">
        <f t="shared" si="307"/>
        <v>W/C</v>
      </c>
      <c r="M588" s="412" t="str">
        <f t="shared" si="308"/>
        <v>NO</v>
      </c>
      <c r="N588" s="412" t="str">
        <f t="shared" si="309"/>
        <v>W/C</v>
      </c>
      <c r="O588" s="412"/>
      <c r="P588" s="413">
        <v>0</v>
      </c>
      <c r="Q588" s="413">
        <v>0</v>
      </c>
      <c r="R588" s="413">
        <v>-0.23</v>
      </c>
      <c r="S588" s="413">
        <v>0</v>
      </c>
      <c r="T588" s="413">
        <v>0</v>
      </c>
      <c r="U588" s="413">
        <v>0</v>
      </c>
      <c r="V588" s="413">
        <v>-36775.72</v>
      </c>
      <c r="W588" s="413">
        <v>0</v>
      </c>
      <c r="X588" s="413">
        <v>0</v>
      </c>
      <c r="Y588" s="413">
        <v>0</v>
      </c>
      <c r="Z588" s="413">
        <v>0</v>
      </c>
      <c r="AA588" s="413">
        <v>0</v>
      </c>
      <c r="AB588" s="413">
        <v>0</v>
      </c>
      <c r="AC588" s="413"/>
      <c r="AD588" s="534">
        <f t="shared" si="348"/>
        <v>-3064.6625000000004</v>
      </c>
      <c r="AE588" s="532"/>
      <c r="AF588" s="447"/>
      <c r="AG588" s="448"/>
      <c r="AH588" s="416"/>
      <c r="AI588" s="416"/>
      <c r="AJ588" s="416"/>
      <c r="AK588" s="417"/>
      <c r="AL588" s="416">
        <f t="shared" si="342"/>
        <v>0</v>
      </c>
      <c r="AM588" s="418">
        <f t="shared" si="346"/>
        <v>-3064.6625000000004</v>
      </c>
      <c r="AN588" s="416"/>
      <c r="AO588" s="419">
        <f t="shared" si="343"/>
        <v>-3064.6625000000004</v>
      </c>
      <c r="AP588" s="297"/>
      <c r="AQ588" s="420">
        <f t="shared" si="349"/>
        <v>0</v>
      </c>
      <c r="AR588" s="416"/>
      <c r="AS588" s="416"/>
      <c r="AT588" s="416"/>
      <c r="AU588" s="416"/>
      <c r="AV588" s="421">
        <f t="shared" si="344"/>
        <v>0</v>
      </c>
      <c r="AW588" s="416">
        <f t="shared" si="347"/>
        <v>0</v>
      </c>
      <c r="AX588" s="416"/>
      <c r="AY588" s="421">
        <f t="shared" si="345"/>
        <v>0</v>
      </c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</row>
    <row r="589" spans="1:76" s="21" customFormat="1" ht="12" customHeight="1">
      <c r="A589" s="195">
        <v>18239031</v>
      </c>
      <c r="B589" s="126" t="s">
        <v>2259</v>
      </c>
      <c r="C589" s="109" t="s">
        <v>353</v>
      </c>
      <c r="D589" s="130" t="str">
        <f t="shared" si="305"/>
        <v>W/C</v>
      </c>
      <c r="E589" s="130"/>
      <c r="F589" s="109"/>
      <c r="G589" s="130"/>
      <c r="H589" s="212" t="str">
        <f t="shared" si="336"/>
        <v/>
      </c>
      <c r="I589" s="212" t="str">
        <f t="shared" si="337"/>
        <v/>
      </c>
      <c r="J589" s="212" t="str">
        <f t="shared" si="338"/>
        <v/>
      </c>
      <c r="K589" s="212" t="str">
        <f t="shared" si="339"/>
        <v/>
      </c>
      <c r="L589" s="212" t="str">
        <f t="shared" si="307"/>
        <v>W/C</v>
      </c>
      <c r="M589" s="212" t="str">
        <f t="shared" si="308"/>
        <v>NO</v>
      </c>
      <c r="N589" s="212" t="str">
        <f t="shared" si="309"/>
        <v>W/C</v>
      </c>
      <c r="O589" s="212"/>
      <c r="P589" s="110">
        <v>-158068065.55000001</v>
      </c>
      <c r="Q589" s="110">
        <v>-159910382.44999999</v>
      </c>
      <c r="R589" s="110">
        <v>-161240231.86000001</v>
      </c>
      <c r="S589" s="110">
        <v>-161978491.03</v>
      </c>
      <c r="T589" s="110">
        <v>-163297230.69999999</v>
      </c>
      <c r="U589" s="110">
        <v>-165344463.72</v>
      </c>
      <c r="V589" s="110">
        <v>-166874208.84</v>
      </c>
      <c r="W589" s="110">
        <v>-168544002.08000001</v>
      </c>
      <c r="X589" s="110">
        <v>-169729139.13</v>
      </c>
      <c r="Y589" s="110">
        <v>-170789105.94999999</v>
      </c>
      <c r="Z589" s="110">
        <v>-172091692.87</v>
      </c>
      <c r="AA589" s="110">
        <v>-173718401.84</v>
      </c>
      <c r="AB589" s="110">
        <v>-174766907.5</v>
      </c>
      <c r="AC589" s="110"/>
      <c r="AD589" s="533">
        <f t="shared" si="348"/>
        <v>-166661236.41625002</v>
      </c>
      <c r="AE589" s="531"/>
      <c r="AF589" s="123"/>
      <c r="AG589" s="271"/>
      <c r="AH589" s="116"/>
      <c r="AI589" s="116"/>
      <c r="AJ589" s="116"/>
      <c r="AK589" s="117"/>
      <c r="AL589" s="116">
        <f t="shared" si="342"/>
        <v>0</v>
      </c>
      <c r="AM589" s="115">
        <f t="shared" si="346"/>
        <v>-166661236.41625002</v>
      </c>
      <c r="AN589" s="116"/>
      <c r="AO589" s="348">
        <f t="shared" si="343"/>
        <v>-166661236.41625002</v>
      </c>
      <c r="AP589" s="297"/>
      <c r="AQ589" s="101">
        <f t="shared" si="349"/>
        <v>-174766907.5</v>
      </c>
      <c r="AR589" s="116"/>
      <c r="AS589" s="116"/>
      <c r="AT589" s="116"/>
      <c r="AU589" s="116"/>
      <c r="AV589" s="343">
        <f t="shared" si="344"/>
        <v>0</v>
      </c>
      <c r="AW589" s="116">
        <f t="shared" si="347"/>
        <v>-174766907.5</v>
      </c>
      <c r="AX589" s="116"/>
      <c r="AY589" s="343">
        <f t="shared" si="345"/>
        <v>-174766907.5</v>
      </c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</row>
    <row r="590" spans="1:76" s="21" customFormat="1" ht="12" customHeight="1">
      <c r="A590" s="195">
        <v>18239032</v>
      </c>
      <c r="B590" s="126" t="s">
        <v>2260</v>
      </c>
      <c r="C590" s="109" t="s">
        <v>354</v>
      </c>
      <c r="D590" s="130" t="str">
        <f t="shared" si="305"/>
        <v>W/C</v>
      </c>
      <c r="E590" s="130"/>
      <c r="F590" s="109"/>
      <c r="G590" s="130"/>
      <c r="H590" s="212" t="str">
        <f t="shared" si="336"/>
        <v/>
      </c>
      <c r="I590" s="212" t="str">
        <f t="shared" si="337"/>
        <v/>
      </c>
      <c r="J590" s="212" t="str">
        <f t="shared" si="338"/>
        <v/>
      </c>
      <c r="K590" s="212" t="str">
        <f t="shared" si="339"/>
        <v/>
      </c>
      <c r="L590" s="212" t="str">
        <f t="shared" si="307"/>
        <v>W/C</v>
      </c>
      <c r="M590" s="212" t="str">
        <f t="shared" si="308"/>
        <v>NO</v>
      </c>
      <c r="N590" s="212" t="str">
        <f t="shared" si="309"/>
        <v>W/C</v>
      </c>
      <c r="O590" s="212"/>
      <c r="P590" s="110">
        <v>-48459900.219999999</v>
      </c>
      <c r="Q590" s="110">
        <v>-48877072.590000004</v>
      </c>
      <c r="R590" s="110">
        <v>-49090817.649999999</v>
      </c>
      <c r="S590" s="110">
        <v>-49180704.869999997</v>
      </c>
      <c r="T590" s="110">
        <v>-49594347.75</v>
      </c>
      <c r="U590" s="110">
        <v>-50002443.210000001</v>
      </c>
      <c r="V590" s="110">
        <v>-50285189.509999998</v>
      </c>
      <c r="W590" s="110">
        <v>-50543303.719999999</v>
      </c>
      <c r="X590" s="110">
        <v>-50786512.990000002</v>
      </c>
      <c r="Y590" s="110">
        <v>-50945102.149999999</v>
      </c>
      <c r="Z590" s="110">
        <v>-51161263.619999997</v>
      </c>
      <c r="AA590" s="110">
        <v>-51417966.030000001</v>
      </c>
      <c r="AB590" s="110">
        <v>-51558544.57</v>
      </c>
      <c r="AC590" s="110"/>
      <c r="AD590" s="533">
        <f t="shared" si="348"/>
        <v>-50157828.873750001</v>
      </c>
      <c r="AE590" s="531" t="s">
        <v>0</v>
      </c>
      <c r="AF590" s="123"/>
      <c r="AG590" s="271"/>
      <c r="AH590" s="116"/>
      <c r="AI590" s="116"/>
      <c r="AJ590" s="116"/>
      <c r="AK590" s="117"/>
      <c r="AL590" s="116">
        <f t="shared" si="342"/>
        <v>0</v>
      </c>
      <c r="AM590" s="115">
        <f t="shared" si="346"/>
        <v>-50157828.873750001</v>
      </c>
      <c r="AN590" s="116"/>
      <c r="AO590" s="348">
        <f t="shared" si="343"/>
        <v>-50157828.873750001</v>
      </c>
      <c r="AP590" s="297"/>
      <c r="AQ590" s="101">
        <f t="shared" si="349"/>
        <v>-51558544.57</v>
      </c>
      <c r="AR590" s="116"/>
      <c r="AS590" s="116"/>
      <c r="AT590" s="116"/>
      <c r="AU590" s="116"/>
      <c r="AV590" s="343">
        <f t="shared" si="344"/>
        <v>0</v>
      </c>
      <c r="AW590" s="116">
        <f t="shared" si="347"/>
        <v>-51558544.57</v>
      </c>
      <c r="AX590" s="116"/>
      <c r="AY590" s="343">
        <f t="shared" si="345"/>
        <v>-51558544.57</v>
      </c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</row>
    <row r="591" spans="1:76" s="21" customFormat="1" ht="12" customHeight="1">
      <c r="A591" s="423">
        <v>18239042</v>
      </c>
      <c r="B591" s="126" t="s">
        <v>2261</v>
      </c>
      <c r="C591" s="410" t="s">
        <v>1525</v>
      </c>
      <c r="D591" s="411" t="str">
        <f t="shared" si="305"/>
        <v>W/C</v>
      </c>
      <c r="E591" s="411"/>
      <c r="F591" s="428">
        <v>43070</v>
      </c>
      <c r="G591" s="411"/>
      <c r="H591" s="412" t="str">
        <f t="shared" si="336"/>
        <v/>
      </c>
      <c r="I591" s="412" t="str">
        <f t="shared" si="337"/>
        <v/>
      </c>
      <c r="J591" s="412" t="str">
        <f t="shared" si="338"/>
        <v/>
      </c>
      <c r="K591" s="412" t="str">
        <f t="shared" si="339"/>
        <v/>
      </c>
      <c r="L591" s="412" t="str">
        <f t="shared" si="307"/>
        <v>W/C</v>
      </c>
      <c r="M591" s="412" t="str">
        <f t="shared" si="308"/>
        <v>NO</v>
      </c>
      <c r="N591" s="412" t="str">
        <f t="shared" si="309"/>
        <v>W/C</v>
      </c>
      <c r="O591" s="412"/>
      <c r="P591" s="413">
        <v>0</v>
      </c>
      <c r="Q591" s="413">
        <v>0</v>
      </c>
      <c r="R591" s="413">
        <v>0</v>
      </c>
      <c r="S591" s="413">
        <v>0</v>
      </c>
      <c r="T591" s="413">
        <v>0</v>
      </c>
      <c r="U591" s="413">
        <v>0</v>
      </c>
      <c r="V591" s="413">
        <v>71687912.319999993</v>
      </c>
      <c r="W591" s="413">
        <v>70484704.260000005</v>
      </c>
      <c r="X591" s="413">
        <v>69281496.200000003</v>
      </c>
      <c r="Y591" s="413">
        <v>68078288.140000001</v>
      </c>
      <c r="Z591" s="413">
        <v>66875080.079999998</v>
      </c>
      <c r="AA591" s="413">
        <v>65671872.020000003</v>
      </c>
      <c r="AB591" s="413">
        <v>64468663.960000001</v>
      </c>
      <c r="AC591" s="413"/>
      <c r="AD591" s="534">
        <f t="shared" si="348"/>
        <v>37026140.416666664</v>
      </c>
      <c r="AE591" s="532"/>
      <c r="AF591" s="447"/>
      <c r="AG591" s="448"/>
      <c r="AH591" s="416"/>
      <c r="AI591" s="416"/>
      <c r="AJ591" s="416"/>
      <c r="AK591" s="417"/>
      <c r="AL591" s="416">
        <f t="shared" si="342"/>
        <v>0</v>
      </c>
      <c r="AM591" s="418">
        <f t="shared" si="346"/>
        <v>37026140.416666664</v>
      </c>
      <c r="AN591" s="416"/>
      <c r="AO591" s="419">
        <f t="shared" si="343"/>
        <v>37026140.416666664</v>
      </c>
      <c r="AP591" s="297"/>
      <c r="AQ591" s="420">
        <f t="shared" si="349"/>
        <v>64468663.960000001</v>
      </c>
      <c r="AR591" s="416"/>
      <c r="AS591" s="416"/>
      <c r="AT591" s="416"/>
      <c r="AU591" s="416"/>
      <c r="AV591" s="421">
        <f t="shared" si="344"/>
        <v>0</v>
      </c>
      <c r="AW591" s="416">
        <f t="shared" si="347"/>
        <v>64468663.960000001</v>
      </c>
      <c r="AX591" s="416"/>
      <c r="AY591" s="421">
        <f t="shared" si="345"/>
        <v>64468663.960000001</v>
      </c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</row>
    <row r="592" spans="1:76" s="21" customFormat="1" ht="12" customHeight="1">
      <c r="A592" s="434">
        <v>18239043</v>
      </c>
      <c r="B592" s="244" t="s">
        <v>1358</v>
      </c>
      <c r="C592" s="410" t="s">
        <v>1356</v>
      </c>
      <c r="D592" s="411" t="str">
        <f t="shared" si="305"/>
        <v>Non-Op</v>
      </c>
      <c r="E592" s="411"/>
      <c r="F592" s="410"/>
      <c r="G592" s="411"/>
      <c r="H592" s="412" t="str">
        <f t="shared" ref="H592:H611" si="350">IF(VALUE(AH592),H$7,IF(ISBLANK(AH592),"",H$7))</f>
        <v/>
      </c>
      <c r="I592" s="412" t="str">
        <f t="shared" ref="I592:I611" si="351">IF(VALUE(AI592),I$7,IF(ISBLANK(AI592),"",I$7))</f>
        <v/>
      </c>
      <c r="J592" s="412" t="str">
        <f t="shared" ref="J592:J611" si="352">IF(VALUE(AJ592),J$7,IF(ISBLANK(AJ592),"",J$7))</f>
        <v/>
      </c>
      <c r="K592" s="412" t="str">
        <f t="shared" si="339"/>
        <v>Non-Op</v>
      </c>
      <c r="L592" s="412" t="str">
        <f t="shared" si="307"/>
        <v>NO</v>
      </c>
      <c r="M592" s="412" t="str">
        <f t="shared" si="308"/>
        <v>NO</v>
      </c>
      <c r="N592" s="412" t="str">
        <f t="shared" si="309"/>
        <v/>
      </c>
      <c r="O592" s="412"/>
      <c r="P592" s="413">
        <v>2421205.14</v>
      </c>
      <c r="Q592" s="413">
        <v>2605348.7799999998</v>
      </c>
      <c r="R592" s="413">
        <v>2780409.16</v>
      </c>
      <c r="S592" s="413">
        <v>3082386.9</v>
      </c>
      <c r="T592" s="413">
        <v>3349257.44</v>
      </c>
      <c r="U592" s="413">
        <v>3604152.15</v>
      </c>
      <c r="V592" s="413">
        <v>0</v>
      </c>
      <c r="W592" s="413">
        <v>0</v>
      </c>
      <c r="X592" s="413">
        <v>0</v>
      </c>
      <c r="Y592" s="413">
        <v>0</v>
      </c>
      <c r="Z592" s="413">
        <v>0</v>
      </c>
      <c r="AA592" s="413">
        <v>0</v>
      </c>
      <c r="AB592" s="413">
        <v>0</v>
      </c>
      <c r="AC592" s="413"/>
      <c r="AD592" s="534">
        <f t="shared" si="348"/>
        <v>1386013.0833333333</v>
      </c>
      <c r="AE592" s="532"/>
      <c r="AF592" s="447"/>
      <c r="AG592" s="448" t="s">
        <v>453</v>
      </c>
      <c r="AH592" s="416"/>
      <c r="AI592" s="416"/>
      <c r="AJ592" s="416"/>
      <c r="AK592" s="417">
        <f t="shared" ref="AK592:AK604" si="353">AD592</f>
        <v>1386013.0833333333</v>
      </c>
      <c r="AL592" s="416">
        <f t="shared" si="342"/>
        <v>1386013.0833333333</v>
      </c>
      <c r="AM592" s="418"/>
      <c r="AN592" s="416"/>
      <c r="AO592" s="419">
        <f t="shared" si="343"/>
        <v>0</v>
      </c>
      <c r="AP592" s="297"/>
      <c r="AQ592" s="420">
        <f t="shared" si="349"/>
        <v>0</v>
      </c>
      <c r="AR592" s="416"/>
      <c r="AS592" s="416"/>
      <c r="AT592" s="416"/>
      <c r="AU592" s="416">
        <f t="shared" ref="AU592:AU604" si="354">AQ592</f>
        <v>0</v>
      </c>
      <c r="AV592" s="421">
        <f t="shared" si="344"/>
        <v>0</v>
      </c>
      <c r="AW592" s="416"/>
      <c r="AX592" s="416"/>
      <c r="AY592" s="421">
        <f t="shared" si="345"/>
        <v>0</v>
      </c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</row>
    <row r="593" spans="1:76" s="21" customFormat="1" ht="12" customHeight="1">
      <c r="A593" s="195">
        <v>18239061</v>
      </c>
      <c r="B593" s="126" t="s">
        <v>2262</v>
      </c>
      <c r="C593" s="109" t="s">
        <v>619</v>
      </c>
      <c r="D593" s="130" t="str">
        <f t="shared" si="305"/>
        <v>Non-Op</v>
      </c>
      <c r="E593" s="130"/>
      <c r="F593" s="109"/>
      <c r="G593" s="130"/>
      <c r="H593" s="212" t="str">
        <f t="shared" si="350"/>
        <v/>
      </c>
      <c r="I593" s="212" t="str">
        <f t="shared" si="351"/>
        <v/>
      </c>
      <c r="J593" s="212" t="str">
        <f t="shared" si="352"/>
        <v/>
      </c>
      <c r="K593" s="212" t="str">
        <f t="shared" ref="K593:K611" si="355">IF(VALUE(AK593),K$7,IF(ISBLANK(AK593),"",K$7))</f>
        <v>Non-Op</v>
      </c>
      <c r="L593" s="212" t="str">
        <f t="shared" si="307"/>
        <v>NO</v>
      </c>
      <c r="M593" s="212" t="str">
        <f t="shared" si="308"/>
        <v>NO</v>
      </c>
      <c r="N593" s="212" t="str">
        <f t="shared" si="309"/>
        <v/>
      </c>
      <c r="O593" s="212"/>
      <c r="P593" s="110">
        <v>1050802</v>
      </c>
      <c r="Q593" s="110">
        <v>1062420</v>
      </c>
      <c r="R593" s="110">
        <v>1074038</v>
      </c>
      <c r="S593" s="110">
        <v>1085281</v>
      </c>
      <c r="T593" s="110">
        <v>1097632</v>
      </c>
      <c r="U593" s="110">
        <v>1109585</v>
      </c>
      <c r="V593" s="110">
        <v>1121936</v>
      </c>
      <c r="W593" s="110">
        <v>1134405</v>
      </c>
      <c r="X593" s="110">
        <v>1145667</v>
      </c>
      <c r="Y593" s="110">
        <v>1158136</v>
      </c>
      <c r="Z593" s="110">
        <v>1170827</v>
      </c>
      <c r="AA593" s="110">
        <v>1183941</v>
      </c>
      <c r="AB593" s="110">
        <v>1196632</v>
      </c>
      <c r="AC593" s="110"/>
      <c r="AD593" s="533">
        <f t="shared" si="348"/>
        <v>1122298.75</v>
      </c>
      <c r="AE593" s="531"/>
      <c r="AF593" s="123"/>
      <c r="AG593" s="271" t="s">
        <v>453</v>
      </c>
      <c r="AH593" s="116"/>
      <c r="AI593" s="116"/>
      <c r="AJ593" s="116"/>
      <c r="AK593" s="117">
        <f t="shared" si="353"/>
        <v>1122298.75</v>
      </c>
      <c r="AL593" s="116">
        <f t="shared" si="342"/>
        <v>1122298.75</v>
      </c>
      <c r="AM593" s="115"/>
      <c r="AN593" s="116"/>
      <c r="AO593" s="348">
        <f t="shared" si="343"/>
        <v>0</v>
      </c>
      <c r="AP593" s="297"/>
      <c r="AQ593" s="101">
        <f t="shared" si="349"/>
        <v>1196632</v>
      </c>
      <c r="AR593" s="116"/>
      <c r="AS593" s="116"/>
      <c r="AT593" s="116"/>
      <c r="AU593" s="116">
        <f t="shared" si="354"/>
        <v>1196632</v>
      </c>
      <c r="AV593" s="343">
        <f t="shared" si="344"/>
        <v>1196632</v>
      </c>
      <c r="AW593" s="116"/>
      <c r="AX593" s="116"/>
      <c r="AY593" s="343">
        <f t="shared" si="345"/>
        <v>0</v>
      </c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</row>
    <row r="594" spans="1:76" s="21" customFormat="1" ht="12" customHeight="1">
      <c r="A594" s="195">
        <v>18239081</v>
      </c>
      <c r="B594" s="126" t="s">
        <v>2263</v>
      </c>
      <c r="C594" s="109" t="s">
        <v>1214</v>
      </c>
      <c r="D594" s="130" t="str">
        <f t="shared" si="305"/>
        <v>Non-Op</v>
      </c>
      <c r="E594" s="130"/>
      <c r="F594" s="109"/>
      <c r="G594" s="130"/>
      <c r="H594" s="212" t="str">
        <f t="shared" si="350"/>
        <v/>
      </c>
      <c r="I594" s="212" t="str">
        <f t="shared" si="351"/>
        <v/>
      </c>
      <c r="J594" s="212" t="str">
        <f t="shared" si="352"/>
        <v/>
      </c>
      <c r="K594" s="212" t="str">
        <f t="shared" si="355"/>
        <v>Non-Op</v>
      </c>
      <c r="L594" s="212" t="str">
        <f t="shared" si="307"/>
        <v>NO</v>
      </c>
      <c r="M594" s="212" t="str">
        <f t="shared" si="308"/>
        <v>NO</v>
      </c>
      <c r="N594" s="212" t="str">
        <f t="shared" si="309"/>
        <v/>
      </c>
      <c r="O594" s="212"/>
      <c r="P594" s="110">
        <v>10133800.810000001</v>
      </c>
      <c r="Q594" s="110">
        <v>9459683.2100000009</v>
      </c>
      <c r="R594" s="110">
        <v>8630238.2400000002</v>
      </c>
      <c r="S594" s="110">
        <v>7864173.3600000003</v>
      </c>
      <c r="T594" s="110">
        <v>6902793.4400000004</v>
      </c>
      <c r="U594" s="110">
        <v>5735188.1299999999</v>
      </c>
      <c r="V594" s="110">
        <v>4257903.24</v>
      </c>
      <c r="W594" s="110">
        <v>2938695.09</v>
      </c>
      <c r="X594" s="110">
        <v>1710834.27</v>
      </c>
      <c r="Y594" s="110">
        <v>521071.93</v>
      </c>
      <c r="Z594" s="110">
        <v>0</v>
      </c>
      <c r="AA594" s="110">
        <v>0</v>
      </c>
      <c r="AB594" s="110">
        <v>0</v>
      </c>
      <c r="AC594" s="110"/>
      <c r="AD594" s="533">
        <f t="shared" si="348"/>
        <v>4423956.776250001</v>
      </c>
      <c r="AE594" s="531"/>
      <c r="AF594" s="123"/>
      <c r="AG594" s="271" t="s">
        <v>453</v>
      </c>
      <c r="AH594" s="116"/>
      <c r="AI594" s="116"/>
      <c r="AJ594" s="116"/>
      <c r="AK594" s="117">
        <f t="shared" si="353"/>
        <v>4423956.776250001</v>
      </c>
      <c r="AL594" s="116">
        <f t="shared" si="342"/>
        <v>4423956.776250001</v>
      </c>
      <c r="AM594" s="115"/>
      <c r="AN594" s="116"/>
      <c r="AO594" s="348">
        <f t="shared" si="343"/>
        <v>0</v>
      </c>
      <c r="AP594" s="297"/>
      <c r="AQ594" s="101">
        <f t="shared" si="349"/>
        <v>0</v>
      </c>
      <c r="AR594" s="116"/>
      <c r="AS594" s="116"/>
      <c r="AT594" s="116"/>
      <c r="AU594" s="116">
        <f t="shared" si="354"/>
        <v>0</v>
      </c>
      <c r="AV594" s="343">
        <f t="shared" si="344"/>
        <v>0</v>
      </c>
      <c r="AW594" s="116"/>
      <c r="AX594" s="116"/>
      <c r="AY594" s="343">
        <f t="shared" si="345"/>
        <v>0</v>
      </c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</row>
    <row r="595" spans="1:76" s="21" customFormat="1" ht="12" customHeight="1">
      <c r="A595" s="195">
        <v>18239082</v>
      </c>
      <c r="B595" s="126" t="s">
        <v>2264</v>
      </c>
      <c r="C595" s="141" t="s">
        <v>1215</v>
      </c>
      <c r="D595" s="130" t="str">
        <f t="shared" si="305"/>
        <v>Non-Op</v>
      </c>
      <c r="E595" s="130"/>
      <c r="F595" s="141"/>
      <c r="G595" s="130"/>
      <c r="H595" s="212" t="str">
        <f t="shared" si="350"/>
        <v/>
      </c>
      <c r="I595" s="212" t="str">
        <f t="shared" si="351"/>
        <v/>
      </c>
      <c r="J595" s="212" t="str">
        <f t="shared" si="352"/>
        <v/>
      </c>
      <c r="K595" s="212" t="str">
        <f t="shared" si="355"/>
        <v>Non-Op</v>
      </c>
      <c r="L595" s="212" t="str">
        <f t="shared" si="307"/>
        <v>NO</v>
      </c>
      <c r="M595" s="212" t="str">
        <f t="shared" si="308"/>
        <v>NO</v>
      </c>
      <c r="N595" s="212" t="str">
        <f t="shared" si="309"/>
        <v/>
      </c>
      <c r="O595" s="212"/>
      <c r="P595" s="110">
        <v>22074699.899999999</v>
      </c>
      <c r="Q595" s="110">
        <v>21576708.09</v>
      </c>
      <c r="R595" s="110">
        <v>21085745.719999999</v>
      </c>
      <c r="S595" s="110">
        <v>20425440.829999998</v>
      </c>
      <c r="T595" s="110">
        <v>18686975.219999999</v>
      </c>
      <c r="U595" s="110">
        <v>15894968.699999999</v>
      </c>
      <c r="V595" s="110">
        <v>12049034.529999999</v>
      </c>
      <c r="W595" s="110">
        <v>8728972.4700000007</v>
      </c>
      <c r="X595" s="110">
        <v>5269192.04</v>
      </c>
      <c r="Y595" s="110">
        <v>2340214.02</v>
      </c>
      <c r="Z595" s="110">
        <v>266403.78000000003</v>
      </c>
      <c r="AA595" s="110">
        <v>45565283.369999997</v>
      </c>
      <c r="AB595" s="110">
        <v>44116788.560000002</v>
      </c>
      <c r="AC595" s="110"/>
      <c r="AD595" s="533">
        <f t="shared" si="348"/>
        <v>17082056.916666668</v>
      </c>
      <c r="AE595" s="531"/>
      <c r="AF595" s="123"/>
      <c r="AG595" s="271" t="s">
        <v>453</v>
      </c>
      <c r="AH595" s="116"/>
      <c r="AI595" s="116"/>
      <c r="AJ595" s="116"/>
      <c r="AK595" s="117">
        <f t="shared" si="353"/>
        <v>17082056.916666668</v>
      </c>
      <c r="AL595" s="116">
        <f t="shared" si="342"/>
        <v>17082056.916666668</v>
      </c>
      <c r="AM595" s="115"/>
      <c r="AN595" s="116"/>
      <c r="AO595" s="348">
        <f t="shared" si="343"/>
        <v>0</v>
      </c>
      <c r="AP595" s="297"/>
      <c r="AQ595" s="101">
        <f t="shared" si="349"/>
        <v>44116788.560000002</v>
      </c>
      <c r="AR595" s="116"/>
      <c r="AS595" s="116"/>
      <c r="AT595" s="116"/>
      <c r="AU595" s="116">
        <f t="shared" si="354"/>
        <v>44116788.560000002</v>
      </c>
      <c r="AV595" s="343">
        <f t="shared" si="344"/>
        <v>44116788.560000002</v>
      </c>
      <c r="AW595" s="116"/>
      <c r="AX595" s="116"/>
      <c r="AY595" s="343">
        <f t="shared" si="345"/>
        <v>0</v>
      </c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</row>
    <row r="596" spans="1:76" s="21" customFormat="1" ht="12" customHeight="1">
      <c r="A596" s="195">
        <v>18239091</v>
      </c>
      <c r="B596" s="126" t="s">
        <v>1223</v>
      </c>
      <c r="C596" s="141" t="s">
        <v>1216</v>
      </c>
      <c r="D596" s="130" t="str">
        <f t="shared" si="305"/>
        <v>Non-Op</v>
      </c>
      <c r="E596" s="130"/>
      <c r="F596" s="141"/>
      <c r="G596" s="130"/>
      <c r="H596" s="212" t="str">
        <f t="shared" si="350"/>
        <v/>
      </c>
      <c r="I596" s="212" t="str">
        <f t="shared" si="351"/>
        <v/>
      </c>
      <c r="J596" s="212" t="str">
        <f t="shared" si="352"/>
        <v/>
      </c>
      <c r="K596" s="212" t="str">
        <f t="shared" si="355"/>
        <v>Non-Op</v>
      </c>
      <c r="L596" s="212" t="str">
        <f t="shared" si="307"/>
        <v>NO</v>
      </c>
      <c r="M596" s="212" t="str">
        <f t="shared" si="308"/>
        <v>NO</v>
      </c>
      <c r="N596" s="212" t="str">
        <f t="shared" si="309"/>
        <v/>
      </c>
      <c r="O596" s="212"/>
      <c r="P596" s="110">
        <v>7992889.2400000002</v>
      </c>
      <c r="Q596" s="110">
        <v>7523684.8700000001</v>
      </c>
      <c r="R596" s="110">
        <v>6736486.75</v>
      </c>
      <c r="S596" s="110">
        <v>6028285.7599999998</v>
      </c>
      <c r="T596" s="110">
        <v>5297579.28</v>
      </c>
      <c r="U596" s="110">
        <v>4551237.28</v>
      </c>
      <c r="V596" s="110">
        <v>4071075.57</v>
      </c>
      <c r="W596" s="110">
        <v>0</v>
      </c>
      <c r="X596" s="110">
        <v>0</v>
      </c>
      <c r="Y596" s="110">
        <v>0</v>
      </c>
      <c r="Z596" s="110">
        <v>0</v>
      </c>
      <c r="AA596" s="110">
        <v>0</v>
      </c>
      <c r="AB596" s="110">
        <v>0</v>
      </c>
      <c r="AC596" s="110"/>
      <c r="AD596" s="533">
        <f t="shared" si="348"/>
        <v>3183732.8441666667</v>
      </c>
      <c r="AE596" s="531"/>
      <c r="AF596" s="123"/>
      <c r="AG596" s="271" t="s">
        <v>453</v>
      </c>
      <c r="AH596" s="116"/>
      <c r="AI596" s="116"/>
      <c r="AJ596" s="116"/>
      <c r="AK596" s="117">
        <f t="shared" si="353"/>
        <v>3183732.8441666667</v>
      </c>
      <c r="AL596" s="116">
        <f t="shared" si="342"/>
        <v>3183732.8441666667</v>
      </c>
      <c r="AM596" s="115"/>
      <c r="AN596" s="116"/>
      <c r="AO596" s="348">
        <f t="shared" si="343"/>
        <v>0</v>
      </c>
      <c r="AP596" s="297"/>
      <c r="AQ596" s="101">
        <f t="shared" si="349"/>
        <v>0</v>
      </c>
      <c r="AR596" s="116"/>
      <c r="AS596" s="116"/>
      <c r="AT596" s="116"/>
      <c r="AU596" s="116">
        <f t="shared" si="354"/>
        <v>0</v>
      </c>
      <c r="AV596" s="343">
        <f t="shared" si="344"/>
        <v>0</v>
      </c>
      <c r="AW596" s="116"/>
      <c r="AX596" s="116"/>
      <c r="AY596" s="343">
        <f t="shared" si="345"/>
        <v>0</v>
      </c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</row>
    <row r="597" spans="1:76" s="21" customFormat="1" ht="12" customHeight="1">
      <c r="A597" s="195">
        <v>18239092</v>
      </c>
      <c r="B597" s="126" t="s">
        <v>2265</v>
      </c>
      <c r="C597" s="109" t="s">
        <v>1133</v>
      </c>
      <c r="D597" s="130" t="str">
        <f t="shared" si="305"/>
        <v>Non-Op</v>
      </c>
      <c r="E597" s="130"/>
      <c r="F597" s="109"/>
      <c r="G597" s="130"/>
      <c r="H597" s="212" t="str">
        <f t="shared" si="350"/>
        <v/>
      </c>
      <c r="I597" s="212" t="str">
        <f t="shared" si="351"/>
        <v/>
      </c>
      <c r="J597" s="212" t="str">
        <f t="shared" si="352"/>
        <v/>
      </c>
      <c r="K597" s="212" t="str">
        <f t="shared" si="355"/>
        <v>Non-Op</v>
      </c>
      <c r="L597" s="212" t="str">
        <f t="shared" si="307"/>
        <v>NO</v>
      </c>
      <c r="M597" s="212" t="str">
        <f t="shared" si="308"/>
        <v>NO</v>
      </c>
      <c r="N597" s="212" t="str">
        <f t="shared" si="309"/>
        <v/>
      </c>
      <c r="O597" s="212"/>
      <c r="P597" s="110">
        <v>13543538.93</v>
      </c>
      <c r="Q597" s="110">
        <v>13111523.77</v>
      </c>
      <c r="R597" s="110">
        <v>12668000.699999999</v>
      </c>
      <c r="S597" s="110">
        <v>12177414.73</v>
      </c>
      <c r="T597" s="110">
        <v>11416613.470000001</v>
      </c>
      <c r="U597" s="110">
        <v>10190617.4</v>
      </c>
      <c r="V597" s="110">
        <v>9277910.6300000008</v>
      </c>
      <c r="W597" s="110">
        <v>0</v>
      </c>
      <c r="X597" s="110">
        <v>0</v>
      </c>
      <c r="Y597" s="110">
        <v>0</v>
      </c>
      <c r="Z597" s="110">
        <v>0</v>
      </c>
      <c r="AA597" s="110">
        <v>0</v>
      </c>
      <c r="AB597" s="110">
        <v>0</v>
      </c>
      <c r="AC597" s="110"/>
      <c r="AD597" s="533">
        <f t="shared" si="348"/>
        <v>6301154.1804166669</v>
      </c>
      <c r="AE597" s="531"/>
      <c r="AF597" s="123"/>
      <c r="AG597" s="271" t="s">
        <v>453</v>
      </c>
      <c r="AH597" s="116"/>
      <c r="AI597" s="116"/>
      <c r="AJ597" s="116"/>
      <c r="AK597" s="117">
        <f t="shared" si="353"/>
        <v>6301154.1804166669</v>
      </c>
      <c r="AL597" s="116">
        <f t="shared" si="342"/>
        <v>6301154.1804166669</v>
      </c>
      <c r="AM597" s="115"/>
      <c r="AN597" s="116"/>
      <c r="AO597" s="348">
        <f t="shared" si="343"/>
        <v>0</v>
      </c>
      <c r="AP597" s="297"/>
      <c r="AQ597" s="101">
        <f t="shared" si="349"/>
        <v>0</v>
      </c>
      <c r="AR597" s="116"/>
      <c r="AS597" s="116"/>
      <c r="AT597" s="116"/>
      <c r="AU597" s="116">
        <f t="shared" si="354"/>
        <v>0</v>
      </c>
      <c r="AV597" s="343">
        <f t="shared" si="344"/>
        <v>0</v>
      </c>
      <c r="AW597" s="116"/>
      <c r="AX597" s="116"/>
      <c r="AY597" s="343">
        <f t="shared" si="345"/>
        <v>0</v>
      </c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</row>
    <row r="598" spans="1:76" s="21" customFormat="1" ht="12" customHeight="1">
      <c r="A598" s="195">
        <v>18239101</v>
      </c>
      <c r="B598" s="126" t="s">
        <v>2266</v>
      </c>
      <c r="C598" s="141" t="s">
        <v>1217</v>
      </c>
      <c r="D598" s="130" t="str">
        <f t="shared" si="305"/>
        <v>Non-Op</v>
      </c>
      <c r="E598" s="130"/>
      <c r="F598" s="141"/>
      <c r="G598" s="130"/>
      <c r="H598" s="212" t="str">
        <f t="shared" si="350"/>
        <v/>
      </c>
      <c r="I598" s="212" t="str">
        <f t="shared" si="351"/>
        <v/>
      </c>
      <c r="J598" s="212" t="str">
        <f t="shared" si="352"/>
        <v/>
      </c>
      <c r="K598" s="212" t="str">
        <f t="shared" si="355"/>
        <v>Non-Op</v>
      </c>
      <c r="L598" s="212" t="str">
        <f t="shared" si="307"/>
        <v>NO</v>
      </c>
      <c r="M598" s="212" t="str">
        <f t="shared" si="308"/>
        <v>NO</v>
      </c>
      <c r="N598" s="212" t="str">
        <f t="shared" si="309"/>
        <v/>
      </c>
      <c r="O598" s="212"/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10">
        <v>0</v>
      </c>
      <c r="V598" s="110">
        <v>0</v>
      </c>
      <c r="W598" s="110">
        <v>0</v>
      </c>
      <c r="X598" s="110">
        <v>0</v>
      </c>
      <c r="Y598" s="110">
        <v>0</v>
      </c>
      <c r="Z598" s="110">
        <v>0</v>
      </c>
      <c r="AA598" s="110">
        <v>0</v>
      </c>
      <c r="AB598" s="110">
        <v>0</v>
      </c>
      <c r="AC598" s="110"/>
      <c r="AD598" s="533">
        <f t="shared" si="348"/>
        <v>0</v>
      </c>
      <c r="AE598" s="531"/>
      <c r="AF598" s="123"/>
      <c r="AG598" s="271" t="s">
        <v>453</v>
      </c>
      <c r="AH598" s="116"/>
      <c r="AI598" s="116"/>
      <c r="AJ598" s="116"/>
      <c r="AK598" s="117">
        <f t="shared" si="353"/>
        <v>0</v>
      </c>
      <c r="AL598" s="116">
        <f t="shared" si="342"/>
        <v>0</v>
      </c>
      <c r="AM598" s="115"/>
      <c r="AN598" s="116"/>
      <c r="AO598" s="348">
        <f t="shared" si="343"/>
        <v>0</v>
      </c>
      <c r="AP598" s="297"/>
      <c r="AQ598" s="101">
        <f t="shared" si="349"/>
        <v>0</v>
      </c>
      <c r="AR598" s="116"/>
      <c r="AS598" s="116"/>
      <c r="AT598" s="116"/>
      <c r="AU598" s="116">
        <f t="shared" si="354"/>
        <v>0</v>
      </c>
      <c r="AV598" s="343">
        <f t="shared" si="344"/>
        <v>0</v>
      </c>
      <c r="AW598" s="116"/>
      <c r="AX598" s="116"/>
      <c r="AY598" s="343">
        <f t="shared" si="345"/>
        <v>0</v>
      </c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</row>
    <row r="599" spans="1:76" s="21" customFormat="1" ht="12" customHeight="1">
      <c r="A599" s="195">
        <v>18239111</v>
      </c>
      <c r="B599" s="126" t="s">
        <v>2267</v>
      </c>
      <c r="C599" s="141" t="s">
        <v>1343</v>
      </c>
      <c r="D599" s="130" t="str">
        <f t="shared" si="305"/>
        <v>Non-Op</v>
      </c>
      <c r="E599" s="130"/>
      <c r="F599" s="141"/>
      <c r="G599" s="130"/>
      <c r="H599" s="212" t="str">
        <f t="shared" si="350"/>
        <v/>
      </c>
      <c r="I599" s="212" t="str">
        <f t="shared" si="351"/>
        <v/>
      </c>
      <c r="J599" s="212" t="str">
        <f t="shared" si="352"/>
        <v/>
      </c>
      <c r="K599" s="212" t="str">
        <f t="shared" si="355"/>
        <v>Non-Op</v>
      </c>
      <c r="L599" s="212" t="str">
        <f t="shared" si="307"/>
        <v>NO</v>
      </c>
      <c r="M599" s="212" t="str">
        <f t="shared" si="308"/>
        <v>NO</v>
      </c>
      <c r="N599" s="212" t="str">
        <f t="shared" si="309"/>
        <v/>
      </c>
      <c r="O599" s="212"/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10">
        <v>0</v>
      </c>
      <c r="V599" s="110">
        <v>0</v>
      </c>
      <c r="W599" s="110">
        <v>0</v>
      </c>
      <c r="X599" s="110">
        <v>0</v>
      </c>
      <c r="Y599" s="110">
        <v>0</v>
      </c>
      <c r="Z599" s="110">
        <v>0</v>
      </c>
      <c r="AA599" s="110">
        <v>0</v>
      </c>
      <c r="AB599" s="110">
        <v>0</v>
      </c>
      <c r="AC599" s="110"/>
      <c r="AD599" s="533">
        <f t="shared" si="348"/>
        <v>0</v>
      </c>
      <c r="AE599" s="531"/>
      <c r="AF599" s="123"/>
      <c r="AG599" s="271" t="s">
        <v>453</v>
      </c>
      <c r="AH599" s="116"/>
      <c r="AI599" s="116"/>
      <c r="AJ599" s="116"/>
      <c r="AK599" s="117">
        <f t="shared" si="353"/>
        <v>0</v>
      </c>
      <c r="AL599" s="116">
        <f t="shared" si="342"/>
        <v>0</v>
      </c>
      <c r="AM599" s="115"/>
      <c r="AN599" s="116"/>
      <c r="AO599" s="348">
        <f t="shared" si="343"/>
        <v>0</v>
      </c>
      <c r="AP599" s="297"/>
      <c r="AQ599" s="101">
        <f t="shared" si="349"/>
        <v>0</v>
      </c>
      <c r="AR599" s="116"/>
      <c r="AS599" s="116"/>
      <c r="AT599" s="116"/>
      <c r="AU599" s="116">
        <f t="shared" si="354"/>
        <v>0</v>
      </c>
      <c r="AV599" s="343">
        <f t="shared" si="344"/>
        <v>0</v>
      </c>
      <c r="AW599" s="116"/>
      <c r="AX599" s="116"/>
      <c r="AY599" s="343">
        <f t="shared" si="345"/>
        <v>0</v>
      </c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s="21" customFormat="1" ht="12" customHeight="1">
      <c r="A600" s="199">
        <v>18239121</v>
      </c>
      <c r="B600" s="125" t="s">
        <v>2268</v>
      </c>
      <c r="C600" s="125" t="s">
        <v>1297</v>
      </c>
      <c r="D600" s="130" t="str">
        <f t="shared" si="305"/>
        <v>Non-Op</v>
      </c>
      <c r="E600" s="130"/>
      <c r="F600" s="125"/>
      <c r="G600" s="130"/>
      <c r="H600" s="212" t="str">
        <f t="shared" si="350"/>
        <v/>
      </c>
      <c r="I600" s="212" t="str">
        <f t="shared" si="351"/>
        <v/>
      </c>
      <c r="J600" s="212" t="str">
        <f t="shared" si="352"/>
        <v/>
      </c>
      <c r="K600" s="212" t="str">
        <f t="shared" si="355"/>
        <v>Non-Op</v>
      </c>
      <c r="L600" s="212" t="str">
        <f t="shared" si="307"/>
        <v>NO</v>
      </c>
      <c r="M600" s="212" t="str">
        <f t="shared" si="308"/>
        <v>NO</v>
      </c>
      <c r="N600" s="212" t="str">
        <f t="shared" si="309"/>
        <v/>
      </c>
      <c r="O600" s="212"/>
      <c r="P600" s="110">
        <v>2058382</v>
      </c>
      <c r="Q600" s="110">
        <v>2058382</v>
      </c>
      <c r="R600" s="110">
        <v>2058382</v>
      </c>
      <c r="S600" s="110">
        <v>2058382</v>
      </c>
      <c r="T600" s="110">
        <v>2058382</v>
      </c>
      <c r="U600" s="110">
        <v>2058382</v>
      </c>
      <c r="V600" s="110">
        <v>2058382</v>
      </c>
      <c r="W600" s="110">
        <v>2058382</v>
      </c>
      <c r="X600" s="110">
        <v>2058382</v>
      </c>
      <c r="Y600" s="110">
        <v>2058382</v>
      </c>
      <c r="Z600" s="110">
        <v>2058382</v>
      </c>
      <c r="AA600" s="110">
        <v>2058382</v>
      </c>
      <c r="AB600" s="110">
        <v>2058382</v>
      </c>
      <c r="AC600" s="110"/>
      <c r="AD600" s="533">
        <f t="shared" si="348"/>
        <v>2058382</v>
      </c>
      <c r="AE600" s="529"/>
      <c r="AF600" s="118"/>
      <c r="AG600" s="270" t="s">
        <v>453</v>
      </c>
      <c r="AH600" s="116"/>
      <c r="AI600" s="116"/>
      <c r="AJ600" s="116"/>
      <c r="AK600" s="117">
        <f t="shared" si="353"/>
        <v>2058382</v>
      </c>
      <c r="AL600" s="116">
        <f t="shared" si="342"/>
        <v>2058382</v>
      </c>
      <c r="AM600" s="115"/>
      <c r="AN600" s="116"/>
      <c r="AO600" s="348">
        <f t="shared" si="343"/>
        <v>0</v>
      </c>
      <c r="AP600" s="297"/>
      <c r="AQ600" s="101">
        <f t="shared" si="349"/>
        <v>2058382</v>
      </c>
      <c r="AR600" s="116"/>
      <c r="AS600" s="116"/>
      <c r="AT600" s="116"/>
      <c r="AU600" s="116">
        <f t="shared" si="354"/>
        <v>2058382</v>
      </c>
      <c r="AV600" s="343">
        <f t="shared" si="344"/>
        <v>2058382</v>
      </c>
      <c r="AW600" s="116"/>
      <c r="AX600" s="116"/>
      <c r="AY600" s="343">
        <f t="shared" si="345"/>
        <v>0</v>
      </c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s="21" customFormat="1" ht="12" customHeight="1">
      <c r="A601" s="199">
        <v>18239131</v>
      </c>
      <c r="B601" s="125" t="s">
        <v>2269</v>
      </c>
      <c r="C601" s="125" t="s">
        <v>1298</v>
      </c>
      <c r="D601" s="130" t="str">
        <f t="shared" si="305"/>
        <v>Non-Op</v>
      </c>
      <c r="E601" s="130"/>
      <c r="F601" s="125"/>
      <c r="G601" s="130"/>
      <c r="H601" s="212" t="str">
        <f t="shared" si="350"/>
        <v/>
      </c>
      <c r="I601" s="212" t="str">
        <f t="shared" si="351"/>
        <v/>
      </c>
      <c r="J601" s="212" t="str">
        <f t="shared" si="352"/>
        <v/>
      </c>
      <c r="K601" s="212" t="str">
        <f t="shared" si="355"/>
        <v>Non-Op</v>
      </c>
      <c r="L601" s="212" t="str">
        <f t="shared" si="307"/>
        <v>NO</v>
      </c>
      <c r="M601" s="212" t="str">
        <f t="shared" si="308"/>
        <v>NO</v>
      </c>
      <c r="N601" s="212" t="str">
        <f t="shared" si="309"/>
        <v/>
      </c>
      <c r="O601" s="212"/>
      <c r="P601" s="110">
        <v>-2058382</v>
      </c>
      <c r="Q601" s="110">
        <v>-2058382</v>
      </c>
      <c r="R601" s="110">
        <v>-2058382</v>
      </c>
      <c r="S601" s="110">
        <v>-2058382</v>
      </c>
      <c r="T601" s="110">
        <v>-2058382</v>
      </c>
      <c r="U601" s="110">
        <v>-2058382</v>
      </c>
      <c r="V601" s="110">
        <v>-2058382</v>
      </c>
      <c r="W601" s="110">
        <v>-2058382</v>
      </c>
      <c r="X601" s="110">
        <v>-2058382</v>
      </c>
      <c r="Y601" s="110">
        <v>-2058382</v>
      </c>
      <c r="Z601" s="110">
        <v>-2058382</v>
      </c>
      <c r="AA601" s="110">
        <v>-2058382</v>
      </c>
      <c r="AB601" s="110">
        <v>-2058382</v>
      </c>
      <c r="AC601" s="110"/>
      <c r="AD601" s="533">
        <f t="shared" si="348"/>
        <v>-2058382</v>
      </c>
      <c r="AE601" s="529"/>
      <c r="AF601" s="118"/>
      <c r="AG601" s="270" t="s">
        <v>453</v>
      </c>
      <c r="AH601" s="116"/>
      <c r="AI601" s="116"/>
      <c r="AJ601" s="116"/>
      <c r="AK601" s="117">
        <f t="shared" si="353"/>
        <v>-2058382</v>
      </c>
      <c r="AL601" s="116">
        <f t="shared" si="342"/>
        <v>-2058382</v>
      </c>
      <c r="AM601" s="115"/>
      <c r="AN601" s="116"/>
      <c r="AO601" s="348">
        <f t="shared" si="343"/>
        <v>0</v>
      </c>
      <c r="AP601" s="297"/>
      <c r="AQ601" s="101">
        <f t="shared" si="349"/>
        <v>-2058382</v>
      </c>
      <c r="AR601" s="116"/>
      <c r="AS601" s="116"/>
      <c r="AT601" s="116"/>
      <c r="AU601" s="116">
        <f t="shared" si="354"/>
        <v>-2058382</v>
      </c>
      <c r="AV601" s="343">
        <f t="shared" si="344"/>
        <v>-2058382</v>
      </c>
      <c r="AW601" s="116"/>
      <c r="AX601" s="116"/>
      <c r="AY601" s="343">
        <f t="shared" si="345"/>
        <v>0</v>
      </c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s="21" customFormat="1" ht="12" customHeight="1">
      <c r="A602" s="435">
        <v>18239141</v>
      </c>
      <c r="B602" s="125" t="s">
        <v>2270</v>
      </c>
      <c r="C602" s="465" t="s">
        <v>1378</v>
      </c>
      <c r="D602" s="411" t="str">
        <f t="shared" si="305"/>
        <v>Non-Op</v>
      </c>
      <c r="E602" s="411"/>
      <c r="F602" s="428">
        <v>42752</v>
      </c>
      <c r="G602" s="411"/>
      <c r="H602" s="412" t="str">
        <f t="shared" si="350"/>
        <v/>
      </c>
      <c r="I602" s="412" t="str">
        <f t="shared" si="351"/>
        <v/>
      </c>
      <c r="J602" s="412" t="str">
        <f t="shared" si="352"/>
        <v/>
      </c>
      <c r="K602" s="412" t="str">
        <f t="shared" si="355"/>
        <v>Non-Op</v>
      </c>
      <c r="L602" s="412" t="str">
        <f t="shared" si="307"/>
        <v>NO</v>
      </c>
      <c r="M602" s="412" t="str">
        <f t="shared" si="308"/>
        <v>NO</v>
      </c>
      <c r="N602" s="412" t="str">
        <f t="shared" si="309"/>
        <v/>
      </c>
      <c r="O602" s="412"/>
      <c r="P602" s="413">
        <v>8670008</v>
      </c>
      <c r="Q602" s="413">
        <v>5683346</v>
      </c>
      <c r="R602" s="413">
        <v>7899462</v>
      </c>
      <c r="S602" s="413">
        <v>9062294</v>
      </c>
      <c r="T602" s="413">
        <v>8755675</v>
      </c>
      <c r="U602" s="413">
        <v>11156841</v>
      </c>
      <c r="V602" s="413">
        <v>11694279</v>
      </c>
      <c r="W602" s="413">
        <v>11694279</v>
      </c>
      <c r="X602" s="413">
        <v>11694279</v>
      </c>
      <c r="Y602" s="413">
        <v>11694279</v>
      </c>
      <c r="Z602" s="413">
        <v>11694279</v>
      </c>
      <c r="AA602" s="413">
        <v>11694279</v>
      </c>
      <c r="AB602" s="413">
        <v>11694279</v>
      </c>
      <c r="AC602" s="413"/>
      <c r="AD602" s="534">
        <f t="shared" si="348"/>
        <v>10242119.625</v>
      </c>
      <c r="AE602" s="530"/>
      <c r="AF602" s="414"/>
      <c r="AG602" s="415"/>
      <c r="AH602" s="416"/>
      <c r="AI602" s="416"/>
      <c r="AJ602" s="416"/>
      <c r="AK602" s="417">
        <f t="shared" si="353"/>
        <v>10242119.625</v>
      </c>
      <c r="AL602" s="416">
        <f t="shared" si="342"/>
        <v>10242119.625</v>
      </c>
      <c r="AM602" s="418"/>
      <c r="AN602" s="416"/>
      <c r="AO602" s="419">
        <f t="shared" si="343"/>
        <v>0</v>
      </c>
      <c r="AP602" s="297"/>
      <c r="AQ602" s="420">
        <f t="shared" si="349"/>
        <v>11694279</v>
      </c>
      <c r="AR602" s="416"/>
      <c r="AS602" s="416"/>
      <c r="AT602" s="416"/>
      <c r="AU602" s="416">
        <f t="shared" si="354"/>
        <v>11694279</v>
      </c>
      <c r="AV602" s="421">
        <f t="shared" si="344"/>
        <v>11694279</v>
      </c>
      <c r="AW602" s="416"/>
      <c r="AX602" s="416"/>
      <c r="AY602" s="421">
        <f t="shared" si="345"/>
        <v>0</v>
      </c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</row>
    <row r="603" spans="1:76" s="21" customFormat="1" ht="12" customHeight="1">
      <c r="A603" s="435">
        <v>18239151</v>
      </c>
      <c r="B603" s="125" t="s">
        <v>2271</v>
      </c>
      <c r="C603" s="465" t="s">
        <v>1379</v>
      </c>
      <c r="D603" s="411" t="str">
        <f t="shared" si="305"/>
        <v>Non-Op</v>
      </c>
      <c r="E603" s="411"/>
      <c r="F603" s="428">
        <v>42752</v>
      </c>
      <c r="G603" s="411"/>
      <c r="H603" s="412" t="str">
        <f t="shared" si="350"/>
        <v/>
      </c>
      <c r="I603" s="412" t="str">
        <f t="shared" si="351"/>
        <v/>
      </c>
      <c r="J603" s="412" t="str">
        <f t="shared" si="352"/>
        <v/>
      </c>
      <c r="K603" s="412" t="str">
        <f t="shared" si="355"/>
        <v>Non-Op</v>
      </c>
      <c r="L603" s="412" t="str">
        <f t="shared" si="307"/>
        <v>NO</v>
      </c>
      <c r="M603" s="412" t="str">
        <f t="shared" si="308"/>
        <v>NO</v>
      </c>
      <c r="N603" s="412" t="str">
        <f t="shared" si="309"/>
        <v/>
      </c>
      <c r="O603" s="412"/>
      <c r="P603" s="413">
        <v>-8670008</v>
      </c>
      <c r="Q603" s="413">
        <v>-5683346</v>
      </c>
      <c r="R603" s="413">
        <v>-7899462</v>
      </c>
      <c r="S603" s="413">
        <v>-9062294</v>
      </c>
      <c r="T603" s="413">
        <v>-8755675</v>
      </c>
      <c r="U603" s="413">
        <v>-11156841</v>
      </c>
      <c r="V603" s="413">
        <v>-11694279</v>
      </c>
      <c r="W603" s="413">
        <v>-11694279</v>
      </c>
      <c r="X603" s="413">
        <v>-11694279</v>
      </c>
      <c r="Y603" s="413">
        <v>-11694279</v>
      </c>
      <c r="Z603" s="413">
        <v>-11694279</v>
      </c>
      <c r="AA603" s="413">
        <v>-11694279</v>
      </c>
      <c r="AB603" s="413">
        <v>-11694279</v>
      </c>
      <c r="AC603" s="413"/>
      <c r="AD603" s="534">
        <f t="shared" si="348"/>
        <v>-10242119.625</v>
      </c>
      <c r="AE603" s="530"/>
      <c r="AF603" s="414"/>
      <c r="AG603" s="415"/>
      <c r="AH603" s="416"/>
      <c r="AI603" s="416"/>
      <c r="AJ603" s="416"/>
      <c r="AK603" s="417">
        <f t="shared" si="353"/>
        <v>-10242119.625</v>
      </c>
      <c r="AL603" s="416">
        <f t="shared" si="342"/>
        <v>-10242119.625</v>
      </c>
      <c r="AM603" s="418"/>
      <c r="AN603" s="416"/>
      <c r="AO603" s="419">
        <f t="shared" si="343"/>
        <v>0</v>
      </c>
      <c r="AP603" s="297"/>
      <c r="AQ603" s="420">
        <f t="shared" si="349"/>
        <v>-11694279</v>
      </c>
      <c r="AR603" s="416"/>
      <c r="AS603" s="416"/>
      <c r="AT603" s="416"/>
      <c r="AU603" s="416">
        <f t="shared" si="354"/>
        <v>-11694279</v>
      </c>
      <c r="AV603" s="421">
        <f t="shared" si="344"/>
        <v>-11694279</v>
      </c>
      <c r="AW603" s="416"/>
      <c r="AX603" s="416"/>
      <c r="AY603" s="421">
        <f t="shared" si="345"/>
        <v>0</v>
      </c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s="21" customFormat="1" ht="12" customHeight="1">
      <c r="A604" s="435">
        <v>18239161</v>
      </c>
      <c r="B604" s="125" t="s">
        <v>2272</v>
      </c>
      <c r="C604" s="465" t="s">
        <v>1380</v>
      </c>
      <c r="D604" s="411" t="str">
        <f t="shared" si="305"/>
        <v>Non-Op</v>
      </c>
      <c r="E604" s="411"/>
      <c r="F604" s="428">
        <v>42752</v>
      </c>
      <c r="G604" s="411"/>
      <c r="H604" s="412" t="str">
        <f t="shared" si="350"/>
        <v/>
      </c>
      <c r="I604" s="412" t="str">
        <f t="shared" si="351"/>
        <v/>
      </c>
      <c r="J604" s="412" t="str">
        <f t="shared" si="352"/>
        <v/>
      </c>
      <c r="K604" s="412" t="str">
        <f t="shared" si="355"/>
        <v>Non-Op</v>
      </c>
      <c r="L604" s="412" t="str">
        <f t="shared" si="307"/>
        <v>NO</v>
      </c>
      <c r="M604" s="412" t="str">
        <f t="shared" si="308"/>
        <v>NO</v>
      </c>
      <c r="N604" s="412" t="str">
        <f t="shared" si="309"/>
        <v/>
      </c>
      <c r="O604" s="412"/>
      <c r="P604" s="413">
        <v>-5171139</v>
      </c>
      <c r="Q604" s="413">
        <v>240929</v>
      </c>
      <c r="R604" s="413">
        <v>3372314</v>
      </c>
      <c r="S604" s="413">
        <v>10511499</v>
      </c>
      <c r="T604" s="413">
        <v>12686599</v>
      </c>
      <c r="U604" s="413">
        <v>10404348</v>
      </c>
      <c r="V604" s="413">
        <v>4969863</v>
      </c>
      <c r="W604" s="413">
        <v>0</v>
      </c>
      <c r="X604" s="413">
        <v>0</v>
      </c>
      <c r="Y604" s="413">
        <v>0</v>
      </c>
      <c r="Z604" s="413">
        <v>0</v>
      </c>
      <c r="AA604" s="413">
        <v>0</v>
      </c>
      <c r="AB604" s="413">
        <v>0</v>
      </c>
      <c r="AC604" s="413"/>
      <c r="AD604" s="534">
        <f t="shared" si="348"/>
        <v>3299998.5416666665</v>
      </c>
      <c r="AE604" s="530"/>
      <c r="AF604" s="414"/>
      <c r="AG604" s="415"/>
      <c r="AH604" s="416"/>
      <c r="AI604" s="416"/>
      <c r="AJ604" s="416"/>
      <c r="AK604" s="417">
        <f t="shared" si="353"/>
        <v>3299998.5416666665</v>
      </c>
      <c r="AL604" s="416">
        <f t="shared" si="342"/>
        <v>3299998.5416666665</v>
      </c>
      <c r="AM604" s="418"/>
      <c r="AN604" s="416"/>
      <c r="AO604" s="419">
        <f t="shared" si="343"/>
        <v>0</v>
      </c>
      <c r="AP604" s="297"/>
      <c r="AQ604" s="420">
        <f t="shared" si="349"/>
        <v>0</v>
      </c>
      <c r="AR604" s="416"/>
      <c r="AS604" s="416"/>
      <c r="AT604" s="416"/>
      <c r="AU604" s="416">
        <f t="shared" si="354"/>
        <v>0</v>
      </c>
      <c r="AV604" s="421">
        <f t="shared" si="344"/>
        <v>0</v>
      </c>
      <c r="AW604" s="416"/>
      <c r="AX604" s="416"/>
      <c r="AY604" s="421">
        <f t="shared" si="345"/>
        <v>0</v>
      </c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</row>
    <row r="605" spans="1:76" s="21" customFormat="1" ht="12" customHeight="1">
      <c r="A605" s="435">
        <v>18239171</v>
      </c>
      <c r="B605" s="125" t="s">
        <v>2273</v>
      </c>
      <c r="C605" s="465" t="s">
        <v>1526</v>
      </c>
      <c r="D605" s="411" t="str">
        <f t="shared" ref="D605:D670" si="356">IF(CONCATENATE(H605,I605,J605,K605,N605)= "ERBGRB","CRB",CONCATENATE(H605,I605,J605,K605,N605))</f>
        <v>W/C</v>
      </c>
      <c r="E605" s="411"/>
      <c r="F605" s="428">
        <v>43070</v>
      </c>
      <c r="G605" s="411"/>
      <c r="H605" s="412" t="str">
        <f t="shared" si="350"/>
        <v/>
      </c>
      <c r="I605" s="412" t="str">
        <f t="shared" si="351"/>
        <v/>
      </c>
      <c r="J605" s="412" t="str">
        <f t="shared" si="352"/>
        <v/>
      </c>
      <c r="K605" s="412" t="str">
        <f t="shared" si="355"/>
        <v/>
      </c>
      <c r="L605" s="412" t="str">
        <f t="shared" si="307"/>
        <v>W/C</v>
      </c>
      <c r="M605" s="412" t="str">
        <f t="shared" si="308"/>
        <v>NO</v>
      </c>
      <c r="N605" s="412" t="str">
        <f t="shared" si="309"/>
        <v>W/C</v>
      </c>
      <c r="O605" s="412"/>
      <c r="P605" s="413">
        <v>0</v>
      </c>
      <c r="Q605" s="413">
        <v>0</v>
      </c>
      <c r="R605" s="413">
        <v>0</v>
      </c>
      <c r="S605" s="413">
        <v>0</v>
      </c>
      <c r="T605" s="413">
        <v>0</v>
      </c>
      <c r="U605" s="413">
        <v>0</v>
      </c>
      <c r="V605" s="413">
        <v>8794965.7100000009</v>
      </c>
      <c r="W605" s="413">
        <v>8633476.5099999998</v>
      </c>
      <c r="X605" s="413">
        <v>8471987.3100000005</v>
      </c>
      <c r="Y605" s="413">
        <v>9137163.3000000007</v>
      </c>
      <c r="Z605" s="413">
        <v>8975674.0999999996</v>
      </c>
      <c r="AA605" s="413">
        <v>8814184.9000000004</v>
      </c>
      <c r="AB605" s="413">
        <v>8652695.6999999993</v>
      </c>
      <c r="AC605" s="413"/>
      <c r="AD605" s="534">
        <f t="shared" si="348"/>
        <v>4762816.6399999997</v>
      </c>
      <c r="AE605" s="530"/>
      <c r="AF605" s="414"/>
      <c r="AG605" s="415"/>
      <c r="AH605" s="416"/>
      <c r="AI605" s="416"/>
      <c r="AJ605" s="416"/>
      <c r="AK605" s="417"/>
      <c r="AL605" s="416">
        <f t="shared" si="342"/>
        <v>0</v>
      </c>
      <c r="AM605" s="418">
        <f>AD605</f>
        <v>4762816.6399999997</v>
      </c>
      <c r="AN605" s="416"/>
      <c r="AO605" s="419">
        <f t="shared" si="343"/>
        <v>4762816.6399999997</v>
      </c>
      <c r="AP605" s="297"/>
      <c r="AQ605" s="420">
        <f t="shared" si="349"/>
        <v>8652695.6999999993</v>
      </c>
      <c r="AR605" s="416"/>
      <c r="AS605" s="416"/>
      <c r="AT605" s="416"/>
      <c r="AU605" s="416"/>
      <c r="AV605" s="421">
        <f t="shared" si="344"/>
        <v>0</v>
      </c>
      <c r="AW605" s="416">
        <f>AQ605</f>
        <v>8652695.6999999993</v>
      </c>
      <c r="AX605" s="416"/>
      <c r="AY605" s="421">
        <f t="shared" si="345"/>
        <v>8652695.6999999993</v>
      </c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</row>
    <row r="606" spans="1:76" s="21" customFormat="1" ht="12" customHeight="1">
      <c r="A606" s="435">
        <v>18239191</v>
      </c>
      <c r="B606" s="125" t="s">
        <v>2274</v>
      </c>
      <c r="C606" s="465" t="s">
        <v>1498</v>
      </c>
      <c r="D606" s="411" t="str">
        <f t="shared" si="356"/>
        <v>ERB</v>
      </c>
      <c r="E606" s="411"/>
      <c r="F606" s="428">
        <v>43070</v>
      </c>
      <c r="G606" s="411"/>
      <c r="H606" s="412" t="str">
        <f t="shared" si="350"/>
        <v/>
      </c>
      <c r="I606" s="412" t="str">
        <f t="shared" si="351"/>
        <v>ERB</v>
      </c>
      <c r="J606" s="412" t="str">
        <f t="shared" si="352"/>
        <v/>
      </c>
      <c r="K606" s="412" t="str">
        <f t="shared" si="355"/>
        <v/>
      </c>
      <c r="L606" s="412" t="str">
        <f t="shared" si="307"/>
        <v>NO</v>
      </c>
      <c r="M606" s="412" t="str">
        <f t="shared" si="308"/>
        <v>NO</v>
      </c>
      <c r="N606" s="412" t="str">
        <f t="shared" si="309"/>
        <v/>
      </c>
      <c r="O606" s="412"/>
      <c r="P606" s="413">
        <v>0</v>
      </c>
      <c r="Q606" s="413">
        <v>0</v>
      </c>
      <c r="R606" s="413">
        <v>0</v>
      </c>
      <c r="S606" s="413">
        <v>0</v>
      </c>
      <c r="T606" s="413">
        <v>0</v>
      </c>
      <c r="U606" s="413">
        <v>0</v>
      </c>
      <c r="V606" s="413">
        <v>19501591.829999998</v>
      </c>
      <c r="W606" s="413">
        <v>18959880.949999999</v>
      </c>
      <c r="X606" s="413">
        <v>18418170.07</v>
      </c>
      <c r="Y606" s="413">
        <v>17876459.190000001</v>
      </c>
      <c r="Z606" s="413">
        <v>17334748.309999999</v>
      </c>
      <c r="AA606" s="413">
        <v>16793037.43</v>
      </c>
      <c r="AB606" s="413">
        <v>16251326.550000001</v>
      </c>
      <c r="AC606" s="413"/>
      <c r="AD606" s="534">
        <f t="shared" si="348"/>
        <v>9750795.9212500006</v>
      </c>
      <c r="AE606" s="530" t="s">
        <v>440</v>
      </c>
      <c r="AF606" s="414"/>
      <c r="AG606" s="415"/>
      <c r="AH606" s="416"/>
      <c r="AI606" s="416">
        <f>AD606</f>
        <v>9750795.9212500006</v>
      </c>
      <c r="AJ606" s="416"/>
      <c r="AK606" s="417"/>
      <c r="AL606" s="416">
        <f t="shared" si="342"/>
        <v>9750795.9212500006</v>
      </c>
      <c r="AM606" s="418"/>
      <c r="AN606" s="416"/>
      <c r="AO606" s="419">
        <f t="shared" si="343"/>
        <v>0</v>
      </c>
      <c r="AP606" s="297"/>
      <c r="AQ606" s="420">
        <f t="shared" si="349"/>
        <v>16251326.550000001</v>
      </c>
      <c r="AR606" s="416"/>
      <c r="AS606" s="416">
        <f>AQ606</f>
        <v>16251326.550000001</v>
      </c>
      <c r="AT606" s="416"/>
      <c r="AU606" s="416"/>
      <c r="AV606" s="421">
        <f t="shared" si="344"/>
        <v>16251326.550000001</v>
      </c>
      <c r="AW606" s="416"/>
      <c r="AX606" s="416"/>
      <c r="AY606" s="421">
        <f t="shared" si="345"/>
        <v>0</v>
      </c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</row>
    <row r="607" spans="1:76" s="21" customFormat="1" ht="12" customHeight="1">
      <c r="A607" s="195">
        <v>18400013</v>
      </c>
      <c r="B607" s="126" t="s">
        <v>2275</v>
      </c>
      <c r="C607" s="109" t="s">
        <v>625</v>
      </c>
      <c r="D607" s="130" t="str">
        <f t="shared" si="356"/>
        <v>W/C</v>
      </c>
      <c r="E607" s="130"/>
      <c r="F607" s="109"/>
      <c r="G607" s="130"/>
      <c r="H607" s="212" t="str">
        <f t="shared" si="350"/>
        <v/>
      </c>
      <c r="I607" s="212" t="str">
        <f t="shared" si="351"/>
        <v/>
      </c>
      <c r="J607" s="212" t="str">
        <f t="shared" si="352"/>
        <v/>
      </c>
      <c r="K607" s="212" t="str">
        <f t="shared" si="355"/>
        <v/>
      </c>
      <c r="L607" s="212" t="str">
        <f t="shared" si="307"/>
        <v>W/C</v>
      </c>
      <c r="M607" s="212" t="str">
        <f t="shared" si="308"/>
        <v>NO</v>
      </c>
      <c r="N607" s="212" t="str">
        <f t="shared" si="309"/>
        <v>W/C</v>
      </c>
      <c r="O607" s="212"/>
      <c r="P607" s="110">
        <v>-607698.13</v>
      </c>
      <c r="Q607" s="110">
        <v>0</v>
      </c>
      <c r="R607" s="110">
        <v>0</v>
      </c>
      <c r="S607" s="110">
        <v>0</v>
      </c>
      <c r="T607" s="110">
        <v>0</v>
      </c>
      <c r="U607" s="110">
        <v>0</v>
      </c>
      <c r="V607" s="110">
        <v>0</v>
      </c>
      <c r="W607" s="110">
        <v>0</v>
      </c>
      <c r="X607" s="110">
        <v>0</v>
      </c>
      <c r="Y607" s="110">
        <v>0</v>
      </c>
      <c r="Z607" s="110">
        <v>0</v>
      </c>
      <c r="AA607" s="110">
        <v>0</v>
      </c>
      <c r="AB607" s="110">
        <v>0</v>
      </c>
      <c r="AC607" s="110"/>
      <c r="AD607" s="533">
        <f t="shared" si="348"/>
        <v>-25320.755416666667</v>
      </c>
      <c r="AE607" s="529"/>
      <c r="AF607" s="118"/>
      <c r="AG607" s="270"/>
      <c r="AH607" s="116"/>
      <c r="AI607" s="116"/>
      <c r="AJ607" s="116"/>
      <c r="AK607" s="117"/>
      <c r="AL607" s="116">
        <f t="shared" si="342"/>
        <v>0</v>
      </c>
      <c r="AM607" s="115">
        <f t="shared" ref="AM607:AM616" si="357">AD607</f>
        <v>-25320.755416666667</v>
      </c>
      <c r="AN607" s="116"/>
      <c r="AO607" s="348">
        <f t="shared" si="343"/>
        <v>-25320.755416666667</v>
      </c>
      <c r="AP607" s="297"/>
      <c r="AQ607" s="101">
        <f t="shared" si="349"/>
        <v>0</v>
      </c>
      <c r="AR607" s="116"/>
      <c r="AS607" s="116"/>
      <c r="AT607" s="116"/>
      <c r="AU607" s="116"/>
      <c r="AV607" s="343">
        <f t="shared" si="344"/>
        <v>0</v>
      </c>
      <c r="AW607" s="116">
        <f>AQ607</f>
        <v>0</v>
      </c>
      <c r="AX607" s="116"/>
      <c r="AY607" s="343">
        <f t="shared" si="345"/>
        <v>0</v>
      </c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s="21" customFormat="1" ht="12" customHeight="1">
      <c r="A608" s="195">
        <v>18400123</v>
      </c>
      <c r="B608" s="126" t="s">
        <v>2276</v>
      </c>
      <c r="C608" s="109" t="s">
        <v>626</v>
      </c>
      <c r="D608" s="130" t="str">
        <f t="shared" si="356"/>
        <v>W/C</v>
      </c>
      <c r="E608" s="130"/>
      <c r="F608" s="109"/>
      <c r="G608" s="130"/>
      <c r="H608" s="212" t="str">
        <f t="shared" si="350"/>
        <v/>
      </c>
      <c r="I608" s="212" t="str">
        <f t="shared" si="351"/>
        <v/>
      </c>
      <c r="J608" s="212" t="str">
        <f t="shared" si="352"/>
        <v/>
      </c>
      <c r="K608" s="212" t="str">
        <f t="shared" si="355"/>
        <v/>
      </c>
      <c r="L608" s="212" t="str">
        <f t="shared" ref="L608:L674" si="358">IF(VALUE(AM608),"W/C",IF(ISBLANK(AM608),"NO","W/C"))</f>
        <v>W/C</v>
      </c>
      <c r="M608" s="212" t="str">
        <f t="shared" ref="M608:M674" si="359">IF(VALUE(AN608),"W/C",IF(ISBLANK(AN608),"NO","W/C"))</f>
        <v>NO</v>
      </c>
      <c r="N608" s="212" t="str">
        <f t="shared" ref="N608:N674" si="360">IF(OR(CONCATENATE(L608,M608)="NOW/C",CONCATENATE(L608,M608)="W/CNO"),"W/C","")</f>
        <v>W/C</v>
      </c>
      <c r="O608" s="212"/>
      <c r="P608" s="110">
        <v>0</v>
      </c>
      <c r="Q608" s="110">
        <v>239031.98</v>
      </c>
      <c r="R608" s="110">
        <v>-234581.04</v>
      </c>
      <c r="S608" s="110">
        <v>0</v>
      </c>
      <c r="T608" s="110">
        <v>-646446.32999999996</v>
      </c>
      <c r="U608" s="110">
        <v>-1138227.05</v>
      </c>
      <c r="V608" s="110">
        <v>0</v>
      </c>
      <c r="W608" s="110">
        <v>396220.26</v>
      </c>
      <c r="X608" s="110">
        <v>494221.33</v>
      </c>
      <c r="Y608" s="110">
        <v>0</v>
      </c>
      <c r="Z608" s="110">
        <v>-228942.6</v>
      </c>
      <c r="AA608" s="110">
        <v>-549741.09</v>
      </c>
      <c r="AB608" s="110">
        <v>0</v>
      </c>
      <c r="AC608" s="110"/>
      <c r="AD608" s="533">
        <f t="shared" si="348"/>
        <v>-139038.71166666667</v>
      </c>
      <c r="AE608" s="529"/>
      <c r="AF608" s="118"/>
      <c r="AG608" s="270"/>
      <c r="AH608" s="116"/>
      <c r="AI608" s="116"/>
      <c r="AJ608" s="116"/>
      <c r="AK608" s="117"/>
      <c r="AL608" s="116">
        <f t="shared" si="342"/>
        <v>0</v>
      </c>
      <c r="AM608" s="115">
        <f t="shared" si="357"/>
        <v>-139038.71166666667</v>
      </c>
      <c r="AN608" s="116"/>
      <c r="AO608" s="348">
        <f t="shared" si="343"/>
        <v>-139038.71166666667</v>
      </c>
      <c r="AP608" s="297"/>
      <c r="AQ608" s="101">
        <f t="shared" si="349"/>
        <v>0</v>
      </c>
      <c r="AR608" s="116"/>
      <c r="AS608" s="116"/>
      <c r="AT608" s="116"/>
      <c r="AU608" s="116"/>
      <c r="AV608" s="343">
        <f t="shared" si="344"/>
        <v>0</v>
      </c>
      <c r="AW608" s="116">
        <f t="shared" ref="AW608:AW616" si="361">AQ608</f>
        <v>0</v>
      </c>
      <c r="AX608" s="116"/>
      <c r="AY608" s="343">
        <f t="shared" si="345"/>
        <v>0</v>
      </c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</row>
    <row r="609" spans="1:76" s="21" customFormat="1" ht="12" customHeight="1">
      <c r="A609" s="195">
        <v>18400143</v>
      </c>
      <c r="B609" s="126" t="s">
        <v>2277</v>
      </c>
      <c r="C609" s="109" t="s">
        <v>627</v>
      </c>
      <c r="D609" s="130" t="str">
        <f t="shared" si="356"/>
        <v>W/C</v>
      </c>
      <c r="E609" s="130"/>
      <c r="F609" s="109"/>
      <c r="G609" s="130"/>
      <c r="H609" s="212" t="str">
        <f t="shared" si="350"/>
        <v/>
      </c>
      <c r="I609" s="212" t="str">
        <f t="shared" si="351"/>
        <v/>
      </c>
      <c r="J609" s="212" t="str">
        <f t="shared" si="352"/>
        <v/>
      </c>
      <c r="K609" s="212" t="str">
        <f t="shared" si="355"/>
        <v/>
      </c>
      <c r="L609" s="212" t="str">
        <f t="shared" si="358"/>
        <v>W/C</v>
      </c>
      <c r="M609" s="212" t="str">
        <f t="shared" si="359"/>
        <v>NO</v>
      </c>
      <c r="N609" s="212" t="str">
        <f t="shared" si="360"/>
        <v>W/C</v>
      </c>
      <c r="O609" s="212"/>
      <c r="P609" s="110">
        <v>0</v>
      </c>
      <c r="Q609" s="110">
        <v>325860.38</v>
      </c>
      <c r="R609" s="110">
        <v>-753827.62</v>
      </c>
      <c r="S609" s="110">
        <v>-498343.75</v>
      </c>
      <c r="T609" s="110">
        <v>-1111508.6000000001</v>
      </c>
      <c r="U609" s="110">
        <v>-1566840.62</v>
      </c>
      <c r="V609" s="110">
        <v>0</v>
      </c>
      <c r="W609" s="110">
        <v>-788906.18</v>
      </c>
      <c r="X609" s="110">
        <v>-860385.98</v>
      </c>
      <c r="Y609" s="110">
        <v>0</v>
      </c>
      <c r="Z609" s="110">
        <v>407517.18</v>
      </c>
      <c r="AA609" s="110">
        <v>23283.66</v>
      </c>
      <c r="AB609" s="110">
        <v>0</v>
      </c>
      <c r="AC609" s="110"/>
      <c r="AD609" s="533">
        <f t="shared" si="348"/>
        <v>-401929.29416666663</v>
      </c>
      <c r="AE609" s="529"/>
      <c r="AF609" s="118"/>
      <c r="AG609" s="270"/>
      <c r="AH609" s="116"/>
      <c r="AI609" s="116"/>
      <c r="AJ609" s="116"/>
      <c r="AK609" s="117"/>
      <c r="AL609" s="116">
        <f t="shared" si="342"/>
        <v>0</v>
      </c>
      <c r="AM609" s="115">
        <f t="shared" si="357"/>
        <v>-401929.29416666663</v>
      </c>
      <c r="AN609" s="116"/>
      <c r="AO609" s="348">
        <f t="shared" si="343"/>
        <v>-401929.29416666663</v>
      </c>
      <c r="AP609" s="297"/>
      <c r="AQ609" s="101">
        <f t="shared" si="349"/>
        <v>0</v>
      </c>
      <c r="AR609" s="116"/>
      <c r="AS609" s="116"/>
      <c r="AT609" s="116"/>
      <c r="AU609" s="116"/>
      <c r="AV609" s="343">
        <f t="shared" si="344"/>
        <v>0</v>
      </c>
      <c r="AW609" s="116">
        <f t="shared" si="361"/>
        <v>0</v>
      </c>
      <c r="AX609" s="116"/>
      <c r="AY609" s="343">
        <f t="shared" si="345"/>
        <v>0</v>
      </c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</row>
    <row r="610" spans="1:76" s="21" customFormat="1" ht="12" customHeight="1">
      <c r="A610" s="195">
        <v>18400483</v>
      </c>
      <c r="B610" s="126" t="s">
        <v>2278</v>
      </c>
      <c r="C610" s="109" t="s">
        <v>244</v>
      </c>
      <c r="D610" s="130" t="str">
        <f t="shared" si="356"/>
        <v>W/C</v>
      </c>
      <c r="E610" s="130"/>
      <c r="F610" s="109"/>
      <c r="G610" s="130"/>
      <c r="H610" s="212" t="str">
        <f t="shared" si="350"/>
        <v/>
      </c>
      <c r="I610" s="212" t="str">
        <f t="shared" si="351"/>
        <v/>
      </c>
      <c r="J610" s="212" t="str">
        <f t="shared" si="352"/>
        <v/>
      </c>
      <c r="K610" s="212" t="str">
        <f t="shared" si="355"/>
        <v/>
      </c>
      <c r="L610" s="212" t="str">
        <f t="shared" si="358"/>
        <v>W/C</v>
      </c>
      <c r="M610" s="212" t="str">
        <f t="shared" si="359"/>
        <v>NO</v>
      </c>
      <c r="N610" s="212" t="str">
        <f t="shared" si="360"/>
        <v>W/C</v>
      </c>
      <c r="O610" s="212"/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10">
        <v>0</v>
      </c>
      <c r="V610" s="110">
        <v>0</v>
      </c>
      <c r="W610" s="110">
        <v>0</v>
      </c>
      <c r="X610" s="110">
        <v>0</v>
      </c>
      <c r="Y610" s="110">
        <v>0</v>
      </c>
      <c r="Z610" s="110">
        <v>0</v>
      </c>
      <c r="AA610" s="110">
        <v>0</v>
      </c>
      <c r="AB610" s="110">
        <v>0</v>
      </c>
      <c r="AC610" s="110"/>
      <c r="AD610" s="533">
        <f t="shared" si="348"/>
        <v>0</v>
      </c>
      <c r="AE610" s="529"/>
      <c r="AF610" s="118"/>
      <c r="AG610" s="270"/>
      <c r="AH610" s="116"/>
      <c r="AI610" s="116"/>
      <c r="AJ610" s="116"/>
      <c r="AK610" s="117"/>
      <c r="AL610" s="116">
        <f t="shared" si="342"/>
        <v>0</v>
      </c>
      <c r="AM610" s="115">
        <f t="shared" si="357"/>
        <v>0</v>
      </c>
      <c r="AN610" s="116"/>
      <c r="AO610" s="348">
        <f t="shared" si="343"/>
        <v>0</v>
      </c>
      <c r="AP610" s="297"/>
      <c r="AQ610" s="101">
        <f t="shared" si="349"/>
        <v>0</v>
      </c>
      <c r="AR610" s="116"/>
      <c r="AS610" s="116"/>
      <c r="AT610" s="116"/>
      <c r="AU610" s="116"/>
      <c r="AV610" s="343">
        <f t="shared" si="344"/>
        <v>0</v>
      </c>
      <c r="AW610" s="116">
        <f t="shared" si="361"/>
        <v>0</v>
      </c>
      <c r="AX610" s="116"/>
      <c r="AY610" s="343">
        <f t="shared" si="345"/>
        <v>0</v>
      </c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</row>
    <row r="611" spans="1:76" s="21" customFormat="1" ht="12" customHeight="1">
      <c r="A611" s="434">
        <v>18401013</v>
      </c>
      <c r="B611" s="244" t="s">
        <v>2279</v>
      </c>
      <c r="C611" s="454" t="s">
        <v>385</v>
      </c>
      <c r="D611" s="411" t="str">
        <f t="shared" si="356"/>
        <v>W/C</v>
      </c>
      <c r="E611" s="411"/>
      <c r="F611" s="428">
        <v>43040</v>
      </c>
      <c r="G611" s="411"/>
      <c r="H611" s="412" t="str">
        <f t="shared" si="350"/>
        <v/>
      </c>
      <c r="I611" s="412" t="str">
        <f t="shared" si="351"/>
        <v/>
      </c>
      <c r="J611" s="412" t="str">
        <f t="shared" si="352"/>
        <v/>
      </c>
      <c r="K611" s="412" t="str">
        <f t="shared" si="355"/>
        <v/>
      </c>
      <c r="L611" s="412" t="str">
        <f t="shared" si="358"/>
        <v>W/C</v>
      </c>
      <c r="M611" s="412" t="str">
        <f t="shared" si="359"/>
        <v>NO</v>
      </c>
      <c r="N611" s="412" t="str">
        <f t="shared" si="360"/>
        <v>W/C</v>
      </c>
      <c r="O611" s="412"/>
      <c r="P611" s="413">
        <v>0</v>
      </c>
      <c r="Q611" s="413">
        <v>0</v>
      </c>
      <c r="R611" s="413">
        <v>0</v>
      </c>
      <c r="S611" s="413">
        <v>0</v>
      </c>
      <c r="T611" s="413">
        <v>53.11</v>
      </c>
      <c r="U611" s="413">
        <v>0</v>
      </c>
      <c r="V611" s="413">
        <v>0</v>
      </c>
      <c r="W611" s="413">
        <v>0</v>
      </c>
      <c r="X611" s="413">
        <v>0</v>
      </c>
      <c r="Y611" s="413">
        <v>0</v>
      </c>
      <c r="Z611" s="413">
        <v>0</v>
      </c>
      <c r="AA611" s="413">
        <v>0</v>
      </c>
      <c r="AB611" s="413">
        <v>0</v>
      </c>
      <c r="AC611" s="413"/>
      <c r="AD611" s="534">
        <f t="shared" si="348"/>
        <v>4.4258333333333333</v>
      </c>
      <c r="AE611" s="530"/>
      <c r="AF611" s="414"/>
      <c r="AG611" s="415"/>
      <c r="AH611" s="416"/>
      <c r="AI611" s="416"/>
      <c r="AJ611" s="416"/>
      <c r="AK611" s="417"/>
      <c r="AL611" s="416">
        <f t="shared" si="342"/>
        <v>0</v>
      </c>
      <c r="AM611" s="418">
        <f t="shared" si="357"/>
        <v>4.4258333333333333</v>
      </c>
      <c r="AN611" s="416"/>
      <c r="AO611" s="419">
        <f t="shared" si="343"/>
        <v>4.4258333333333333</v>
      </c>
      <c r="AP611" s="297"/>
      <c r="AQ611" s="420">
        <f t="shared" si="349"/>
        <v>0</v>
      </c>
      <c r="AR611" s="416"/>
      <c r="AS611" s="416"/>
      <c r="AT611" s="416"/>
      <c r="AU611" s="416"/>
      <c r="AV611" s="421">
        <f t="shared" si="344"/>
        <v>0</v>
      </c>
      <c r="AW611" s="416">
        <f t="shared" si="361"/>
        <v>0</v>
      </c>
      <c r="AX611" s="416"/>
      <c r="AY611" s="421">
        <f t="shared" si="345"/>
        <v>0</v>
      </c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</row>
    <row r="612" spans="1:76" s="21" customFormat="1" ht="12" customHeight="1">
      <c r="A612" s="434">
        <v>18401103</v>
      </c>
      <c r="B612" s="244"/>
      <c r="C612" s="454" t="s">
        <v>1647</v>
      </c>
      <c r="D612" s="411" t="str">
        <f t="shared" si="356"/>
        <v>W/C</v>
      </c>
      <c r="E612" s="411"/>
      <c r="F612" s="428">
        <v>43237</v>
      </c>
      <c r="G612" s="411"/>
      <c r="H612" s="412"/>
      <c r="I612" s="412"/>
      <c r="J612" s="412"/>
      <c r="K612" s="412"/>
      <c r="L612" s="412" t="str">
        <f t="shared" ref="L612" si="362">IF(VALUE(AM612),"W/C",IF(ISBLANK(AM612),"NO","W/C"))</f>
        <v>W/C</v>
      </c>
      <c r="M612" s="412" t="str">
        <f t="shared" ref="M612" si="363">IF(VALUE(AN612),"W/C",IF(ISBLANK(AN612),"NO","W/C"))</f>
        <v>NO</v>
      </c>
      <c r="N612" s="412" t="str">
        <f t="shared" ref="N612" si="364">IF(OR(CONCATENATE(L612,M612)="NOW/C",CONCATENATE(L612,M612)="W/CNO"),"W/C","")</f>
        <v>W/C</v>
      </c>
      <c r="O612" s="412"/>
      <c r="P612" s="413"/>
      <c r="Q612" s="413"/>
      <c r="R612" s="413"/>
      <c r="S612" s="413"/>
      <c r="T612" s="413"/>
      <c r="U612" s="413"/>
      <c r="V612" s="413"/>
      <c r="W612" s="413"/>
      <c r="X612" s="413"/>
      <c r="Y612" s="413"/>
      <c r="Z612" s="413"/>
      <c r="AA612" s="413">
        <v>0.54</v>
      </c>
      <c r="AB612" s="413">
        <v>0</v>
      </c>
      <c r="AC612" s="413"/>
      <c r="AD612" s="534">
        <f t="shared" si="348"/>
        <v>4.5000000000000005E-2</v>
      </c>
      <c r="AE612" s="530"/>
      <c r="AF612" s="414"/>
      <c r="AG612" s="415"/>
      <c r="AH612" s="416"/>
      <c r="AI612" s="416"/>
      <c r="AJ612" s="416"/>
      <c r="AK612" s="417"/>
      <c r="AL612" s="416">
        <f t="shared" si="342"/>
        <v>0</v>
      </c>
      <c r="AM612" s="418">
        <f t="shared" ref="AM612" si="365">AD612</f>
        <v>4.5000000000000005E-2</v>
      </c>
      <c r="AN612" s="416"/>
      <c r="AO612" s="419">
        <f t="shared" ref="AO612" si="366">AM612+AN612</f>
        <v>4.5000000000000005E-2</v>
      </c>
      <c r="AP612" s="297"/>
      <c r="AQ612" s="420">
        <f t="shared" si="349"/>
        <v>0</v>
      </c>
      <c r="AR612" s="416"/>
      <c r="AS612" s="416"/>
      <c r="AT612" s="416"/>
      <c r="AU612" s="416"/>
      <c r="AV612" s="421">
        <f t="shared" si="344"/>
        <v>0</v>
      </c>
      <c r="AW612" s="416">
        <f t="shared" ref="AW612" si="367">AQ612</f>
        <v>0</v>
      </c>
      <c r="AX612" s="416"/>
      <c r="AY612" s="421">
        <f t="shared" ref="AY612" si="368">AW612+AX612</f>
        <v>0</v>
      </c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</row>
    <row r="613" spans="1:76" s="21" customFormat="1" ht="12" customHeight="1">
      <c r="A613" s="423">
        <v>18401191</v>
      </c>
      <c r="B613" s="126" t="s">
        <v>2280</v>
      </c>
      <c r="C613" s="410" t="s">
        <v>1417</v>
      </c>
      <c r="D613" s="411" t="str">
        <f t="shared" si="356"/>
        <v>W/C</v>
      </c>
      <c r="E613" s="411"/>
      <c r="F613" s="428">
        <v>42933</v>
      </c>
      <c r="G613" s="411"/>
      <c r="H613" s="412" t="str">
        <f t="shared" ref="H613:H627" si="369">IF(VALUE(AH613),H$7,IF(ISBLANK(AH613),"",H$7))</f>
        <v/>
      </c>
      <c r="I613" s="412" t="str">
        <f t="shared" ref="I613:I627" si="370">IF(VALUE(AI613),I$7,IF(ISBLANK(AI613),"",I$7))</f>
        <v/>
      </c>
      <c r="J613" s="412" t="str">
        <f t="shared" ref="J613:J627" si="371">IF(VALUE(AJ613),J$7,IF(ISBLANK(AJ613),"",J$7))</f>
        <v/>
      </c>
      <c r="K613" s="412" t="str">
        <f t="shared" ref="K613:K627" si="372">IF(VALUE(AK613),K$7,IF(ISBLANK(AK613),"",K$7))</f>
        <v/>
      </c>
      <c r="L613" s="412" t="str">
        <f t="shared" si="358"/>
        <v>W/C</v>
      </c>
      <c r="M613" s="412" t="str">
        <f t="shared" si="359"/>
        <v>NO</v>
      </c>
      <c r="N613" s="412" t="str">
        <f t="shared" si="360"/>
        <v>W/C</v>
      </c>
      <c r="O613" s="412"/>
      <c r="P613" s="413">
        <v>0</v>
      </c>
      <c r="Q613" s="413">
        <v>-172936.15</v>
      </c>
      <c r="R613" s="413">
        <v>270129.8</v>
      </c>
      <c r="S613" s="413">
        <v>294483.53999999998</v>
      </c>
      <c r="T613" s="413">
        <v>85290.9</v>
      </c>
      <c r="U613" s="413">
        <v>119073.77</v>
      </c>
      <c r="V613" s="413">
        <v>0</v>
      </c>
      <c r="W613" s="413">
        <v>-91999.48</v>
      </c>
      <c r="X613" s="413">
        <v>-224901.07</v>
      </c>
      <c r="Y613" s="413">
        <v>-173746.41</v>
      </c>
      <c r="Z613" s="413">
        <v>-48885.61</v>
      </c>
      <c r="AA613" s="413">
        <v>-21434.01</v>
      </c>
      <c r="AB613" s="413">
        <v>192982.63</v>
      </c>
      <c r="AC613" s="413"/>
      <c r="AD613" s="534">
        <f t="shared" si="348"/>
        <v>10963.882916666667</v>
      </c>
      <c r="AE613" s="530"/>
      <c r="AF613" s="414"/>
      <c r="AG613" s="415"/>
      <c r="AH613" s="416"/>
      <c r="AI613" s="416"/>
      <c r="AJ613" s="416"/>
      <c r="AK613" s="417"/>
      <c r="AL613" s="416">
        <f t="shared" si="342"/>
        <v>0</v>
      </c>
      <c r="AM613" s="418">
        <f t="shared" si="357"/>
        <v>10963.882916666667</v>
      </c>
      <c r="AN613" s="416"/>
      <c r="AO613" s="419">
        <f t="shared" si="343"/>
        <v>10963.882916666667</v>
      </c>
      <c r="AP613" s="297"/>
      <c r="AQ613" s="420">
        <f t="shared" si="349"/>
        <v>192982.63</v>
      </c>
      <c r="AR613" s="416"/>
      <c r="AS613" s="416"/>
      <c r="AT613" s="416"/>
      <c r="AU613" s="416"/>
      <c r="AV613" s="421">
        <f t="shared" si="344"/>
        <v>0</v>
      </c>
      <c r="AW613" s="416">
        <f t="shared" si="361"/>
        <v>192982.63</v>
      </c>
      <c r="AX613" s="416"/>
      <c r="AY613" s="421">
        <f t="shared" si="345"/>
        <v>192982.63</v>
      </c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</row>
    <row r="614" spans="1:76" s="21" customFormat="1" ht="12" customHeight="1">
      <c r="A614" s="423">
        <v>18401192</v>
      </c>
      <c r="B614" s="126" t="s">
        <v>2281</v>
      </c>
      <c r="C614" s="410" t="s">
        <v>1416</v>
      </c>
      <c r="D614" s="411" t="str">
        <f t="shared" si="356"/>
        <v>W/C</v>
      </c>
      <c r="E614" s="411"/>
      <c r="F614" s="428">
        <v>42933</v>
      </c>
      <c r="G614" s="411"/>
      <c r="H614" s="412" t="str">
        <f t="shared" si="369"/>
        <v/>
      </c>
      <c r="I614" s="412" t="str">
        <f t="shared" si="370"/>
        <v/>
      </c>
      <c r="J614" s="412" t="str">
        <f t="shared" si="371"/>
        <v/>
      </c>
      <c r="K614" s="412" t="str">
        <f t="shared" si="372"/>
        <v/>
      </c>
      <c r="L614" s="412" t="str">
        <f t="shared" si="358"/>
        <v>W/C</v>
      </c>
      <c r="M614" s="412" t="str">
        <f t="shared" si="359"/>
        <v>NO</v>
      </c>
      <c r="N614" s="412" t="str">
        <f t="shared" si="360"/>
        <v>W/C</v>
      </c>
      <c r="O614" s="412"/>
      <c r="P614" s="413">
        <v>0</v>
      </c>
      <c r="Q614" s="413">
        <v>-190393.32</v>
      </c>
      <c r="R614" s="413">
        <v>-165319.48000000001</v>
      </c>
      <c r="S614" s="413">
        <v>-49211.13</v>
      </c>
      <c r="T614" s="413">
        <v>3451.13</v>
      </c>
      <c r="U614" s="413">
        <v>19186.53</v>
      </c>
      <c r="V614" s="413">
        <v>0</v>
      </c>
      <c r="W614" s="413">
        <v>13309.22</v>
      </c>
      <c r="X614" s="413">
        <v>48264.51</v>
      </c>
      <c r="Y614" s="413">
        <v>137012.14000000001</v>
      </c>
      <c r="Z614" s="413">
        <v>362647.55</v>
      </c>
      <c r="AA614" s="413">
        <v>341241.15</v>
      </c>
      <c r="AB614" s="413">
        <v>271719.34000000003</v>
      </c>
      <c r="AC614" s="413"/>
      <c r="AD614" s="534">
        <f t="shared" si="348"/>
        <v>54670.664166666662</v>
      </c>
      <c r="AE614" s="530"/>
      <c r="AF614" s="414"/>
      <c r="AG614" s="415"/>
      <c r="AH614" s="416"/>
      <c r="AI614" s="416"/>
      <c r="AJ614" s="416"/>
      <c r="AK614" s="417"/>
      <c r="AL614" s="416">
        <f t="shared" si="342"/>
        <v>0</v>
      </c>
      <c r="AM614" s="418">
        <f t="shared" si="357"/>
        <v>54670.664166666662</v>
      </c>
      <c r="AN614" s="416"/>
      <c r="AO614" s="419">
        <f t="shared" si="343"/>
        <v>54670.664166666662</v>
      </c>
      <c r="AP614" s="297"/>
      <c r="AQ614" s="420">
        <f t="shared" si="349"/>
        <v>271719.34000000003</v>
      </c>
      <c r="AR614" s="416"/>
      <c r="AS614" s="416"/>
      <c r="AT614" s="416"/>
      <c r="AU614" s="416"/>
      <c r="AV614" s="421">
        <f t="shared" si="344"/>
        <v>0</v>
      </c>
      <c r="AW614" s="416">
        <f t="shared" si="361"/>
        <v>271719.34000000003</v>
      </c>
      <c r="AX614" s="416"/>
      <c r="AY614" s="421">
        <f t="shared" si="345"/>
        <v>271719.34000000003</v>
      </c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</row>
    <row r="615" spans="1:76" s="21" customFormat="1" ht="12" customHeight="1">
      <c r="A615" s="423">
        <v>18401193</v>
      </c>
      <c r="B615" s="126" t="s">
        <v>2282</v>
      </c>
      <c r="C615" s="410" t="s">
        <v>1415</v>
      </c>
      <c r="D615" s="411" t="str">
        <f t="shared" si="356"/>
        <v>W/C</v>
      </c>
      <c r="E615" s="411"/>
      <c r="F615" s="428">
        <v>42933</v>
      </c>
      <c r="G615" s="411"/>
      <c r="H615" s="412" t="str">
        <f t="shared" si="369"/>
        <v/>
      </c>
      <c r="I615" s="412" t="str">
        <f t="shared" si="370"/>
        <v/>
      </c>
      <c r="J615" s="412" t="str">
        <f t="shared" si="371"/>
        <v/>
      </c>
      <c r="K615" s="412" t="str">
        <f t="shared" si="372"/>
        <v/>
      </c>
      <c r="L615" s="412" t="str">
        <f t="shared" si="358"/>
        <v>W/C</v>
      </c>
      <c r="M615" s="412" t="str">
        <f t="shared" si="359"/>
        <v>NO</v>
      </c>
      <c r="N615" s="412" t="str">
        <f t="shared" si="360"/>
        <v>W/C</v>
      </c>
      <c r="O615" s="412"/>
      <c r="P615" s="413">
        <v>0</v>
      </c>
      <c r="Q615" s="413">
        <v>-69316.77</v>
      </c>
      <c r="R615" s="413">
        <v>-102732.91</v>
      </c>
      <c r="S615" s="413">
        <v>-89042.94</v>
      </c>
      <c r="T615" s="413">
        <v>-79014.080000000002</v>
      </c>
      <c r="U615" s="413">
        <v>-78287.649999999994</v>
      </c>
      <c r="V615" s="413">
        <v>0</v>
      </c>
      <c r="W615" s="413">
        <v>3922.41</v>
      </c>
      <c r="X615" s="413">
        <v>19728.75</v>
      </c>
      <c r="Y615" s="413">
        <v>30632.46</v>
      </c>
      <c r="Z615" s="413">
        <v>70919.94</v>
      </c>
      <c r="AA615" s="413">
        <v>90559.79</v>
      </c>
      <c r="AB615" s="413">
        <v>181579.24</v>
      </c>
      <c r="AC615" s="413"/>
      <c r="AD615" s="534">
        <f t="shared" si="348"/>
        <v>-9320.1149999999998</v>
      </c>
      <c r="AE615" s="530"/>
      <c r="AF615" s="414"/>
      <c r="AG615" s="415"/>
      <c r="AH615" s="416"/>
      <c r="AI615" s="416"/>
      <c r="AJ615" s="416"/>
      <c r="AK615" s="417"/>
      <c r="AL615" s="416">
        <f t="shared" si="342"/>
        <v>0</v>
      </c>
      <c r="AM615" s="418">
        <f t="shared" si="357"/>
        <v>-9320.1149999999998</v>
      </c>
      <c r="AN615" s="416"/>
      <c r="AO615" s="419">
        <f t="shared" si="343"/>
        <v>-9320.1149999999998</v>
      </c>
      <c r="AP615" s="297"/>
      <c r="AQ615" s="420">
        <f t="shared" si="349"/>
        <v>181579.24</v>
      </c>
      <c r="AR615" s="416"/>
      <c r="AS615" s="416"/>
      <c r="AT615" s="416"/>
      <c r="AU615" s="416"/>
      <c r="AV615" s="421">
        <f t="shared" si="344"/>
        <v>0</v>
      </c>
      <c r="AW615" s="416">
        <f t="shared" si="361"/>
        <v>181579.24</v>
      </c>
      <c r="AX615" s="416"/>
      <c r="AY615" s="421">
        <f t="shared" si="345"/>
        <v>181579.24</v>
      </c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s="21" customFormat="1" ht="12" customHeight="1">
      <c r="A616" s="423">
        <v>18401201</v>
      </c>
      <c r="B616" s="126" t="s">
        <v>2283</v>
      </c>
      <c r="C616" s="410" t="s">
        <v>1414</v>
      </c>
      <c r="D616" s="411" t="str">
        <f t="shared" si="356"/>
        <v>W/C</v>
      </c>
      <c r="E616" s="411"/>
      <c r="F616" s="428">
        <v>42933</v>
      </c>
      <c r="G616" s="411"/>
      <c r="H616" s="412" t="str">
        <f t="shared" si="369"/>
        <v/>
      </c>
      <c r="I616" s="412" t="str">
        <f t="shared" si="370"/>
        <v/>
      </c>
      <c r="J616" s="412" t="str">
        <f t="shared" si="371"/>
        <v/>
      </c>
      <c r="K616" s="412" t="str">
        <f t="shared" si="372"/>
        <v/>
      </c>
      <c r="L616" s="412" t="str">
        <f t="shared" si="358"/>
        <v>W/C</v>
      </c>
      <c r="M616" s="412" t="str">
        <f t="shared" si="359"/>
        <v>NO</v>
      </c>
      <c r="N616" s="412" t="str">
        <f t="shared" si="360"/>
        <v>W/C</v>
      </c>
      <c r="O616" s="412"/>
      <c r="P616" s="413">
        <v>0</v>
      </c>
      <c r="Q616" s="413">
        <v>-40497.839999999997</v>
      </c>
      <c r="R616" s="413">
        <v>-55494.63</v>
      </c>
      <c r="S616" s="413">
        <v>-1714.4</v>
      </c>
      <c r="T616" s="413">
        <v>36059.9</v>
      </c>
      <c r="U616" s="413">
        <v>74181.850000000006</v>
      </c>
      <c r="V616" s="413">
        <v>0</v>
      </c>
      <c r="W616" s="413">
        <v>166657.32999999999</v>
      </c>
      <c r="X616" s="413">
        <v>166012.66</v>
      </c>
      <c r="Y616" s="413">
        <v>139403.57</v>
      </c>
      <c r="Z616" s="413">
        <v>74781.8</v>
      </c>
      <c r="AA616" s="413">
        <v>-226.84</v>
      </c>
      <c r="AB616" s="413">
        <v>-28416.46</v>
      </c>
      <c r="AC616" s="413"/>
      <c r="AD616" s="534">
        <f t="shared" si="348"/>
        <v>45412.930833333339</v>
      </c>
      <c r="AE616" s="530"/>
      <c r="AF616" s="414"/>
      <c r="AG616" s="415"/>
      <c r="AH616" s="416"/>
      <c r="AI616" s="416"/>
      <c r="AJ616" s="416"/>
      <c r="AK616" s="417"/>
      <c r="AL616" s="416">
        <f t="shared" si="342"/>
        <v>0</v>
      </c>
      <c r="AM616" s="418">
        <f t="shared" si="357"/>
        <v>45412.930833333339</v>
      </c>
      <c r="AN616" s="416"/>
      <c r="AO616" s="419">
        <f t="shared" si="343"/>
        <v>45412.930833333339</v>
      </c>
      <c r="AP616" s="297"/>
      <c r="AQ616" s="420">
        <f t="shared" si="349"/>
        <v>-28416.46</v>
      </c>
      <c r="AR616" s="416"/>
      <c r="AS616" s="416"/>
      <c r="AT616" s="416"/>
      <c r="AU616" s="416"/>
      <c r="AV616" s="421">
        <f t="shared" si="344"/>
        <v>0</v>
      </c>
      <c r="AW616" s="416">
        <f t="shared" si="361"/>
        <v>-28416.46</v>
      </c>
      <c r="AX616" s="416"/>
      <c r="AY616" s="421">
        <f t="shared" si="345"/>
        <v>-28416.46</v>
      </c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s="21" customFormat="1" ht="12" customHeight="1">
      <c r="A617" s="195">
        <v>18500003</v>
      </c>
      <c r="B617" s="126" t="s">
        <v>2284</v>
      </c>
      <c r="C617" s="109" t="s">
        <v>259</v>
      </c>
      <c r="D617" s="130" t="str">
        <f t="shared" si="356"/>
        <v>Non-Op</v>
      </c>
      <c r="E617" s="130"/>
      <c r="F617" s="234"/>
      <c r="G617" s="130"/>
      <c r="H617" s="212" t="str">
        <f t="shared" si="369"/>
        <v/>
      </c>
      <c r="I617" s="212" t="str">
        <f t="shared" si="370"/>
        <v/>
      </c>
      <c r="J617" s="212" t="str">
        <f t="shared" si="371"/>
        <v/>
      </c>
      <c r="K617" s="212" t="str">
        <f t="shared" si="372"/>
        <v>Non-Op</v>
      </c>
      <c r="L617" s="212" t="str">
        <f t="shared" si="358"/>
        <v>NO</v>
      </c>
      <c r="M617" s="212" t="str">
        <f t="shared" si="359"/>
        <v>NO</v>
      </c>
      <c r="N617" s="212" t="str">
        <f t="shared" si="360"/>
        <v/>
      </c>
      <c r="O617" s="212"/>
      <c r="P617" s="110">
        <v>143493.98000000001</v>
      </c>
      <c r="Q617" s="110">
        <v>141965.67000000001</v>
      </c>
      <c r="R617" s="110">
        <v>154755.37</v>
      </c>
      <c r="S617" s="110">
        <v>122642.93</v>
      </c>
      <c r="T617" s="110">
        <v>169362.21</v>
      </c>
      <c r="U617" s="110">
        <v>185181.95</v>
      </c>
      <c r="V617" s="110">
        <v>186389.55</v>
      </c>
      <c r="W617" s="110">
        <v>201347.99</v>
      </c>
      <c r="X617" s="110">
        <v>210955.71</v>
      </c>
      <c r="Y617" s="110">
        <v>169235.18</v>
      </c>
      <c r="Z617" s="110">
        <v>173467.26</v>
      </c>
      <c r="AA617" s="110">
        <v>178707.43</v>
      </c>
      <c r="AB617" s="110">
        <v>188520.05</v>
      </c>
      <c r="AC617" s="110"/>
      <c r="AD617" s="533">
        <f t="shared" si="348"/>
        <v>171668.18875</v>
      </c>
      <c r="AE617" s="529"/>
      <c r="AF617" s="118"/>
      <c r="AG617" s="270" t="s">
        <v>652</v>
      </c>
      <c r="AH617" s="116"/>
      <c r="AI617" s="116"/>
      <c r="AJ617" s="116"/>
      <c r="AK617" s="117">
        <f>AD617</f>
        <v>171668.18875</v>
      </c>
      <c r="AL617" s="116">
        <f t="shared" si="342"/>
        <v>171668.18875</v>
      </c>
      <c r="AM617" s="115"/>
      <c r="AN617" s="116"/>
      <c r="AO617" s="348">
        <f t="shared" si="343"/>
        <v>0</v>
      </c>
      <c r="AP617" s="297"/>
      <c r="AQ617" s="101">
        <f t="shared" si="349"/>
        <v>188520.05</v>
      </c>
      <c r="AR617" s="116"/>
      <c r="AS617" s="116"/>
      <c r="AT617" s="116"/>
      <c r="AU617" s="116">
        <f>AQ617</f>
        <v>188520.05</v>
      </c>
      <c r="AV617" s="343">
        <f t="shared" si="344"/>
        <v>188520.05</v>
      </c>
      <c r="AW617" s="116"/>
      <c r="AX617" s="116"/>
      <c r="AY617" s="343">
        <f t="shared" si="345"/>
        <v>0</v>
      </c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s="21" customFormat="1" ht="12" customHeight="1">
      <c r="A618" s="195">
        <v>18600011</v>
      </c>
      <c r="B618" s="126" t="s">
        <v>2285</v>
      </c>
      <c r="C618" s="109" t="s">
        <v>260</v>
      </c>
      <c r="D618" s="130" t="str">
        <f t="shared" si="356"/>
        <v>Non-Op</v>
      </c>
      <c r="E618" s="130"/>
      <c r="F618" s="109"/>
      <c r="G618" s="130"/>
      <c r="H618" s="212" t="str">
        <f t="shared" si="369"/>
        <v/>
      </c>
      <c r="I618" s="212" t="str">
        <f t="shared" si="370"/>
        <v/>
      </c>
      <c r="J618" s="212" t="str">
        <f t="shared" si="371"/>
        <v/>
      </c>
      <c r="K618" s="212" t="str">
        <f t="shared" si="372"/>
        <v>Non-Op</v>
      </c>
      <c r="L618" s="212" t="str">
        <f t="shared" si="358"/>
        <v>NO</v>
      </c>
      <c r="M618" s="212" t="str">
        <f t="shared" si="359"/>
        <v>NO</v>
      </c>
      <c r="N618" s="212" t="str">
        <f t="shared" si="360"/>
        <v/>
      </c>
      <c r="O618" s="212"/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10">
        <v>0</v>
      </c>
      <c r="V618" s="110">
        <v>0</v>
      </c>
      <c r="W618" s="110">
        <v>0</v>
      </c>
      <c r="X618" s="110">
        <v>0</v>
      </c>
      <c r="Y618" s="110">
        <v>0</v>
      </c>
      <c r="Z618" s="110">
        <v>0</v>
      </c>
      <c r="AA618" s="110">
        <v>0</v>
      </c>
      <c r="AB618" s="110">
        <v>0</v>
      </c>
      <c r="AC618" s="110"/>
      <c r="AD618" s="533">
        <f t="shared" si="348"/>
        <v>0</v>
      </c>
      <c r="AE618" s="529"/>
      <c r="AF618" s="118"/>
      <c r="AG618" s="270" t="s">
        <v>652</v>
      </c>
      <c r="AH618" s="116"/>
      <c r="AI618" s="116"/>
      <c r="AJ618" s="116"/>
      <c r="AK618" s="117">
        <f>AD618</f>
        <v>0</v>
      </c>
      <c r="AL618" s="116">
        <f t="shared" si="342"/>
        <v>0</v>
      </c>
      <c r="AM618" s="115"/>
      <c r="AN618" s="116"/>
      <c r="AO618" s="348">
        <f t="shared" si="343"/>
        <v>0</v>
      </c>
      <c r="AP618" s="297"/>
      <c r="AQ618" s="101">
        <f t="shared" si="349"/>
        <v>0</v>
      </c>
      <c r="AR618" s="116"/>
      <c r="AS618" s="116"/>
      <c r="AT618" s="116"/>
      <c r="AU618" s="116">
        <f>AQ618</f>
        <v>0</v>
      </c>
      <c r="AV618" s="343">
        <f t="shared" si="344"/>
        <v>0</v>
      </c>
      <c r="AW618" s="116"/>
      <c r="AX618" s="116"/>
      <c r="AY618" s="343">
        <f t="shared" si="345"/>
        <v>0</v>
      </c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</row>
    <row r="619" spans="1:76" s="21" customFormat="1" ht="12" customHeight="1">
      <c r="A619" s="195">
        <v>18600013</v>
      </c>
      <c r="B619" s="126" t="s">
        <v>2286</v>
      </c>
      <c r="C619" s="109" t="s">
        <v>488</v>
      </c>
      <c r="D619" s="130" t="str">
        <f t="shared" si="356"/>
        <v>Non-Op</v>
      </c>
      <c r="E619" s="130"/>
      <c r="F619" s="109"/>
      <c r="G619" s="130"/>
      <c r="H619" s="212" t="str">
        <f t="shared" si="369"/>
        <v/>
      </c>
      <c r="I619" s="212" t="str">
        <f t="shared" si="370"/>
        <v/>
      </c>
      <c r="J619" s="212" t="str">
        <f t="shared" si="371"/>
        <v/>
      </c>
      <c r="K619" s="212" t="str">
        <f t="shared" si="372"/>
        <v>Non-Op</v>
      </c>
      <c r="L619" s="212" t="str">
        <f t="shared" si="358"/>
        <v>NO</v>
      </c>
      <c r="M619" s="212" t="str">
        <f t="shared" si="359"/>
        <v>NO</v>
      </c>
      <c r="N619" s="212" t="str">
        <f t="shared" si="360"/>
        <v/>
      </c>
      <c r="O619" s="212"/>
      <c r="P619" s="110">
        <v>3896846.77</v>
      </c>
      <c r="Q619" s="110">
        <v>4666460.78</v>
      </c>
      <c r="R619" s="110">
        <v>4448819.55</v>
      </c>
      <c r="S619" s="110">
        <v>4516977.38</v>
      </c>
      <c r="T619" s="110">
        <v>4847399.42</v>
      </c>
      <c r="U619" s="110">
        <v>2850503.61</v>
      </c>
      <c r="V619" s="110">
        <v>3711786.15</v>
      </c>
      <c r="W619" s="110">
        <v>3932076.77</v>
      </c>
      <c r="X619" s="110">
        <v>3413409.77</v>
      </c>
      <c r="Y619" s="110">
        <v>3544530.18</v>
      </c>
      <c r="Z619" s="110">
        <v>3741245.58</v>
      </c>
      <c r="AA619" s="110">
        <v>4465689.47</v>
      </c>
      <c r="AB619" s="110">
        <v>5268901.2</v>
      </c>
      <c r="AC619" s="110"/>
      <c r="AD619" s="533">
        <f t="shared" si="348"/>
        <v>4060147.7204166665</v>
      </c>
      <c r="AE619" s="529"/>
      <c r="AF619" s="118"/>
      <c r="AG619" s="270" t="s">
        <v>652</v>
      </c>
      <c r="AH619" s="116"/>
      <c r="AI619" s="116"/>
      <c r="AJ619" s="116"/>
      <c r="AK619" s="117">
        <f>AD619</f>
        <v>4060147.7204166665</v>
      </c>
      <c r="AL619" s="116">
        <f t="shared" si="342"/>
        <v>4060147.7204166665</v>
      </c>
      <c r="AM619" s="115"/>
      <c r="AN619" s="116"/>
      <c r="AO619" s="348">
        <f t="shared" si="343"/>
        <v>0</v>
      </c>
      <c r="AP619" s="297"/>
      <c r="AQ619" s="101">
        <f t="shared" si="349"/>
        <v>5268901.2</v>
      </c>
      <c r="AR619" s="116"/>
      <c r="AS619" s="116"/>
      <c r="AT619" s="116"/>
      <c r="AU619" s="116">
        <f>AQ619</f>
        <v>5268901.2</v>
      </c>
      <c r="AV619" s="343">
        <f t="shared" si="344"/>
        <v>5268901.2</v>
      </c>
      <c r="AW619" s="116"/>
      <c r="AX619" s="116"/>
      <c r="AY619" s="343">
        <f t="shared" si="345"/>
        <v>0</v>
      </c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s="21" customFormat="1" ht="12" customHeight="1">
      <c r="A620" s="195">
        <v>18600053</v>
      </c>
      <c r="B620" s="126" t="s">
        <v>2287</v>
      </c>
      <c r="C620" s="109" t="s">
        <v>489</v>
      </c>
      <c r="D620" s="130" t="str">
        <f t="shared" si="356"/>
        <v>W/C</v>
      </c>
      <c r="E620" s="130"/>
      <c r="F620" s="109"/>
      <c r="G620" s="130"/>
      <c r="H620" s="212" t="str">
        <f t="shared" si="369"/>
        <v/>
      </c>
      <c r="I620" s="212" t="str">
        <f t="shared" si="370"/>
        <v/>
      </c>
      <c r="J620" s="212" t="str">
        <f t="shared" si="371"/>
        <v/>
      </c>
      <c r="K620" s="212" t="str">
        <f t="shared" si="372"/>
        <v/>
      </c>
      <c r="L620" s="212" t="str">
        <f t="shared" si="358"/>
        <v>W/C</v>
      </c>
      <c r="M620" s="212" t="str">
        <f t="shared" si="359"/>
        <v>NO</v>
      </c>
      <c r="N620" s="212" t="str">
        <f t="shared" si="360"/>
        <v>W/C</v>
      </c>
      <c r="O620" s="212"/>
      <c r="P620" s="110">
        <v>6523426.4000000004</v>
      </c>
      <c r="Q620" s="110">
        <v>5514083.0700000003</v>
      </c>
      <c r="R620" s="110">
        <v>4312722.49</v>
      </c>
      <c r="S620" s="110">
        <v>4028535.07</v>
      </c>
      <c r="T620" s="110">
        <v>3702089.82</v>
      </c>
      <c r="U620" s="110">
        <v>3250531.68</v>
      </c>
      <c r="V620" s="110">
        <v>3432361.62</v>
      </c>
      <c r="W620" s="110">
        <v>3719347.16</v>
      </c>
      <c r="X620" s="110">
        <v>3703309.96</v>
      </c>
      <c r="Y620" s="110">
        <v>3129495.74</v>
      </c>
      <c r="Z620" s="110">
        <v>3005280.18</v>
      </c>
      <c r="AA620" s="110">
        <v>2924267.1</v>
      </c>
      <c r="AB620" s="110">
        <v>3056739.19</v>
      </c>
      <c r="AC620" s="110"/>
      <c r="AD620" s="533">
        <f t="shared" si="348"/>
        <v>3792675.5570833334</v>
      </c>
      <c r="AE620" s="529"/>
      <c r="AF620" s="119"/>
      <c r="AG620" s="269"/>
      <c r="AH620" s="116"/>
      <c r="AI620" s="116"/>
      <c r="AJ620" s="116"/>
      <c r="AK620" s="117"/>
      <c r="AL620" s="116">
        <f t="shared" si="342"/>
        <v>0</v>
      </c>
      <c r="AM620" s="115">
        <f>AD620</f>
        <v>3792675.5570833334</v>
      </c>
      <c r="AN620" s="116"/>
      <c r="AO620" s="348">
        <f t="shared" si="343"/>
        <v>3792675.5570833334</v>
      </c>
      <c r="AP620" s="297"/>
      <c r="AQ620" s="101">
        <f t="shared" si="349"/>
        <v>3056739.19</v>
      </c>
      <c r="AR620" s="116"/>
      <c r="AS620" s="116"/>
      <c r="AT620" s="116"/>
      <c r="AU620" s="116"/>
      <c r="AV620" s="343">
        <f t="shared" si="344"/>
        <v>0</v>
      </c>
      <c r="AW620" s="116">
        <f>AQ620</f>
        <v>3056739.19</v>
      </c>
      <c r="AX620" s="116"/>
      <c r="AY620" s="343">
        <f t="shared" si="345"/>
        <v>3056739.19</v>
      </c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</row>
    <row r="621" spans="1:76" s="21" customFormat="1" ht="12" customHeight="1">
      <c r="A621" s="195">
        <v>18600091</v>
      </c>
      <c r="B621" s="126" t="s">
        <v>2288</v>
      </c>
      <c r="C621" s="109" t="s">
        <v>126</v>
      </c>
      <c r="D621" s="130" t="str">
        <f t="shared" si="356"/>
        <v>W/C</v>
      </c>
      <c r="E621" s="130"/>
      <c r="F621" s="109"/>
      <c r="G621" s="130"/>
      <c r="H621" s="212" t="str">
        <f t="shared" si="369"/>
        <v/>
      </c>
      <c r="I621" s="212" t="str">
        <f t="shared" si="370"/>
        <v/>
      </c>
      <c r="J621" s="212" t="str">
        <f t="shared" si="371"/>
        <v/>
      </c>
      <c r="K621" s="212" t="str">
        <f t="shared" si="372"/>
        <v/>
      </c>
      <c r="L621" s="212" t="str">
        <f t="shared" si="358"/>
        <v>W/C</v>
      </c>
      <c r="M621" s="212" t="str">
        <f t="shared" si="359"/>
        <v>NO</v>
      </c>
      <c r="N621" s="212" t="str">
        <f t="shared" si="360"/>
        <v>W/C</v>
      </c>
      <c r="O621" s="212"/>
      <c r="P621" s="110">
        <v>10944.26</v>
      </c>
      <c r="Q621" s="110">
        <v>19375.080000000002</v>
      </c>
      <c r="R621" s="110">
        <v>30440.53</v>
      </c>
      <c r="S621" s="110">
        <v>39925.19</v>
      </c>
      <c r="T621" s="110">
        <v>50463.7</v>
      </c>
      <c r="U621" s="110">
        <v>61002.21</v>
      </c>
      <c r="V621" s="110">
        <v>11984.99</v>
      </c>
      <c r="W621" s="110">
        <v>11964.1</v>
      </c>
      <c r="X621" s="110">
        <v>11964.1</v>
      </c>
      <c r="Y621" s="110">
        <v>9837.34</v>
      </c>
      <c r="Z621" s="110">
        <v>9837.34</v>
      </c>
      <c r="AA621" s="110">
        <v>9837.34</v>
      </c>
      <c r="AB621" s="110">
        <v>9837.34</v>
      </c>
      <c r="AC621" s="110"/>
      <c r="AD621" s="533">
        <f t="shared" si="348"/>
        <v>23085.226666666666</v>
      </c>
      <c r="AE621" s="531"/>
      <c r="AF621" s="123"/>
      <c r="AG621" s="271" t="s">
        <v>124</v>
      </c>
      <c r="AH621" s="116"/>
      <c r="AI621" s="116"/>
      <c r="AJ621" s="116"/>
      <c r="AK621" s="117"/>
      <c r="AL621" s="116">
        <f t="shared" si="342"/>
        <v>0</v>
      </c>
      <c r="AM621" s="115">
        <f>AD621</f>
        <v>23085.226666666666</v>
      </c>
      <c r="AN621" s="116"/>
      <c r="AO621" s="348">
        <f t="shared" si="343"/>
        <v>23085.226666666666</v>
      </c>
      <c r="AP621" s="297"/>
      <c r="AQ621" s="101">
        <f t="shared" si="349"/>
        <v>9837.34</v>
      </c>
      <c r="AR621" s="116"/>
      <c r="AS621" s="116"/>
      <c r="AT621" s="116"/>
      <c r="AU621" s="116"/>
      <c r="AV621" s="343">
        <f t="shared" si="344"/>
        <v>0</v>
      </c>
      <c r="AW621" s="116">
        <f t="shared" ref="AW621:AW627" si="373">AQ621</f>
        <v>9837.34</v>
      </c>
      <c r="AX621" s="116"/>
      <c r="AY621" s="343">
        <f t="shared" si="345"/>
        <v>9837.34</v>
      </c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</row>
    <row r="622" spans="1:76" s="21" customFormat="1" ht="12" customHeight="1">
      <c r="A622" s="195">
        <v>18600122</v>
      </c>
      <c r="B622" s="126" t="s">
        <v>2289</v>
      </c>
      <c r="C622" s="109" t="s">
        <v>609</v>
      </c>
      <c r="D622" s="130" t="str">
        <f t="shared" si="356"/>
        <v>W/C</v>
      </c>
      <c r="E622" s="130"/>
      <c r="F622" s="109"/>
      <c r="G622" s="130"/>
      <c r="H622" s="212" t="str">
        <f t="shared" si="369"/>
        <v/>
      </c>
      <c r="I622" s="212" t="str">
        <f t="shared" si="370"/>
        <v/>
      </c>
      <c r="J622" s="212" t="str">
        <f t="shared" si="371"/>
        <v/>
      </c>
      <c r="K622" s="212" t="str">
        <f t="shared" si="372"/>
        <v/>
      </c>
      <c r="L622" s="212" t="str">
        <f t="shared" si="358"/>
        <v>W/C</v>
      </c>
      <c r="M622" s="212" t="str">
        <f t="shared" si="359"/>
        <v>NO</v>
      </c>
      <c r="N622" s="212" t="str">
        <f t="shared" si="360"/>
        <v>W/C</v>
      </c>
      <c r="O622" s="212"/>
      <c r="P622" s="110">
        <v>-10668.49</v>
      </c>
      <c r="Q622" s="110">
        <v>0</v>
      </c>
      <c r="R622" s="110">
        <v>-42500</v>
      </c>
      <c r="S622" s="110">
        <v>-42500</v>
      </c>
      <c r="T622" s="110">
        <v>-42500</v>
      </c>
      <c r="U622" s="110">
        <v>-42500</v>
      </c>
      <c r="V622" s="110">
        <v>-42500</v>
      </c>
      <c r="W622" s="110">
        <v>-42500</v>
      </c>
      <c r="X622" s="110">
        <v>-42500</v>
      </c>
      <c r="Y622" s="110">
        <v>-42500</v>
      </c>
      <c r="Z622" s="110">
        <v>-42500</v>
      </c>
      <c r="AA622" s="110">
        <v>-42500</v>
      </c>
      <c r="AB622" s="110">
        <v>-42500</v>
      </c>
      <c r="AC622" s="110"/>
      <c r="AD622" s="533">
        <f t="shared" si="348"/>
        <v>-37632.020416666666</v>
      </c>
      <c r="AE622" s="529"/>
      <c r="AF622" s="118"/>
      <c r="AG622" s="270" t="s">
        <v>124</v>
      </c>
      <c r="AH622" s="116"/>
      <c r="AI622" s="116"/>
      <c r="AJ622" s="116"/>
      <c r="AK622" s="117"/>
      <c r="AL622" s="116">
        <f t="shared" si="342"/>
        <v>0</v>
      </c>
      <c r="AM622" s="115">
        <f>AD622</f>
        <v>-37632.020416666666</v>
      </c>
      <c r="AN622" s="116"/>
      <c r="AO622" s="348">
        <f t="shared" si="343"/>
        <v>-37632.020416666666</v>
      </c>
      <c r="AP622" s="297"/>
      <c r="AQ622" s="101">
        <f t="shared" si="349"/>
        <v>-42500</v>
      </c>
      <c r="AR622" s="116"/>
      <c r="AS622" s="116"/>
      <c r="AT622" s="116"/>
      <c r="AU622" s="116"/>
      <c r="AV622" s="343">
        <f t="shared" si="344"/>
        <v>0</v>
      </c>
      <c r="AW622" s="116">
        <f t="shared" si="373"/>
        <v>-42500</v>
      </c>
      <c r="AX622" s="116"/>
      <c r="AY622" s="343">
        <f t="shared" si="345"/>
        <v>-42500</v>
      </c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</row>
    <row r="623" spans="1:76" s="21" customFormat="1" ht="12" customHeight="1">
      <c r="A623" s="195">
        <v>18600123</v>
      </c>
      <c r="B623" s="126" t="s">
        <v>2290</v>
      </c>
      <c r="C623" s="109" t="s">
        <v>100</v>
      </c>
      <c r="D623" s="130" t="str">
        <f t="shared" si="356"/>
        <v>W/C</v>
      </c>
      <c r="E623" s="130"/>
      <c r="F623" s="109"/>
      <c r="G623" s="130"/>
      <c r="H623" s="212" t="str">
        <f t="shared" si="369"/>
        <v/>
      </c>
      <c r="I623" s="212" t="str">
        <f t="shared" si="370"/>
        <v/>
      </c>
      <c r="J623" s="212" t="str">
        <f t="shared" si="371"/>
        <v/>
      </c>
      <c r="K623" s="212" t="str">
        <f t="shared" si="372"/>
        <v/>
      </c>
      <c r="L623" s="212" t="str">
        <f t="shared" si="358"/>
        <v>W/C</v>
      </c>
      <c r="M623" s="212" t="str">
        <f t="shared" si="359"/>
        <v>NO</v>
      </c>
      <c r="N623" s="212" t="str">
        <f t="shared" si="360"/>
        <v>W/C</v>
      </c>
      <c r="O623" s="212"/>
      <c r="P623" s="110">
        <v>377.14</v>
      </c>
      <c r="Q623" s="110">
        <v>427.24</v>
      </c>
      <c r="R623" s="110">
        <v>447.24</v>
      </c>
      <c r="S623" s="110">
        <v>537.24</v>
      </c>
      <c r="T623" s="110">
        <v>547.24</v>
      </c>
      <c r="U623" s="110">
        <v>397.24</v>
      </c>
      <c r="V623" s="110">
        <v>0</v>
      </c>
      <c r="W623" s="110">
        <v>124.25</v>
      </c>
      <c r="X623" s="110">
        <v>124.25</v>
      </c>
      <c r="Y623" s="110">
        <v>300.25</v>
      </c>
      <c r="Z623" s="110">
        <v>363.25</v>
      </c>
      <c r="AA623" s="110">
        <v>624.25</v>
      </c>
      <c r="AB623" s="110">
        <v>0</v>
      </c>
      <c r="AC623" s="110"/>
      <c r="AD623" s="533">
        <f t="shared" si="348"/>
        <v>340.08499999999998</v>
      </c>
      <c r="AE623" s="529"/>
      <c r="AF623" s="118"/>
      <c r="AG623" s="270" t="s">
        <v>124</v>
      </c>
      <c r="AH623" s="116"/>
      <c r="AI623" s="116"/>
      <c r="AJ623" s="116"/>
      <c r="AK623" s="117"/>
      <c r="AL623" s="116">
        <f t="shared" si="342"/>
        <v>0</v>
      </c>
      <c r="AM623" s="115">
        <f>AD623</f>
        <v>340.08499999999998</v>
      </c>
      <c r="AN623" s="116"/>
      <c r="AO623" s="348">
        <f t="shared" si="343"/>
        <v>340.08499999999998</v>
      </c>
      <c r="AP623" s="297"/>
      <c r="AQ623" s="101">
        <f t="shared" si="349"/>
        <v>0</v>
      </c>
      <c r="AR623" s="116"/>
      <c r="AS623" s="116"/>
      <c r="AT623" s="116"/>
      <c r="AU623" s="116"/>
      <c r="AV623" s="343">
        <f t="shared" si="344"/>
        <v>0</v>
      </c>
      <c r="AW623" s="116">
        <f t="shared" si="373"/>
        <v>0</v>
      </c>
      <c r="AX623" s="116"/>
      <c r="AY623" s="343">
        <f t="shared" si="345"/>
        <v>0</v>
      </c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s="21" customFormat="1" ht="12" customHeight="1">
      <c r="A624" s="195">
        <v>18600143</v>
      </c>
      <c r="B624" s="126" t="s">
        <v>2291</v>
      </c>
      <c r="C624" s="109" t="s">
        <v>1176</v>
      </c>
      <c r="D624" s="130" t="str">
        <f t="shared" si="356"/>
        <v>Non-Op</v>
      </c>
      <c r="E624" s="130"/>
      <c r="F624" s="109"/>
      <c r="G624" s="130"/>
      <c r="H624" s="212" t="str">
        <f t="shared" si="369"/>
        <v/>
      </c>
      <c r="I624" s="212" t="str">
        <f t="shared" si="370"/>
        <v/>
      </c>
      <c r="J624" s="212" t="str">
        <f t="shared" si="371"/>
        <v/>
      </c>
      <c r="K624" s="212" t="str">
        <f t="shared" si="372"/>
        <v>Non-Op</v>
      </c>
      <c r="L624" s="212" t="str">
        <f t="shared" si="358"/>
        <v>NO</v>
      </c>
      <c r="M624" s="212" t="str">
        <f t="shared" si="359"/>
        <v>NO</v>
      </c>
      <c r="N624" s="212" t="str">
        <f t="shared" si="360"/>
        <v/>
      </c>
      <c r="O624" s="212"/>
      <c r="P624" s="110">
        <v>63153.96</v>
      </c>
      <c r="Q624" s="110">
        <v>70462.06</v>
      </c>
      <c r="R624" s="110">
        <v>100293.11</v>
      </c>
      <c r="S624" s="110">
        <v>149650.54999999999</v>
      </c>
      <c r="T624" s="110">
        <v>183008.12</v>
      </c>
      <c r="U624" s="110">
        <v>115500.87</v>
      </c>
      <c r="V624" s="110">
        <v>72414.37</v>
      </c>
      <c r="W624" s="110">
        <v>28667.94</v>
      </c>
      <c r="X624" s="110">
        <v>27054.81</v>
      </c>
      <c r="Y624" s="110">
        <v>25537.85</v>
      </c>
      <c r="Z624" s="110">
        <v>25861.38</v>
      </c>
      <c r="AA624" s="110">
        <v>35410.699999999997</v>
      </c>
      <c r="AB624" s="110">
        <v>30846.13</v>
      </c>
      <c r="AC624" s="110"/>
      <c r="AD624" s="533">
        <f t="shared" si="348"/>
        <v>73405.150416666656</v>
      </c>
      <c r="AE624" s="529"/>
      <c r="AF624" s="118"/>
      <c r="AG624" s="270" t="s">
        <v>652</v>
      </c>
      <c r="AH624" s="116"/>
      <c r="AI624" s="116"/>
      <c r="AJ624" s="116"/>
      <c r="AK624" s="117">
        <f>AD624</f>
        <v>73405.150416666656</v>
      </c>
      <c r="AL624" s="116">
        <f t="shared" si="342"/>
        <v>73405.150416666656</v>
      </c>
      <c r="AM624" s="115"/>
      <c r="AN624" s="116"/>
      <c r="AO624" s="348">
        <f t="shared" si="343"/>
        <v>0</v>
      </c>
      <c r="AP624" s="297"/>
      <c r="AQ624" s="101">
        <f t="shared" si="349"/>
        <v>30846.13</v>
      </c>
      <c r="AR624" s="116"/>
      <c r="AS624" s="116"/>
      <c r="AT624" s="116"/>
      <c r="AU624" s="116">
        <f>AQ624</f>
        <v>30846.13</v>
      </c>
      <c r="AV624" s="343">
        <f t="shared" si="344"/>
        <v>30846.13</v>
      </c>
      <c r="AW624" s="116"/>
      <c r="AX624" s="116"/>
      <c r="AY624" s="343">
        <f t="shared" si="345"/>
        <v>0</v>
      </c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</row>
    <row r="625" spans="1:76" s="21" customFormat="1" ht="12" customHeight="1">
      <c r="A625" s="195">
        <v>18600203</v>
      </c>
      <c r="B625" s="126" t="s">
        <v>2292</v>
      </c>
      <c r="C625" s="109" t="s">
        <v>125</v>
      </c>
      <c r="D625" s="130" t="str">
        <f t="shared" si="356"/>
        <v>W/C</v>
      </c>
      <c r="E625" s="130"/>
      <c r="F625" s="109"/>
      <c r="G625" s="130"/>
      <c r="H625" s="212" t="str">
        <f t="shared" si="369"/>
        <v/>
      </c>
      <c r="I625" s="212" t="str">
        <f t="shared" si="370"/>
        <v/>
      </c>
      <c r="J625" s="212" t="str">
        <f t="shared" si="371"/>
        <v/>
      </c>
      <c r="K625" s="212" t="str">
        <f t="shared" si="372"/>
        <v/>
      </c>
      <c r="L625" s="212" t="str">
        <f t="shared" si="358"/>
        <v>W/C</v>
      </c>
      <c r="M625" s="212" t="str">
        <f t="shared" si="359"/>
        <v>NO</v>
      </c>
      <c r="N625" s="212" t="str">
        <f t="shared" si="360"/>
        <v>W/C</v>
      </c>
      <c r="O625" s="212"/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10">
        <v>0</v>
      </c>
      <c r="V625" s="110">
        <v>588175.57999999996</v>
      </c>
      <c r="W625" s="110">
        <v>0</v>
      </c>
      <c r="X625" s="110">
        <v>0</v>
      </c>
      <c r="Y625" s="110">
        <v>0</v>
      </c>
      <c r="Z625" s="110">
        <v>0</v>
      </c>
      <c r="AA625" s="110">
        <v>0</v>
      </c>
      <c r="AB625" s="110">
        <v>0</v>
      </c>
      <c r="AC625" s="110"/>
      <c r="AD625" s="533">
        <f t="shared" si="348"/>
        <v>49014.631666666661</v>
      </c>
      <c r="AE625" s="529"/>
      <c r="AF625" s="118"/>
      <c r="AG625" s="270" t="s">
        <v>124</v>
      </c>
      <c r="AH625" s="116"/>
      <c r="AI625" s="116"/>
      <c r="AJ625" s="116"/>
      <c r="AK625" s="117"/>
      <c r="AL625" s="116">
        <f t="shared" si="342"/>
        <v>0</v>
      </c>
      <c r="AM625" s="115">
        <f>AD625</f>
        <v>49014.631666666661</v>
      </c>
      <c r="AN625" s="116"/>
      <c r="AO625" s="348">
        <f t="shared" si="343"/>
        <v>49014.631666666661</v>
      </c>
      <c r="AP625" s="297"/>
      <c r="AQ625" s="101">
        <f t="shared" si="349"/>
        <v>0</v>
      </c>
      <c r="AR625" s="116"/>
      <c r="AS625" s="116"/>
      <c r="AT625" s="116"/>
      <c r="AU625" s="116"/>
      <c r="AV625" s="343">
        <f t="shared" si="344"/>
        <v>0</v>
      </c>
      <c r="AW625" s="116">
        <f t="shared" si="373"/>
        <v>0</v>
      </c>
      <c r="AX625" s="116"/>
      <c r="AY625" s="343">
        <f t="shared" si="345"/>
        <v>0</v>
      </c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</row>
    <row r="626" spans="1:76" s="21" customFormat="1" ht="12" customHeight="1">
      <c r="A626" s="195">
        <v>18600291</v>
      </c>
      <c r="B626" s="126" t="s">
        <v>2293</v>
      </c>
      <c r="C626" s="109" t="s">
        <v>108</v>
      </c>
      <c r="D626" s="130" t="str">
        <f t="shared" si="356"/>
        <v>W/C</v>
      </c>
      <c r="E626" s="130"/>
      <c r="F626" s="109"/>
      <c r="G626" s="130"/>
      <c r="H626" s="212" t="str">
        <f t="shared" si="369"/>
        <v/>
      </c>
      <c r="I626" s="212" t="str">
        <f t="shared" si="370"/>
        <v/>
      </c>
      <c r="J626" s="212" t="str">
        <f t="shared" si="371"/>
        <v/>
      </c>
      <c r="K626" s="212" t="str">
        <f t="shared" si="372"/>
        <v/>
      </c>
      <c r="L626" s="212" t="str">
        <f t="shared" si="358"/>
        <v>W/C</v>
      </c>
      <c r="M626" s="212" t="str">
        <f t="shared" si="359"/>
        <v>NO</v>
      </c>
      <c r="N626" s="212" t="str">
        <f t="shared" si="360"/>
        <v>W/C</v>
      </c>
      <c r="O626" s="212"/>
      <c r="P626" s="110">
        <v>19899.37</v>
      </c>
      <c r="Q626" s="110">
        <v>19899.37</v>
      </c>
      <c r="R626" s="110">
        <v>19899.37</v>
      </c>
      <c r="S626" s="110">
        <v>19899.37</v>
      </c>
      <c r="T626" s="110">
        <v>19899.37</v>
      </c>
      <c r="U626" s="110">
        <v>19899.37</v>
      </c>
      <c r="V626" s="110">
        <v>0</v>
      </c>
      <c r="W626" s="110">
        <v>0</v>
      </c>
      <c r="X626" s="110">
        <v>0</v>
      </c>
      <c r="Y626" s="110">
        <v>0</v>
      </c>
      <c r="Z626" s="110">
        <v>0</v>
      </c>
      <c r="AA626" s="110">
        <v>0</v>
      </c>
      <c r="AB626" s="110">
        <v>0</v>
      </c>
      <c r="AC626" s="110"/>
      <c r="AD626" s="533">
        <f t="shared" si="348"/>
        <v>9120.5445833333324</v>
      </c>
      <c r="AE626" s="529"/>
      <c r="AF626" s="118"/>
      <c r="AG626" s="270" t="s">
        <v>124</v>
      </c>
      <c r="AH626" s="116"/>
      <c r="AI626" s="116"/>
      <c r="AJ626" s="116"/>
      <c r="AK626" s="117"/>
      <c r="AL626" s="116">
        <f t="shared" si="342"/>
        <v>0</v>
      </c>
      <c r="AM626" s="115">
        <f>AD626</f>
        <v>9120.5445833333324</v>
      </c>
      <c r="AN626" s="116"/>
      <c r="AO626" s="348">
        <f t="shared" si="343"/>
        <v>9120.5445833333324</v>
      </c>
      <c r="AP626" s="297"/>
      <c r="AQ626" s="101">
        <f t="shared" si="349"/>
        <v>0</v>
      </c>
      <c r="AR626" s="116"/>
      <c r="AS626" s="116"/>
      <c r="AT626" s="116"/>
      <c r="AU626" s="116"/>
      <c r="AV626" s="343">
        <f t="shared" si="344"/>
        <v>0</v>
      </c>
      <c r="AW626" s="116">
        <f t="shared" si="373"/>
        <v>0</v>
      </c>
      <c r="AX626" s="116"/>
      <c r="AY626" s="343">
        <f t="shared" si="345"/>
        <v>0</v>
      </c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</row>
    <row r="627" spans="1:76" s="21" customFormat="1" ht="12" customHeight="1">
      <c r="A627" s="195">
        <v>18600293</v>
      </c>
      <c r="B627" s="126" t="s">
        <v>2294</v>
      </c>
      <c r="C627" s="109" t="s">
        <v>334</v>
      </c>
      <c r="D627" s="130" t="str">
        <f t="shared" si="356"/>
        <v>W/C</v>
      </c>
      <c r="E627" s="130"/>
      <c r="F627" s="109"/>
      <c r="G627" s="130"/>
      <c r="H627" s="212" t="str">
        <f t="shared" si="369"/>
        <v/>
      </c>
      <c r="I627" s="212" t="str">
        <f t="shared" si="370"/>
        <v/>
      </c>
      <c r="J627" s="212" t="str">
        <f t="shared" si="371"/>
        <v/>
      </c>
      <c r="K627" s="212" t="str">
        <f t="shared" si="372"/>
        <v/>
      </c>
      <c r="L627" s="212" t="str">
        <f t="shared" si="358"/>
        <v>W/C</v>
      </c>
      <c r="M627" s="212" t="str">
        <f t="shared" si="359"/>
        <v>NO</v>
      </c>
      <c r="N627" s="212" t="str">
        <f t="shared" si="360"/>
        <v>W/C</v>
      </c>
      <c r="O627" s="212"/>
      <c r="P627" s="110">
        <v>93333.68</v>
      </c>
      <c r="Q627" s="110">
        <v>93333.68</v>
      </c>
      <c r="R627" s="110">
        <v>124003.62</v>
      </c>
      <c r="S627" s="110">
        <v>0</v>
      </c>
      <c r="T627" s="110">
        <v>0</v>
      </c>
      <c r="U627" s="110">
        <v>0</v>
      </c>
      <c r="V627" s="110">
        <v>0</v>
      </c>
      <c r="W627" s="110">
        <v>0</v>
      </c>
      <c r="X627" s="110">
        <v>0</v>
      </c>
      <c r="Y627" s="110">
        <v>0</v>
      </c>
      <c r="Z627" s="110">
        <v>0</v>
      </c>
      <c r="AA627" s="110">
        <v>0</v>
      </c>
      <c r="AB627" s="110">
        <v>0</v>
      </c>
      <c r="AC627" s="110"/>
      <c r="AD627" s="533">
        <f t="shared" si="348"/>
        <v>22000.345000000001</v>
      </c>
      <c r="AE627" s="529"/>
      <c r="AF627" s="118"/>
      <c r="AG627" s="270" t="s">
        <v>124</v>
      </c>
      <c r="AH627" s="116"/>
      <c r="AI627" s="116"/>
      <c r="AJ627" s="116"/>
      <c r="AK627" s="117"/>
      <c r="AL627" s="116">
        <f t="shared" si="342"/>
        <v>0</v>
      </c>
      <c r="AM627" s="115">
        <f>AD627</f>
        <v>22000.345000000001</v>
      </c>
      <c r="AN627" s="116"/>
      <c r="AO627" s="348">
        <f t="shared" si="343"/>
        <v>22000.345000000001</v>
      </c>
      <c r="AP627" s="297"/>
      <c r="AQ627" s="101">
        <f t="shared" si="349"/>
        <v>0</v>
      </c>
      <c r="AR627" s="116"/>
      <c r="AS627" s="116"/>
      <c r="AT627" s="116"/>
      <c r="AU627" s="116"/>
      <c r="AV627" s="343">
        <f t="shared" si="344"/>
        <v>0</v>
      </c>
      <c r="AW627" s="116">
        <f t="shared" si="373"/>
        <v>0</v>
      </c>
      <c r="AX627" s="116"/>
      <c r="AY627" s="343">
        <f t="shared" si="345"/>
        <v>0</v>
      </c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s="21" customFormat="1" ht="12" customHeight="1">
      <c r="A628" s="423">
        <v>18600321</v>
      </c>
      <c r="B628" s="126" t="s">
        <v>2295</v>
      </c>
      <c r="C628" s="443" t="s">
        <v>253</v>
      </c>
      <c r="D628" s="411" t="str">
        <f t="shared" si="356"/>
        <v>Non-Op</v>
      </c>
      <c r="E628" s="411"/>
      <c r="F628" s="410"/>
      <c r="G628" s="411"/>
      <c r="H628" s="412"/>
      <c r="I628" s="412"/>
      <c r="J628" s="412"/>
      <c r="K628" s="412" t="str">
        <f t="shared" ref="K628:K642" si="374">IF(VALUE(AK628),K$7,IF(ISBLANK(AK628),"",K$7))</f>
        <v>Non-Op</v>
      </c>
      <c r="L628" s="412" t="str">
        <f t="shared" ref="L628" si="375">IF(VALUE(AM628),"W/C",IF(ISBLANK(AM628),"NO","W/C"))</f>
        <v>NO</v>
      </c>
      <c r="M628" s="412" t="str">
        <f t="shared" ref="M628" si="376">IF(VALUE(AN628),"W/C",IF(ISBLANK(AN628),"NO","W/C"))</f>
        <v>NO</v>
      </c>
      <c r="N628" s="412" t="str">
        <f t="shared" ref="N628" si="377">IF(OR(CONCATENATE(L628,M628)="NOW/C",CONCATENATE(L628,M628)="W/CNO"),"W/C","")</f>
        <v/>
      </c>
      <c r="O628" s="412"/>
      <c r="P628" s="413"/>
      <c r="Q628" s="413"/>
      <c r="R628" s="413"/>
      <c r="S628" s="413"/>
      <c r="T628" s="413"/>
      <c r="U628" s="413"/>
      <c r="V628" s="413"/>
      <c r="W628" s="413">
        <v>125862.31</v>
      </c>
      <c r="X628" s="413">
        <v>145034.25</v>
      </c>
      <c r="Y628" s="413">
        <v>631370.47</v>
      </c>
      <c r="Z628" s="413">
        <v>672684.04</v>
      </c>
      <c r="AA628" s="413">
        <v>672684.04</v>
      </c>
      <c r="AB628" s="413">
        <v>672684.04</v>
      </c>
      <c r="AC628" s="413"/>
      <c r="AD628" s="534">
        <f t="shared" si="348"/>
        <v>215331.42750000002</v>
      </c>
      <c r="AE628" s="530"/>
      <c r="AF628" s="414"/>
      <c r="AG628" s="415"/>
      <c r="AH628" s="416"/>
      <c r="AI628" s="416"/>
      <c r="AJ628" s="416"/>
      <c r="AK628" s="417">
        <f>AD628</f>
        <v>215331.42750000002</v>
      </c>
      <c r="AL628" s="416">
        <f t="shared" si="342"/>
        <v>215331.42750000002</v>
      </c>
      <c r="AM628" s="418"/>
      <c r="AN628" s="416"/>
      <c r="AO628" s="419">
        <f t="shared" si="343"/>
        <v>0</v>
      </c>
      <c r="AP628" s="297"/>
      <c r="AQ628" s="420">
        <f t="shared" si="349"/>
        <v>672684.04</v>
      </c>
      <c r="AR628" s="416"/>
      <c r="AS628" s="416"/>
      <c r="AT628" s="416"/>
      <c r="AU628" s="416">
        <f>AQ628</f>
        <v>672684.04</v>
      </c>
      <c r="AV628" s="421">
        <f t="shared" si="344"/>
        <v>672684.04</v>
      </c>
      <c r="AW628" s="416"/>
      <c r="AX628" s="416"/>
      <c r="AY628" s="421">
        <f t="shared" ref="AY628" si="378">AW628+AX628</f>
        <v>0</v>
      </c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</row>
    <row r="629" spans="1:76" s="21" customFormat="1" ht="12" customHeight="1">
      <c r="A629" s="423">
        <v>18600363</v>
      </c>
      <c r="B629" s="126" t="s">
        <v>2296</v>
      </c>
      <c r="C629" s="410" t="s">
        <v>780</v>
      </c>
      <c r="D629" s="411" t="str">
        <f t="shared" si="356"/>
        <v>AIC</v>
      </c>
      <c r="E629" s="411"/>
      <c r="F629" s="428">
        <v>43056</v>
      </c>
      <c r="G629" s="411"/>
      <c r="H629" s="412" t="str">
        <f t="shared" ref="H629:H642" si="379">IF(VALUE(AH629),H$7,IF(ISBLANK(AH629),"",H$7))</f>
        <v>AIC</v>
      </c>
      <c r="I629" s="412" t="str">
        <f t="shared" ref="I629:I642" si="380">IF(VALUE(AI629),I$7,IF(ISBLANK(AI629),"",I$7))</f>
        <v/>
      </c>
      <c r="J629" s="412" t="str">
        <f t="shared" ref="J629:J642" si="381">IF(VALUE(AJ629),J$7,IF(ISBLANK(AJ629),"",J$7))</f>
        <v/>
      </c>
      <c r="K629" s="412" t="str">
        <f t="shared" si="374"/>
        <v/>
      </c>
      <c r="L629" s="412" t="str">
        <f t="shared" si="358"/>
        <v>NO</v>
      </c>
      <c r="M629" s="412" t="str">
        <f t="shared" si="359"/>
        <v>NO</v>
      </c>
      <c r="N629" s="412" t="str">
        <f t="shared" si="360"/>
        <v/>
      </c>
      <c r="O629" s="412"/>
      <c r="P629" s="413">
        <v>0</v>
      </c>
      <c r="Q629" s="413">
        <v>0</v>
      </c>
      <c r="R629" s="413">
        <v>0</v>
      </c>
      <c r="S629" s="413">
        <v>0</v>
      </c>
      <c r="T629" s="413">
        <v>0</v>
      </c>
      <c r="U629" s="413">
        <v>0</v>
      </c>
      <c r="V629" s="413">
        <v>936</v>
      </c>
      <c r="W629" s="413">
        <v>936</v>
      </c>
      <c r="X629" s="413">
        <v>936</v>
      </c>
      <c r="Y629" s="413">
        <v>0</v>
      </c>
      <c r="Z629" s="413">
        <v>0</v>
      </c>
      <c r="AA629" s="413">
        <v>0</v>
      </c>
      <c r="AB629" s="413">
        <v>0</v>
      </c>
      <c r="AC629" s="413"/>
      <c r="AD629" s="534">
        <f t="shared" si="348"/>
        <v>234</v>
      </c>
      <c r="AE629" s="530"/>
      <c r="AF629" s="414"/>
      <c r="AG629" s="415"/>
      <c r="AH629" s="416">
        <f>AD629</f>
        <v>234</v>
      </c>
      <c r="AI629" s="416"/>
      <c r="AJ629" s="416"/>
      <c r="AK629" s="417"/>
      <c r="AL629" s="416">
        <f t="shared" si="342"/>
        <v>0</v>
      </c>
      <c r="AM629" s="418"/>
      <c r="AN629" s="416"/>
      <c r="AO629" s="419">
        <f t="shared" si="343"/>
        <v>0</v>
      </c>
      <c r="AP629" s="297"/>
      <c r="AQ629" s="420">
        <f t="shared" si="349"/>
        <v>0</v>
      </c>
      <c r="AR629" s="416">
        <f t="shared" ref="AR629:AR630" si="382">AQ629</f>
        <v>0</v>
      </c>
      <c r="AS629" s="416"/>
      <c r="AT629" s="416"/>
      <c r="AU629" s="416"/>
      <c r="AV629" s="421">
        <f t="shared" si="344"/>
        <v>0</v>
      </c>
      <c r="AW629" s="416"/>
      <c r="AX629" s="416"/>
      <c r="AY629" s="421">
        <f t="shared" si="345"/>
        <v>0</v>
      </c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</row>
    <row r="630" spans="1:76" s="21" customFormat="1" ht="12" customHeight="1">
      <c r="A630" s="434">
        <v>18600383</v>
      </c>
      <c r="B630" s="244" t="s">
        <v>2297</v>
      </c>
      <c r="C630" s="410" t="s">
        <v>979</v>
      </c>
      <c r="D630" s="411" t="str">
        <f t="shared" si="356"/>
        <v>AIC</v>
      </c>
      <c r="E630" s="411"/>
      <c r="F630" s="428">
        <v>43056</v>
      </c>
      <c r="G630" s="411"/>
      <c r="H630" s="412" t="str">
        <f t="shared" si="379"/>
        <v>AIC</v>
      </c>
      <c r="I630" s="412" t="str">
        <f t="shared" si="380"/>
        <v/>
      </c>
      <c r="J630" s="412" t="str">
        <f t="shared" si="381"/>
        <v/>
      </c>
      <c r="K630" s="412" t="str">
        <f t="shared" si="374"/>
        <v/>
      </c>
      <c r="L630" s="412" t="str">
        <f t="shared" si="358"/>
        <v>NO</v>
      </c>
      <c r="M630" s="412" t="str">
        <f t="shared" si="359"/>
        <v>NO</v>
      </c>
      <c r="N630" s="412" t="str">
        <f t="shared" si="360"/>
        <v/>
      </c>
      <c r="O630" s="412"/>
      <c r="P630" s="413">
        <v>56828</v>
      </c>
      <c r="Q630" s="413">
        <v>57232.38</v>
      </c>
      <c r="R630" s="413">
        <v>0</v>
      </c>
      <c r="S630" s="413">
        <v>0</v>
      </c>
      <c r="T630" s="413">
        <v>0</v>
      </c>
      <c r="U630" s="413">
        <v>0</v>
      </c>
      <c r="V630" s="413">
        <v>0</v>
      </c>
      <c r="W630" s="413">
        <v>0</v>
      </c>
      <c r="X630" s="413">
        <v>0</v>
      </c>
      <c r="Y630" s="413">
        <v>0</v>
      </c>
      <c r="Z630" s="413">
        <v>0</v>
      </c>
      <c r="AA630" s="413">
        <v>0</v>
      </c>
      <c r="AB630" s="413">
        <v>0</v>
      </c>
      <c r="AC630" s="413"/>
      <c r="AD630" s="534">
        <f t="shared" si="348"/>
        <v>7137.1983333333337</v>
      </c>
      <c r="AE630" s="530"/>
      <c r="AF630" s="414"/>
      <c r="AG630" s="415"/>
      <c r="AH630" s="416">
        <f>AD630</f>
        <v>7137.1983333333337</v>
      </c>
      <c r="AI630" s="416"/>
      <c r="AJ630" s="416"/>
      <c r="AK630" s="417"/>
      <c r="AL630" s="416">
        <f t="shared" si="342"/>
        <v>0</v>
      </c>
      <c r="AM630" s="418"/>
      <c r="AN630" s="416"/>
      <c r="AO630" s="419">
        <f t="shared" si="343"/>
        <v>0</v>
      </c>
      <c r="AP630" s="297"/>
      <c r="AQ630" s="420">
        <f t="shared" si="349"/>
        <v>0</v>
      </c>
      <c r="AR630" s="416">
        <f t="shared" si="382"/>
        <v>0</v>
      </c>
      <c r="AS630" s="416"/>
      <c r="AT630" s="416"/>
      <c r="AU630" s="416"/>
      <c r="AV630" s="421">
        <f t="shared" si="344"/>
        <v>0</v>
      </c>
      <c r="AW630" s="416"/>
      <c r="AX630" s="416"/>
      <c r="AY630" s="421">
        <f t="shared" si="345"/>
        <v>0</v>
      </c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</row>
    <row r="631" spans="1:76" s="21" customFormat="1" ht="12" customHeight="1">
      <c r="A631" s="195">
        <v>18600403</v>
      </c>
      <c r="B631" s="126" t="s">
        <v>2298</v>
      </c>
      <c r="C631" s="109" t="s">
        <v>1006</v>
      </c>
      <c r="D631" s="130" t="str">
        <f t="shared" si="356"/>
        <v>W/C</v>
      </c>
      <c r="E631" s="130"/>
      <c r="F631" s="109"/>
      <c r="G631" s="130"/>
      <c r="H631" s="212" t="str">
        <f t="shared" si="379"/>
        <v/>
      </c>
      <c r="I631" s="212" t="str">
        <f t="shared" si="380"/>
        <v/>
      </c>
      <c r="J631" s="212" t="str">
        <f t="shared" si="381"/>
        <v/>
      </c>
      <c r="K631" s="212" t="str">
        <f t="shared" si="374"/>
        <v/>
      </c>
      <c r="L631" s="212" t="str">
        <f t="shared" si="358"/>
        <v>W/C</v>
      </c>
      <c r="M631" s="212" t="str">
        <f t="shared" si="359"/>
        <v>NO</v>
      </c>
      <c r="N631" s="212" t="str">
        <f t="shared" si="360"/>
        <v>W/C</v>
      </c>
      <c r="O631" s="212"/>
      <c r="P631" s="110">
        <v>901581.33</v>
      </c>
      <c r="Q631" s="110">
        <v>901581.33</v>
      </c>
      <c r="R631" s="110">
        <v>901581.33</v>
      </c>
      <c r="S631" s="110">
        <v>913572.54</v>
      </c>
      <c r="T631" s="110">
        <v>913572.54</v>
      </c>
      <c r="U631" s="110">
        <v>913572.54</v>
      </c>
      <c r="V631" s="110">
        <v>707949.83</v>
      </c>
      <c r="W631" s="110">
        <v>707949.83</v>
      </c>
      <c r="X631" s="110">
        <v>707949.83</v>
      </c>
      <c r="Y631" s="110">
        <v>1633590.52</v>
      </c>
      <c r="Z631" s="110">
        <v>1633590.52</v>
      </c>
      <c r="AA631" s="110">
        <v>1633590.52</v>
      </c>
      <c r="AB631" s="110">
        <v>2038614.07</v>
      </c>
      <c r="AC631" s="110"/>
      <c r="AD631" s="533">
        <f t="shared" si="348"/>
        <v>1086549.9191666667</v>
      </c>
      <c r="AE631" s="529"/>
      <c r="AF631" s="118"/>
      <c r="AG631" s="270"/>
      <c r="AH631" s="116"/>
      <c r="AI631" s="116"/>
      <c r="AJ631" s="116"/>
      <c r="AK631" s="117"/>
      <c r="AL631" s="116">
        <f t="shared" si="342"/>
        <v>0</v>
      </c>
      <c r="AM631" s="115">
        <f>AD631</f>
        <v>1086549.9191666667</v>
      </c>
      <c r="AN631" s="116"/>
      <c r="AO631" s="348">
        <f t="shared" si="343"/>
        <v>1086549.9191666667</v>
      </c>
      <c r="AP631" s="297"/>
      <c r="AQ631" s="101">
        <f t="shared" si="349"/>
        <v>2038614.07</v>
      </c>
      <c r="AR631" s="116"/>
      <c r="AS631" s="116"/>
      <c r="AT631" s="116"/>
      <c r="AU631" s="116"/>
      <c r="AV631" s="343">
        <f t="shared" si="344"/>
        <v>0</v>
      </c>
      <c r="AW631" s="116">
        <f>AQ631</f>
        <v>2038614.07</v>
      </c>
      <c r="AX631" s="116"/>
      <c r="AY631" s="343">
        <f t="shared" si="345"/>
        <v>2038614.07</v>
      </c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</row>
    <row r="632" spans="1:76" s="21" customFormat="1" ht="12" customHeight="1">
      <c r="A632" s="434">
        <v>18600443</v>
      </c>
      <c r="B632" s="244" t="s">
        <v>2299</v>
      </c>
      <c r="C632" s="410" t="s">
        <v>1432</v>
      </c>
      <c r="D632" s="411" t="str">
        <f t="shared" si="356"/>
        <v>AIC</v>
      </c>
      <c r="E632" s="411"/>
      <c r="F632" s="428">
        <v>43025</v>
      </c>
      <c r="G632" s="411"/>
      <c r="H632" s="412" t="str">
        <f t="shared" si="379"/>
        <v>AIC</v>
      </c>
      <c r="I632" s="412" t="str">
        <f t="shared" si="380"/>
        <v/>
      </c>
      <c r="J632" s="412" t="str">
        <f t="shared" si="381"/>
        <v/>
      </c>
      <c r="K632" s="412" t="str">
        <f t="shared" si="374"/>
        <v/>
      </c>
      <c r="L632" s="412" t="str">
        <f t="shared" si="358"/>
        <v>NO</v>
      </c>
      <c r="M632" s="412" t="str">
        <f t="shared" si="359"/>
        <v>NO</v>
      </c>
      <c r="N632" s="412" t="str">
        <f t="shared" si="360"/>
        <v/>
      </c>
      <c r="O632" s="412"/>
      <c r="P632" s="413">
        <v>0</v>
      </c>
      <c r="Q632" s="413">
        <v>0</v>
      </c>
      <c r="R632" s="413">
        <v>0</v>
      </c>
      <c r="S632" s="413">
        <v>0</v>
      </c>
      <c r="T632" s="413">
        <v>2758408.96</v>
      </c>
      <c r="U632" s="413">
        <v>0</v>
      </c>
      <c r="V632" s="413">
        <v>6877</v>
      </c>
      <c r="W632" s="413">
        <v>6877</v>
      </c>
      <c r="X632" s="413">
        <v>0</v>
      </c>
      <c r="Y632" s="413">
        <v>0</v>
      </c>
      <c r="Z632" s="413">
        <v>0</v>
      </c>
      <c r="AA632" s="413">
        <v>0</v>
      </c>
      <c r="AB632" s="413">
        <v>0</v>
      </c>
      <c r="AC632" s="413"/>
      <c r="AD632" s="534">
        <f t="shared" si="348"/>
        <v>231013.58</v>
      </c>
      <c r="AE632" s="530"/>
      <c r="AF632" s="414"/>
      <c r="AG632" s="415"/>
      <c r="AH632" s="416">
        <f>AD632</f>
        <v>231013.58</v>
      </c>
      <c r="AI632" s="416"/>
      <c r="AJ632" s="416"/>
      <c r="AK632" s="417"/>
      <c r="AL632" s="416">
        <f t="shared" si="342"/>
        <v>0</v>
      </c>
      <c r="AM632" s="418"/>
      <c r="AN632" s="416"/>
      <c r="AO632" s="419">
        <f t="shared" si="343"/>
        <v>0</v>
      </c>
      <c r="AP632" s="297"/>
      <c r="AQ632" s="420">
        <f t="shared" si="349"/>
        <v>0</v>
      </c>
      <c r="AR632" s="416">
        <f>AQ632</f>
        <v>0</v>
      </c>
      <c r="AS632" s="416"/>
      <c r="AT632" s="416"/>
      <c r="AU632" s="416"/>
      <c r="AV632" s="421">
        <f t="shared" si="344"/>
        <v>0</v>
      </c>
      <c r="AW632" s="416"/>
      <c r="AX632" s="416"/>
      <c r="AY632" s="421">
        <f t="shared" si="345"/>
        <v>0</v>
      </c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</row>
    <row r="633" spans="1:76" s="21" customFormat="1" ht="12" customHeight="1">
      <c r="A633" s="195">
        <v>18600512</v>
      </c>
      <c r="B633" s="126" t="s">
        <v>2300</v>
      </c>
      <c r="C633" s="109" t="s">
        <v>944</v>
      </c>
      <c r="D633" s="130" t="str">
        <f t="shared" si="356"/>
        <v>Non-Op</v>
      </c>
      <c r="E633" s="130"/>
      <c r="F633" s="109"/>
      <c r="G633" s="130"/>
      <c r="H633" s="212" t="str">
        <f t="shared" si="379"/>
        <v/>
      </c>
      <c r="I633" s="212" t="str">
        <f t="shared" si="380"/>
        <v/>
      </c>
      <c r="J633" s="212" t="str">
        <f t="shared" si="381"/>
        <v/>
      </c>
      <c r="K633" s="212" t="str">
        <f t="shared" si="374"/>
        <v>Non-Op</v>
      </c>
      <c r="L633" s="212" t="str">
        <f t="shared" si="358"/>
        <v>NO</v>
      </c>
      <c r="M633" s="212" t="str">
        <f t="shared" si="359"/>
        <v>NO</v>
      </c>
      <c r="N633" s="212" t="str">
        <f t="shared" si="360"/>
        <v/>
      </c>
      <c r="O633" s="212"/>
      <c r="P633" s="110">
        <v>13695639.060000001</v>
      </c>
      <c r="Q633" s="110">
        <v>18671185.309999999</v>
      </c>
      <c r="R633" s="110">
        <v>14001058.539999999</v>
      </c>
      <c r="S633" s="110">
        <v>17949983.300000001</v>
      </c>
      <c r="T633" s="110">
        <v>17039062.370000001</v>
      </c>
      <c r="U633" s="110">
        <v>25151674.170000002</v>
      </c>
      <c r="V633" s="110">
        <v>26030490.27</v>
      </c>
      <c r="W633" s="110">
        <v>24289052.77</v>
      </c>
      <c r="X633" s="110">
        <v>25403636.469999999</v>
      </c>
      <c r="Y633" s="110">
        <v>22256746.82</v>
      </c>
      <c r="Z633" s="110">
        <v>26321248.16</v>
      </c>
      <c r="AA633" s="110">
        <v>17261336.32</v>
      </c>
      <c r="AB633" s="110">
        <v>13685359.99</v>
      </c>
      <c r="AC633" s="110"/>
      <c r="AD633" s="533">
        <f t="shared" si="348"/>
        <v>20672164.502083331</v>
      </c>
      <c r="AE633" s="529"/>
      <c r="AF633" s="118"/>
      <c r="AG633" s="270" t="s">
        <v>453</v>
      </c>
      <c r="AH633" s="116"/>
      <c r="AI633" s="116"/>
      <c r="AJ633" s="116"/>
      <c r="AK633" s="117">
        <f>AD633</f>
        <v>20672164.502083331</v>
      </c>
      <c r="AL633" s="116">
        <f t="shared" si="342"/>
        <v>20672164.502083331</v>
      </c>
      <c r="AM633" s="115"/>
      <c r="AN633" s="116"/>
      <c r="AO633" s="348">
        <f t="shared" si="343"/>
        <v>0</v>
      </c>
      <c r="AP633" s="297"/>
      <c r="AQ633" s="101">
        <f t="shared" si="349"/>
        <v>13685359.99</v>
      </c>
      <c r="AR633" s="116"/>
      <c r="AS633" s="116"/>
      <c r="AT633" s="116"/>
      <c r="AU633" s="116">
        <f>AQ633</f>
        <v>13685359.99</v>
      </c>
      <c r="AV633" s="343">
        <f t="shared" si="344"/>
        <v>13685359.99</v>
      </c>
      <c r="AW633" s="116"/>
      <c r="AX633" s="116"/>
      <c r="AY633" s="343">
        <f t="shared" si="345"/>
        <v>0</v>
      </c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</row>
    <row r="634" spans="1:76" s="21" customFormat="1" ht="12" customHeight="1">
      <c r="A634" s="434">
        <v>18600513</v>
      </c>
      <c r="B634" s="244" t="s">
        <v>2301</v>
      </c>
      <c r="C634" s="410" t="s">
        <v>1381</v>
      </c>
      <c r="D634" s="411" t="str">
        <f t="shared" si="356"/>
        <v>W/C</v>
      </c>
      <c r="E634" s="411"/>
      <c r="F634" s="428">
        <v>42752</v>
      </c>
      <c r="G634" s="411"/>
      <c r="H634" s="412" t="str">
        <f t="shared" si="379"/>
        <v/>
      </c>
      <c r="I634" s="412" t="str">
        <f t="shared" si="380"/>
        <v/>
      </c>
      <c r="J634" s="412" t="str">
        <f t="shared" si="381"/>
        <v/>
      </c>
      <c r="K634" s="412" t="str">
        <f t="shared" si="374"/>
        <v/>
      </c>
      <c r="L634" s="412" t="str">
        <f t="shared" si="358"/>
        <v>W/C</v>
      </c>
      <c r="M634" s="412" t="str">
        <f t="shared" si="359"/>
        <v>NO</v>
      </c>
      <c r="N634" s="412" t="str">
        <f t="shared" si="360"/>
        <v>W/C</v>
      </c>
      <c r="O634" s="412"/>
      <c r="P634" s="413">
        <v>-143902.99</v>
      </c>
      <c r="Q634" s="413">
        <v>-143902.99</v>
      </c>
      <c r="R634" s="413">
        <v>-143902.99</v>
      </c>
      <c r="S634" s="413">
        <v>0</v>
      </c>
      <c r="T634" s="413">
        <v>0</v>
      </c>
      <c r="U634" s="413">
        <v>0</v>
      </c>
      <c r="V634" s="413">
        <v>0</v>
      </c>
      <c r="W634" s="413">
        <v>0</v>
      </c>
      <c r="X634" s="413">
        <v>0</v>
      </c>
      <c r="Y634" s="413">
        <v>0</v>
      </c>
      <c r="Z634" s="413">
        <v>0</v>
      </c>
      <c r="AA634" s="413">
        <v>0</v>
      </c>
      <c r="AB634" s="413">
        <v>0</v>
      </c>
      <c r="AC634" s="413"/>
      <c r="AD634" s="534">
        <f t="shared" si="348"/>
        <v>-29979.789583333331</v>
      </c>
      <c r="AE634" s="530"/>
      <c r="AF634" s="414"/>
      <c r="AG634" s="415"/>
      <c r="AH634" s="416"/>
      <c r="AI634" s="416"/>
      <c r="AJ634" s="416"/>
      <c r="AK634" s="417"/>
      <c r="AL634" s="416">
        <f t="shared" si="342"/>
        <v>0</v>
      </c>
      <c r="AM634" s="418">
        <f>AD634</f>
        <v>-29979.789583333331</v>
      </c>
      <c r="AN634" s="416"/>
      <c r="AO634" s="419">
        <f t="shared" si="343"/>
        <v>-29979.789583333331</v>
      </c>
      <c r="AP634" s="297"/>
      <c r="AQ634" s="420">
        <f t="shared" si="349"/>
        <v>0</v>
      </c>
      <c r="AR634" s="416"/>
      <c r="AS634" s="416"/>
      <c r="AT634" s="416"/>
      <c r="AU634" s="416"/>
      <c r="AV634" s="421">
        <f t="shared" si="344"/>
        <v>0</v>
      </c>
      <c r="AW634" s="416">
        <f>AQ634</f>
        <v>0</v>
      </c>
      <c r="AX634" s="416"/>
      <c r="AY634" s="421">
        <f t="shared" si="345"/>
        <v>0</v>
      </c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</row>
    <row r="635" spans="1:76" s="21" customFormat="1" ht="12" customHeight="1">
      <c r="A635" s="195">
        <v>18600561</v>
      </c>
      <c r="B635" s="126" t="s">
        <v>2302</v>
      </c>
      <c r="C635" s="109" t="s">
        <v>424</v>
      </c>
      <c r="D635" s="130" t="str">
        <f t="shared" si="356"/>
        <v>Non-Op</v>
      </c>
      <c r="E635" s="130"/>
      <c r="F635" s="109"/>
      <c r="G635" s="130"/>
      <c r="H635" s="212" t="str">
        <f t="shared" si="379"/>
        <v/>
      </c>
      <c r="I635" s="212" t="str">
        <f t="shared" si="380"/>
        <v/>
      </c>
      <c r="J635" s="212" t="str">
        <f t="shared" si="381"/>
        <v/>
      </c>
      <c r="K635" s="212" t="str">
        <f t="shared" si="374"/>
        <v>Non-Op</v>
      </c>
      <c r="L635" s="212" t="str">
        <f t="shared" si="358"/>
        <v>NO</v>
      </c>
      <c r="M635" s="212" t="str">
        <f t="shared" si="359"/>
        <v>NO</v>
      </c>
      <c r="N635" s="212" t="str">
        <f t="shared" si="360"/>
        <v/>
      </c>
      <c r="O635" s="212"/>
      <c r="P635" s="110">
        <v>8047782</v>
      </c>
      <c r="Q635" s="110">
        <v>8047782</v>
      </c>
      <c r="R635" s="110">
        <v>8047782</v>
      </c>
      <c r="S635" s="110">
        <v>8062957</v>
      </c>
      <c r="T635" s="110">
        <v>8062957</v>
      </c>
      <c r="U635" s="110">
        <v>8062957</v>
      </c>
      <c r="V635" s="110">
        <v>7341235</v>
      </c>
      <c r="W635" s="110">
        <v>7341235</v>
      </c>
      <c r="X635" s="110">
        <v>7341235</v>
      </c>
      <c r="Y635" s="110">
        <v>7357177</v>
      </c>
      <c r="Z635" s="110">
        <v>7357177</v>
      </c>
      <c r="AA635" s="110">
        <v>7357177</v>
      </c>
      <c r="AB635" s="110">
        <v>7373423</v>
      </c>
      <c r="AC635" s="110"/>
      <c r="AD635" s="533">
        <f t="shared" si="348"/>
        <v>7674189.458333333</v>
      </c>
      <c r="AE635" s="529"/>
      <c r="AF635" s="118"/>
      <c r="AG635" s="270" t="s">
        <v>453</v>
      </c>
      <c r="AH635" s="116"/>
      <c r="AI635" s="116"/>
      <c r="AJ635" s="116"/>
      <c r="AK635" s="117">
        <f>AD635</f>
        <v>7674189.458333333</v>
      </c>
      <c r="AL635" s="116">
        <f t="shared" si="342"/>
        <v>7674189.458333333</v>
      </c>
      <c r="AM635" s="115"/>
      <c r="AN635" s="116"/>
      <c r="AO635" s="348">
        <f t="shared" si="343"/>
        <v>0</v>
      </c>
      <c r="AP635" s="297"/>
      <c r="AQ635" s="101">
        <f t="shared" si="349"/>
        <v>7373423</v>
      </c>
      <c r="AR635" s="116"/>
      <c r="AS635" s="116"/>
      <c r="AT635" s="116"/>
      <c r="AU635" s="116">
        <f>AQ635</f>
        <v>7373423</v>
      </c>
      <c r="AV635" s="343">
        <f t="shared" si="344"/>
        <v>7373423</v>
      </c>
      <c r="AW635" s="116"/>
      <c r="AX635" s="116"/>
      <c r="AY635" s="343">
        <f t="shared" si="345"/>
        <v>0</v>
      </c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</row>
    <row r="636" spans="1:76" s="21" customFormat="1" ht="12" customHeight="1">
      <c r="A636" s="195">
        <v>18600571</v>
      </c>
      <c r="B636" s="126" t="s">
        <v>2303</v>
      </c>
      <c r="C636" s="109" t="s">
        <v>521</v>
      </c>
      <c r="D636" s="130" t="str">
        <f t="shared" si="356"/>
        <v>Non-Op</v>
      </c>
      <c r="E636" s="130"/>
      <c r="F636" s="109"/>
      <c r="G636" s="130"/>
      <c r="H636" s="212" t="str">
        <f t="shared" si="379"/>
        <v/>
      </c>
      <c r="I636" s="212" t="str">
        <f t="shared" si="380"/>
        <v/>
      </c>
      <c r="J636" s="212" t="str">
        <f t="shared" si="381"/>
        <v/>
      </c>
      <c r="K636" s="212" t="str">
        <f t="shared" si="374"/>
        <v>Non-Op</v>
      </c>
      <c r="L636" s="212" t="str">
        <f t="shared" si="358"/>
        <v>NO</v>
      </c>
      <c r="M636" s="212" t="str">
        <f t="shared" si="359"/>
        <v>NO</v>
      </c>
      <c r="N636" s="212" t="str">
        <f t="shared" si="360"/>
        <v/>
      </c>
      <c r="O636" s="212"/>
      <c r="P636" s="110">
        <v>60980358.170000002</v>
      </c>
      <c r="Q636" s="110">
        <v>60980358.170000002</v>
      </c>
      <c r="R636" s="110">
        <v>60980358.170000002</v>
      </c>
      <c r="S636" s="110">
        <v>61657705.950000003</v>
      </c>
      <c r="T636" s="110">
        <v>61657705.950000003</v>
      </c>
      <c r="U636" s="110">
        <v>61657705.950000003</v>
      </c>
      <c r="V636" s="110">
        <v>54817487.359999999</v>
      </c>
      <c r="W636" s="110">
        <v>54817487.359999999</v>
      </c>
      <c r="X636" s="110">
        <v>54817487.359999999</v>
      </c>
      <c r="Y636" s="110">
        <v>54698160.299999997</v>
      </c>
      <c r="Z636" s="110">
        <v>54698160.299999997</v>
      </c>
      <c r="AA636" s="110">
        <v>54698160.299999997</v>
      </c>
      <c r="AB636" s="110">
        <v>54637330.149999999</v>
      </c>
      <c r="AC636" s="110"/>
      <c r="AD636" s="533">
        <f t="shared" si="348"/>
        <v>57774135.110833324</v>
      </c>
      <c r="AE636" s="529"/>
      <c r="AF636" s="118"/>
      <c r="AG636" s="270" t="s">
        <v>453</v>
      </c>
      <c r="AH636" s="116"/>
      <c r="AI636" s="116"/>
      <c r="AJ636" s="116"/>
      <c r="AK636" s="117">
        <f>AD636</f>
        <v>57774135.110833324</v>
      </c>
      <c r="AL636" s="116">
        <f t="shared" si="342"/>
        <v>57774135.110833324</v>
      </c>
      <c r="AM636" s="115"/>
      <c r="AN636" s="116"/>
      <c r="AO636" s="348">
        <f t="shared" si="343"/>
        <v>0</v>
      </c>
      <c r="AP636" s="297"/>
      <c r="AQ636" s="101">
        <f t="shared" si="349"/>
        <v>54637330.149999999</v>
      </c>
      <c r="AR636" s="116"/>
      <c r="AS636" s="116"/>
      <c r="AT636" s="116"/>
      <c r="AU636" s="116">
        <f>AQ636</f>
        <v>54637330.149999999</v>
      </c>
      <c r="AV636" s="343">
        <f t="shared" si="344"/>
        <v>54637330.149999999</v>
      </c>
      <c r="AW636" s="116"/>
      <c r="AX636" s="116"/>
      <c r="AY636" s="343">
        <f t="shared" si="345"/>
        <v>0</v>
      </c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</row>
    <row r="637" spans="1:76" s="21" customFormat="1" ht="12" customHeight="1">
      <c r="A637" s="195">
        <v>18600573</v>
      </c>
      <c r="B637" s="126" t="s">
        <v>2304</v>
      </c>
      <c r="C637" s="109" t="s">
        <v>1180</v>
      </c>
      <c r="D637" s="130" t="str">
        <f t="shared" si="356"/>
        <v>Non-Op</v>
      </c>
      <c r="E637" s="130"/>
      <c r="F637" s="109"/>
      <c r="G637" s="130"/>
      <c r="H637" s="212" t="str">
        <f t="shared" si="379"/>
        <v/>
      </c>
      <c r="I637" s="212" t="str">
        <f t="shared" si="380"/>
        <v/>
      </c>
      <c r="J637" s="212" t="str">
        <f t="shared" si="381"/>
        <v/>
      </c>
      <c r="K637" s="212" t="str">
        <f t="shared" si="374"/>
        <v>Non-Op</v>
      </c>
      <c r="L637" s="212" t="str">
        <f t="shared" si="358"/>
        <v>NO</v>
      </c>
      <c r="M637" s="212" t="str">
        <f t="shared" si="359"/>
        <v>NO</v>
      </c>
      <c r="N637" s="212" t="str">
        <f t="shared" si="360"/>
        <v/>
      </c>
      <c r="O637" s="212"/>
      <c r="P637" s="110">
        <v>7599685</v>
      </c>
      <c r="Q637" s="110">
        <v>7599685</v>
      </c>
      <c r="R637" s="110">
        <v>7599685</v>
      </c>
      <c r="S637" s="110">
        <v>7508396</v>
      </c>
      <c r="T637" s="110">
        <v>7508396</v>
      </c>
      <c r="U637" s="110">
        <v>7508396</v>
      </c>
      <c r="V637" s="110">
        <v>7378561</v>
      </c>
      <c r="W637" s="110">
        <v>7378561</v>
      </c>
      <c r="X637" s="110">
        <v>7378561</v>
      </c>
      <c r="Y637" s="110">
        <v>7252160</v>
      </c>
      <c r="Z637" s="110">
        <v>7252160</v>
      </c>
      <c r="AA637" s="110">
        <v>7252160</v>
      </c>
      <c r="AB637" s="110">
        <v>7939946</v>
      </c>
      <c r="AC637" s="110"/>
      <c r="AD637" s="533">
        <f t="shared" si="348"/>
        <v>7448878.041666667</v>
      </c>
      <c r="AE637" s="529"/>
      <c r="AF637" s="118"/>
      <c r="AG637" s="270" t="s">
        <v>408</v>
      </c>
      <c r="AH637" s="116"/>
      <c r="AI637" s="116"/>
      <c r="AJ637" s="116"/>
      <c r="AK637" s="117">
        <f>AD637</f>
        <v>7448878.041666667</v>
      </c>
      <c r="AL637" s="116">
        <f t="shared" si="342"/>
        <v>7448878.041666667</v>
      </c>
      <c r="AM637" s="115"/>
      <c r="AN637" s="116"/>
      <c r="AO637" s="348">
        <f t="shared" si="343"/>
        <v>0</v>
      </c>
      <c r="AP637" s="297"/>
      <c r="AQ637" s="101">
        <f t="shared" si="349"/>
        <v>7939946</v>
      </c>
      <c r="AR637" s="116"/>
      <c r="AS637" s="116"/>
      <c r="AT637" s="116"/>
      <c r="AU637" s="116">
        <f>AQ637</f>
        <v>7939946</v>
      </c>
      <c r="AV637" s="343">
        <f t="shared" si="344"/>
        <v>7939946</v>
      </c>
      <c r="AW637" s="116"/>
      <c r="AX637" s="116"/>
      <c r="AY637" s="343">
        <f t="shared" si="345"/>
        <v>0</v>
      </c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</row>
    <row r="638" spans="1:76" s="21" customFormat="1" ht="12" customHeight="1">
      <c r="A638" s="198">
        <v>18600751</v>
      </c>
      <c r="B638" s="243" t="s">
        <v>2305</v>
      </c>
      <c r="C638" s="124" t="s">
        <v>845</v>
      </c>
      <c r="D638" s="130" t="str">
        <f t="shared" si="356"/>
        <v>W/C</v>
      </c>
      <c r="E638" s="130"/>
      <c r="F638" s="124"/>
      <c r="G638" s="130"/>
      <c r="H638" s="212" t="str">
        <f t="shared" si="379"/>
        <v/>
      </c>
      <c r="I638" s="212" t="str">
        <f t="shared" si="380"/>
        <v/>
      </c>
      <c r="J638" s="212" t="str">
        <f t="shared" si="381"/>
        <v/>
      </c>
      <c r="K638" s="212" t="str">
        <f t="shared" si="374"/>
        <v/>
      </c>
      <c r="L638" s="212" t="str">
        <f t="shared" si="358"/>
        <v>W/C</v>
      </c>
      <c r="M638" s="212" t="str">
        <f t="shared" si="359"/>
        <v>NO</v>
      </c>
      <c r="N638" s="212" t="str">
        <f t="shared" si="360"/>
        <v>W/C</v>
      </c>
      <c r="O638" s="212"/>
      <c r="P638" s="110">
        <v>2299298.06</v>
      </c>
      <c r="Q638" s="110">
        <v>2285930.0499999998</v>
      </c>
      <c r="R638" s="110">
        <v>2272562.04</v>
      </c>
      <c r="S638" s="110">
        <v>2259194.0299999998</v>
      </c>
      <c r="T638" s="110">
        <v>2245826.02</v>
      </c>
      <c r="U638" s="110">
        <v>2232458.0099999998</v>
      </c>
      <c r="V638" s="110">
        <v>2219090</v>
      </c>
      <c r="W638" s="110">
        <v>2275138.38</v>
      </c>
      <c r="X638" s="110">
        <v>2261349.66</v>
      </c>
      <c r="Y638" s="110">
        <v>2247560.94</v>
      </c>
      <c r="Z638" s="110">
        <v>2233772.2200000002</v>
      </c>
      <c r="AA638" s="110">
        <v>2219983.5</v>
      </c>
      <c r="AB638" s="110">
        <v>2206194.7799999998</v>
      </c>
      <c r="AC638" s="110"/>
      <c r="AD638" s="533">
        <f t="shared" si="348"/>
        <v>2250467.605833333</v>
      </c>
      <c r="AE638" s="529"/>
      <c r="AF638" s="118"/>
      <c r="AG638" s="270" t="s">
        <v>124</v>
      </c>
      <c r="AH638" s="116"/>
      <c r="AI638" s="116"/>
      <c r="AJ638" s="116"/>
      <c r="AK638" s="117"/>
      <c r="AL638" s="116">
        <f t="shared" si="342"/>
        <v>0</v>
      </c>
      <c r="AM638" s="115">
        <f t="shared" ref="AM638:AM643" si="383">AD638</f>
        <v>2250467.605833333</v>
      </c>
      <c r="AN638" s="116"/>
      <c r="AO638" s="348">
        <f t="shared" si="343"/>
        <v>2250467.605833333</v>
      </c>
      <c r="AP638" s="297"/>
      <c r="AQ638" s="101">
        <f t="shared" si="349"/>
        <v>2206194.7799999998</v>
      </c>
      <c r="AR638" s="116"/>
      <c r="AS638" s="116"/>
      <c r="AT638" s="116"/>
      <c r="AU638" s="116"/>
      <c r="AV638" s="343">
        <f t="shared" si="344"/>
        <v>0</v>
      </c>
      <c r="AW638" s="116">
        <f>AQ638</f>
        <v>2206194.7799999998</v>
      </c>
      <c r="AX638" s="116"/>
      <c r="AY638" s="343">
        <f t="shared" si="345"/>
        <v>2206194.7799999998</v>
      </c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</row>
    <row r="639" spans="1:76" s="21" customFormat="1" ht="12" customHeight="1">
      <c r="A639" s="198">
        <v>18600761</v>
      </c>
      <c r="B639" s="243" t="s">
        <v>2306</v>
      </c>
      <c r="C639" s="124" t="s">
        <v>846</v>
      </c>
      <c r="D639" s="130" t="str">
        <f t="shared" si="356"/>
        <v>W/C</v>
      </c>
      <c r="E639" s="130"/>
      <c r="F639" s="124"/>
      <c r="G639" s="130"/>
      <c r="H639" s="212" t="str">
        <f t="shared" si="379"/>
        <v/>
      </c>
      <c r="I639" s="212" t="str">
        <f t="shared" si="380"/>
        <v/>
      </c>
      <c r="J639" s="212" t="str">
        <f t="shared" si="381"/>
        <v/>
      </c>
      <c r="K639" s="212" t="str">
        <f t="shared" si="374"/>
        <v/>
      </c>
      <c r="L639" s="212" t="str">
        <f t="shared" si="358"/>
        <v>W/C</v>
      </c>
      <c r="M639" s="212" t="str">
        <f t="shared" si="359"/>
        <v>NO</v>
      </c>
      <c r="N639" s="212" t="str">
        <f t="shared" si="360"/>
        <v>W/C</v>
      </c>
      <c r="O639" s="212"/>
      <c r="P639" s="110">
        <v>957572.72</v>
      </c>
      <c r="Q639" s="110">
        <v>952005.43</v>
      </c>
      <c r="R639" s="110">
        <v>946438.14</v>
      </c>
      <c r="S639" s="110">
        <v>940870.85</v>
      </c>
      <c r="T639" s="110">
        <v>935303.56</v>
      </c>
      <c r="U639" s="110">
        <v>929736.27</v>
      </c>
      <c r="V639" s="110">
        <v>924168.98</v>
      </c>
      <c r="W639" s="110">
        <v>918601.69</v>
      </c>
      <c r="X639" s="110">
        <v>913034.4</v>
      </c>
      <c r="Y639" s="110">
        <v>907467.11</v>
      </c>
      <c r="Z639" s="110">
        <v>901899.82</v>
      </c>
      <c r="AA639" s="110">
        <v>896332.53</v>
      </c>
      <c r="AB639" s="110">
        <v>890765.24</v>
      </c>
      <c r="AC639" s="110"/>
      <c r="AD639" s="533">
        <f t="shared" si="348"/>
        <v>924168.98</v>
      </c>
      <c r="AE639" s="529"/>
      <c r="AF639" s="118"/>
      <c r="AG639" s="270" t="s">
        <v>124</v>
      </c>
      <c r="AH639" s="116"/>
      <c r="AI639" s="116"/>
      <c r="AJ639" s="116"/>
      <c r="AK639" s="117"/>
      <c r="AL639" s="116">
        <f t="shared" si="342"/>
        <v>0</v>
      </c>
      <c r="AM639" s="115">
        <f t="shared" si="383"/>
        <v>924168.98</v>
      </c>
      <c r="AN639" s="116"/>
      <c r="AO639" s="348">
        <f t="shared" si="343"/>
        <v>924168.98</v>
      </c>
      <c r="AP639" s="297"/>
      <c r="AQ639" s="101">
        <f t="shared" si="349"/>
        <v>890765.24</v>
      </c>
      <c r="AR639" s="116"/>
      <c r="AS639" s="116"/>
      <c r="AT639" s="116"/>
      <c r="AU639" s="116"/>
      <c r="AV639" s="343">
        <f t="shared" si="344"/>
        <v>0</v>
      </c>
      <c r="AW639" s="116">
        <f t="shared" ref="AW639:AW648" si="384">AQ639</f>
        <v>890765.24</v>
      </c>
      <c r="AX639" s="116"/>
      <c r="AY639" s="343">
        <f t="shared" si="345"/>
        <v>890765.24</v>
      </c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</row>
    <row r="640" spans="1:76" s="21" customFormat="1" ht="12" customHeight="1">
      <c r="A640" s="198">
        <v>18600771</v>
      </c>
      <c r="B640" s="243" t="s">
        <v>2307</v>
      </c>
      <c r="C640" s="124" t="s">
        <v>928</v>
      </c>
      <c r="D640" s="130" t="str">
        <f t="shared" si="356"/>
        <v>W/C</v>
      </c>
      <c r="E640" s="130"/>
      <c r="F640" s="124"/>
      <c r="G640" s="130"/>
      <c r="H640" s="212" t="str">
        <f t="shared" si="379"/>
        <v/>
      </c>
      <c r="I640" s="212" t="str">
        <f t="shared" si="380"/>
        <v/>
      </c>
      <c r="J640" s="212" t="str">
        <f t="shared" si="381"/>
        <v/>
      </c>
      <c r="K640" s="212" t="str">
        <f t="shared" si="374"/>
        <v/>
      </c>
      <c r="L640" s="212" t="str">
        <f t="shared" si="358"/>
        <v>W/C</v>
      </c>
      <c r="M640" s="212" t="str">
        <f t="shared" si="359"/>
        <v>NO</v>
      </c>
      <c r="N640" s="212" t="str">
        <f t="shared" si="360"/>
        <v>W/C</v>
      </c>
      <c r="O640" s="212"/>
      <c r="P640" s="110">
        <v>2371931.48</v>
      </c>
      <c r="Q640" s="110">
        <v>2358141.1800000002</v>
      </c>
      <c r="R640" s="110">
        <v>2344350.88</v>
      </c>
      <c r="S640" s="110">
        <v>2330560.58</v>
      </c>
      <c r="T640" s="110">
        <v>2316770.2799999998</v>
      </c>
      <c r="U640" s="110">
        <v>2302979.98</v>
      </c>
      <c r="V640" s="110">
        <v>2289189.6800000002</v>
      </c>
      <c r="W640" s="110">
        <v>2344815.7799999998</v>
      </c>
      <c r="X640" s="110">
        <v>2330604.7799999998</v>
      </c>
      <c r="Y640" s="110">
        <v>2316393.7799999998</v>
      </c>
      <c r="Z640" s="110">
        <v>2302182.7799999998</v>
      </c>
      <c r="AA640" s="110">
        <v>2287971.7799999998</v>
      </c>
      <c r="AB640" s="110">
        <v>2273760.7799999998</v>
      </c>
      <c r="AC640" s="110"/>
      <c r="AD640" s="533">
        <f t="shared" si="348"/>
        <v>2320567.3008333337</v>
      </c>
      <c r="AE640" s="529"/>
      <c r="AF640" s="118"/>
      <c r="AG640" s="270"/>
      <c r="AH640" s="116"/>
      <c r="AI640" s="116"/>
      <c r="AJ640" s="116"/>
      <c r="AK640" s="117"/>
      <c r="AL640" s="116">
        <f t="shared" si="342"/>
        <v>0</v>
      </c>
      <c r="AM640" s="115">
        <f t="shared" si="383"/>
        <v>2320567.3008333337</v>
      </c>
      <c r="AN640" s="116"/>
      <c r="AO640" s="348">
        <f t="shared" si="343"/>
        <v>2320567.3008333337</v>
      </c>
      <c r="AP640" s="297"/>
      <c r="AQ640" s="101">
        <f t="shared" si="349"/>
        <v>2273760.7799999998</v>
      </c>
      <c r="AR640" s="116"/>
      <c r="AS640" s="116"/>
      <c r="AT640" s="116"/>
      <c r="AU640" s="116"/>
      <c r="AV640" s="343">
        <f t="shared" si="344"/>
        <v>0</v>
      </c>
      <c r="AW640" s="116">
        <f t="shared" si="384"/>
        <v>2273760.7799999998</v>
      </c>
      <c r="AX640" s="116"/>
      <c r="AY640" s="343">
        <f t="shared" si="345"/>
        <v>2273760.7799999998</v>
      </c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</row>
    <row r="641" spans="1:76" s="21" customFormat="1" ht="12" customHeight="1">
      <c r="A641" s="198">
        <v>18600781</v>
      </c>
      <c r="B641" s="243" t="s">
        <v>2308</v>
      </c>
      <c r="C641" s="124" t="s">
        <v>929</v>
      </c>
      <c r="D641" s="130" t="str">
        <f t="shared" si="356"/>
        <v>W/C</v>
      </c>
      <c r="E641" s="130"/>
      <c r="F641" s="124"/>
      <c r="G641" s="130"/>
      <c r="H641" s="212" t="str">
        <f t="shared" si="379"/>
        <v/>
      </c>
      <c r="I641" s="212" t="str">
        <f t="shared" si="380"/>
        <v/>
      </c>
      <c r="J641" s="212" t="str">
        <f t="shared" si="381"/>
        <v/>
      </c>
      <c r="K641" s="212" t="str">
        <f t="shared" si="374"/>
        <v/>
      </c>
      <c r="L641" s="212" t="str">
        <f t="shared" si="358"/>
        <v>W/C</v>
      </c>
      <c r="M641" s="212" t="str">
        <f t="shared" si="359"/>
        <v>NO</v>
      </c>
      <c r="N641" s="212" t="str">
        <f t="shared" si="360"/>
        <v>W/C</v>
      </c>
      <c r="O641" s="212"/>
      <c r="P641" s="110">
        <v>1223151.3</v>
      </c>
      <c r="Q641" s="110">
        <v>1216039.96</v>
      </c>
      <c r="R641" s="110">
        <v>1208928.6200000001</v>
      </c>
      <c r="S641" s="110">
        <v>1201817.28</v>
      </c>
      <c r="T641" s="110">
        <v>1194705.94</v>
      </c>
      <c r="U641" s="110">
        <v>1187594.6000000001</v>
      </c>
      <c r="V641" s="110">
        <v>1180483.26</v>
      </c>
      <c r="W641" s="110">
        <v>1173371.92</v>
      </c>
      <c r="X641" s="110">
        <v>1166260.58</v>
      </c>
      <c r="Y641" s="110">
        <v>1159149.24</v>
      </c>
      <c r="Z641" s="110">
        <v>1152037.8999999999</v>
      </c>
      <c r="AA641" s="110">
        <v>1144926.56</v>
      </c>
      <c r="AB641" s="110">
        <v>1137815.22</v>
      </c>
      <c r="AC641" s="110"/>
      <c r="AD641" s="533">
        <f t="shared" si="348"/>
        <v>1180483.26</v>
      </c>
      <c r="AE641" s="529"/>
      <c r="AF641" s="118"/>
      <c r="AG641" s="270"/>
      <c r="AH641" s="116"/>
      <c r="AI641" s="116"/>
      <c r="AJ641" s="116"/>
      <c r="AK641" s="117"/>
      <c r="AL641" s="116">
        <f t="shared" si="342"/>
        <v>0</v>
      </c>
      <c r="AM641" s="115">
        <f t="shared" si="383"/>
        <v>1180483.26</v>
      </c>
      <c r="AN641" s="116"/>
      <c r="AO641" s="348">
        <f t="shared" si="343"/>
        <v>1180483.26</v>
      </c>
      <c r="AP641" s="297"/>
      <c r="AQ641" s="101">
        <f t="shared" si="349"/>
        <v>1137815.22</v>
      </c>
      <c r="AR641" s="116"/>
      <c r="AS641" s="116"/>
      <c r="AT641" s="116"/>
      <c r="AU641" s="116"/>
      <c r="AV641" s="343">
        <f t="shared" si="344"/>
        <v>0</v>
      </c>
      <c r="AW641" s="116">
        <f t="shared" si="384"/>
        <v>1137815.22</v>
      </c>
      <c r="AX641" s="116"/>
      <c r="AY641" s="343">
        <f t="shared" si="345"/>
        <v>1137815.22</v>
      </c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</row>
    <row r="642" spans="1:76" s="21" customFormat="1" ht="12" customHeight="1">
      <c r="A642" s="433">
        <v>18600861</v>
      </c>
      <c r="B642" s="445" t="s">
        <v>2309</v>
      </c>
      <c r="C642" s="446" t="s">
        <v>1499</v>
      </c>
      <c r="D642" s="411" t="str">
        <f t="shared" si="356"/>
        <v>W/C</v>
      </c>
      <c r="E642" s="411"/>
      <c r="F642" s="428">
        <v>43070</v>
      </c>
      <c r="G642" s="411"/>
      <c r="H642" s="412" t="str">
        <f t="shared" si="379"/>
        <v/>
      </c>
      <c r="I642" s="412" t="str">
        <f t="shared" si="380"/>
        <v/>
      </c>
      <c r="J642" s="412" t="str">
        <f t="shared" si="381"/>
        <v/>
      </c>
      <c r="K642" s="412" t="str">
        <f t="shared" si="374"/>
        <v/>
      </c>
      <c r="L642" s="412" t="str">
        <f t="shared" si="358"/>
        <v>W/C</v>
      </c>
      <c r="M642" s="412" t="str">
        <f t="shared" si="359"/>
        <v>NO</v>
      </c>
      <c r="N642" s="412" t="str">
        <f t="shared" si="360"/>
        <v>W/C</v>
      </c>
      <c r="O642" s="412"/>
      <c r="P642" s="413">
        <v>0</v>
      </c>
      <c r="Q642" s="413">
        <v>0</v>
      </c>
      <c r="R642" s="413">
        <v>0</v>
      </c>
      <c r="S642" s="413">
        <v>0</v>
      </c>
      <c r="T642" s="413">
        <v>0</v>
      </c>
      <c r="U642" s="413">
        <v>0</v>
      </c>
      <c r="V642" s="413">
        <v>94480</v>
      </c>
      <c r="W642" s="413">
        <v>94480</v>
      </c>
      <c r="X642" s="413">
        <v>94480</v>
      </c>
      <c r="Y642" s="413">
        <v>94480</v>
      </c>
      <c r="Z642" s="413">
        <v>94480</v>
      </c>
      <c r="AA642" s="413">
        <v>94480</v>
      </c>
      <c r="AB642" s="413">
        <v>94480</v>
      </c>
      <c r="AC642" s="413"/>
      <c r="AD642" s="534">
        <f t="shared" si="348"/>
        <v>51176.666666666664</v>
      </c>
      <c r="AE642" s="530"/>
      <c r="AF642" s="466"/>
      <c r="AG642" s="467"/>
      <c r="AH642" s="416"/>
      <c r="AI642" s="416"/>
      <c r="AJ642" s="416"/>
      <c r="AK642" s="417"/>
      <c r="AL642" s="416">
        <f t="shared" ref="AL642:AL706" si="385">SUM(AI642:AK642)</f>
        <v>0</v>
      </c>
      <c r="AM642" s="418">
        <f t="shared" si="383"/>
        <v>51176.666666666664</v>
      </c>
      <c r="AN642" s="416"/>
      <c r="AO642" s="419">
        <f t="shared" ref="AO642:AO706" si="386">AM642+AN642</f>
        <v>51176.666666666664</v>
      </c>
      <c r="AP642" s="297"/>
      <c r="AQ642" s="420">
        <f t="shared" si="349"/>
        <v>94480</v>
      </c>
      <c r="AR642" s="416"/>
      <c r="AS642" s="416"/>
      <c r="AT642" s="416"/>
      <c r="AU642" s="416"/>
      <c r="AV642" s="421">
        <f t="shared" ref="AV642:AV706" si="387">SUM(AS642:AU642)</f>
        <v>0</v>
      </c>
      <c r="AW642" s="416">
        <f t="shared" si="384"/>
        <v>94480</v>
      </c>
      <c r="AX642" s="416"/>
      <c r="AY642" s="421">
        <f t="shared" ref="AY642:AY706" si="388">AW642+AX642</f>
        <v>94480</v>
      </c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</row>
    <row r="643" spans="1:76" s="21" customFormat="1" ht="12" customHeight="1">
      <c r="A643" s="433">
        <v>18600871</v>
      </c>
      <c r="B643" s="243"/>
      <c r="C643" s="446" t="s">
        <v>1604</v>
      </c>
      <c r="D643" s="411" t="str">
        <f t="shared" si="356"/>
        <v>W/C</v>
      </c>
      <c r="E643" s="411"/>
      <c r="F643" s="428">
        <v>43191</v>
      </c>
      <c r="G643" s="411"/>
      <c r="H643" s="412"/>
      <c r="I643" s="412"/>
      <c r="J643" s="412"/>
      <c r="K643" s="412"/>
      <c r="L643" s="412" t="str">
        <f t="shared" ref="L643" si="389">IF(VALUE(AM643),"W/C",IF(ISBLANK(AM643),"NO","W/C"))</f>
        <v>W/C</v>
      </c>
      <c r="M643" s="412" t="str">
        <f t="shared" ref="M643" si="390">IF(VALUE(AN643),"W/C",IF(ISBLANK(AN643),"NO","W/C"))</f>
        <v>NO</v>
      </c>
      <c r="N643" s="412" t="str">
        <f t="shared" ref="N643" si="391">IF(OR(CONCATENATE(L643,M643)="NOW/C",CONCATENATE(L643,M643)="W/CNO"),"W/C","")</f>
        <v>W/C</v>
      </c>
      <c r="O643" s="412"/>
      <c r="P643" s="413"/>
      <c r="Q643" s="413"/>
      <c r="R643" s="413"/>
      <c r="S643" s="413"/>
      <c r="T643" s="413"/>
      <c r="U643" s="413"/>
      <c r="V643" s="413"/>
      <c r="W643" s="413">
        <v>0</v>
      </c>
      <c r="X643" s="413">
        <v>0</v>
      </c>
      <c r="Y643" s="413">
        <v>0</v>
      </c>
      <c r="Z643" s="413">
        <v>1730.8</v>
      </c>
      <c r="AA643" s="413">
        <v>730068.58</v>
      </c>
      <c r="AB643" s="413">
        <v>759244.53</v>
      </c>
      <c r="AC643" s="413"/>
      <c r="AD643" s="534">
        <f t="shared" si="348"/>
        <v>92618.470416666663</v>
      </c>
      <c r="AE643" s="530"/>
      <c r="AF643" s="466"/>
      <c r="AG643" s="467"/>
      <c r="AH643" s="416"/>
      <c r="AI643" s="416"/>
      <c r="AJ643" s="416"/>
      <c r="AK643" s="417"/>
      <c r="AL643" s="416"/>
      <c r="AM643" s="418">
        <f t="shared" si="383"/>
        <v>92618.470416666663</v>
      </c>
      <c r="AN643" s="416"/>
      <c r="AO643" s="419">
        <f t="shared" ref="AO643" si="392">AM643+AN643</f>
        <v>92618.470416666663</v>
      </c>
      <c r="AP643" s="297"/>
      <c r="AQ643" s="420">
        <f t="shared" si="349"/>
        <v>759244.53</v>
      </c>
      <c r="AR643" s="416"/>
      <c r="AS643" s="416"/>
      <c r="AT643" s="416"/>
      <c r="AU643" s="416"/>
      <c r="AV643" s="421">
        <f t="shared" si="387"/>
        <v>0</v>
      </c>
      <c r="AW643" s="416">
        <f t="shared" si="384"/>
        <v>759244.53</v>
      </c>
      <c r="AX643" s="416"/>
      <c r="AY643" s="421">
        <f t="shared" si="388"/>
        <v>759244.53</v>
      </c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</row>
    <row r="644" spans="1:76" s="21" customFormat="1" ht="12" customHeight="1">
      <c r="A644" s="195">
        <v>18600923</v>
      </c>
      <c r="B644" s="126" t="s">
        <v>2310</v>
      </c>
      <c r="C644" s="109" t="s">
        <v>851</v>
      </c>
      <c r="D644" s="130" t="str">
        <f t="shared" si="356"/>
        <v>AIC</v>
      </c>
      <c r="E644" s="130"/>
      <c r="F644" s="109"/>
      <c r="G644" s="130"/>
      <c r="H644" s="212" t="str">
        <f t="shared" ref="H644:H675" si="393">IF(VALUE(AH644),H$7,IF(ISBLANK(AH644),"",H$7))</f>
        <v>AIC</v>
      </c>
      <c r="I644" s="212" t="str">
        <f t="shared" ref="I644:I675" si="394">IF(VALUE(AI644),I$7,IF(ISBLANK(AI644),"",I$7))</f>
        <v/>
      </c>
      <c r="J644" s="212" t="str">
        <f t="shared" ref="J644:J675" si="395">IF(VALUE(AJ644),J$7,IF(ISBLANK(AJ644),"",J$7))</f>
        <v/>
      </c>
      <c r="K644" s="212" t="str">
        <f t="shared" ref="K644:K675" si="396">IF(VALUE(AK644),K$7,IF(ISBLANK(AK644),"",K$7))</f>
        <v/>
      </c>
      <c r="L644" s="212" t="str">
        <f t="shared" si="358"/>
        <v>NO</v>
      </c>
      <c r="M644" s="212" t="str">
        <f t="shared" si="359"/>
        <v>NO</v>
      </c>
      <c r="N644" s="212" t="str">
        <f t="shared" si="360"/>
        <v/>
      </c>
      <c r="O644" s="212"/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10">
        <v>0</v>
      </c>
      <c r="V644" s="110">
        <v>0</v>
      </c>
      <c r="W644" s="110">
        <v>0</v>
      </c>
      <c r="X644" s="110">
        <v>0</v>
      </c>
      <c r="Y644" s="110">
        <v>0</v>
      </c>
      <c r="Z644" s="110">
        <v>0</v>
      </c>
      <c r="AA644" s="110">
        <v>0</v>
      </c>
      <c r="AB644" s="110">
        <v>0</v>
      </c>
      <c r="AC644" s="110"/>
      <c r="AD644" s="533">
        <f t="shared" si="348"/>
        <v>0</v>
      </c>
      <c r="AE644" s="529"/>
      <c r="AF644" s="142"/>
      <c r="AG644" s="274" t="s">
        <v>707</v>
      </c>
      <c r="AH644" s="116">
        <f>AD644</f>
        <v>0</v>
      </c>
      <c r="AI644" s="116"/>
      <c r="AJ644" s="116"/>
      <c r="AK644" s="117"/>
      <c r="AL644" s="116">
        <f t="shared" si="385"/>
        <v>0</v>
      </c>
      <c r="AM644" s="115"/>
      <c r="AN644" s="116"/>
      <c r="AO644" s="348">
        <f t="shared" si="386"/>
        <v>0</v>
      </c>
      <c r="AP644" s="297"/>
      <c r="AQ644" s="101">
        <f t="shared" si="349"/>
        <v>0</v>
      </c>
      <c r="AR644" s="116">
        <f>AL644</f>
        <v>0</v>
      </c>
      <c r="AS644" s="116"/>
      <c r="AT644" s="116"/>
      <c r="AU644" s="116"/>
      <c r="AV644" s="343">
        <f t="shared" si="387"/>
        <v>0</v>
      </c>
      <c r="AW644" s="116"/>
      <c r="AX644" s="116"/>
      <c r="AY644" s="343">
        <f t="shared" si="388"/>
        <v>0</v>
      </c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</row>
    <row r="645" spans="1:76" s="21" customFormat="1" ht="12" customHeight="1">
      <c r="A645" s="195">
        <v>18600941</v>
      </c>
      <c r="B645" s="126" t="s">
        <v>2311</v>
      </c>
      <c r="C645" s="109" t="s">
        <v>1149</v>
      </c>
      <c r="D645" s="130" t="str">
        <f t="shared" si="356"/>
        <v>W/C</v>
      </c>
      <c r="E645" s="130"/>
      <c r="F645" s="109"/>
      <c r="G645" s="130"/>
      <c r="H645" s="212" t="str">
        <f t="shared" si="393"/>
        <v/>
      </c>
      <c r="I645" s="212" t="str">
        <f t="shared" si="394"/>
        <v/>
      </c>
      <c r="J645" s="212" t="str">
        <f t="shared" si="395"/>
        <v/>
      </c>
      <c r="K645" s="212" t="str">
        <f t="shared" si="396"/>
        <v/>
      </c>
      <c r="L645" s="212" t="str">
        <f t="shared" si="358"/>
        <v>W/C</v>
      </c>
      <c r="M645" s="212" t="str">
        <f t="shared" si="359"/>
        <v>NO</v>
      </c>
      <c r="N645" s="212" t="str">
        <f t="shared" si="360"/>
        <v>W/C</v>
      </c>
      <c r="O645" s="212"/>
      <c r="P645" s="110">
        <v>5000</v>
      </c>
      <c r="Q645" s="110">
        <v>3333.44</v>
      </c>
      <c r="R645" s="110">
        <v>1666.88</v>
      </c>
      <c r="S645" s="110">
        <v>0</v>
      </c>
      <c r="T645" s="110">
        <v>0</v>
      </c>
      <c r="U645" s="110">
        <v>0</v>
      </c>
      <c r="V645" s="110">
        <v>0</v>
      </c>
      <c r="W645" s="110">
        <v>0</v>
      </c>
      <c r="X645" s="110">
        <v>0</v>
      </c>
      <c r="Y645" s="110">
        <v>0</v>
      </c>
      <c r="Z645" s="110">
        <v>0</v>
      </c>
      <c r="AA645" s="110">
        <v>0</v>
      </c>
      <c r="AB645" s="110">
        <v>0</v>
      </c>
      <c r="AC645" s="110"/>
      <c r="AD645" s="533">
        <f t="shared" si="348"/>
        <v>625.02666666666664</v>
      </c>
      <c r="AE645" s="529"/>
      <c r="AF645" s="142"/>
      <c r="AG645" s="274"/>
      <c r="AH645" s="116"/>
      <c r="AI645" s="116"/>
      <c r="AJ645" s="116"/>
      <c r="AK645" s="117"/>
      <c r="AL645" s="116">
        <f t="shared" si="385"/>
        <v>0</v>
      </c>
      <c r="AM645" s="115">
        <f>AD645</f>
        <v>625.02666666666664</v>
      </c>
      <c r="AN645" s="116"/>
      <c r="AO645" s="348">
        <f t="shared" si="386"/>
        <v>625.02666666666664</v>
      </c>
      <c r="AP645" s="297"/>
      <c r="AQ645" s="101">
        <f t="shared" si="349"/>
        <v>0</v>
      </c>
      <c r="AR645" s="116"/>
      <c r="AS645" s="116"/>
      <c r="AT645" s="116"/>
      <c r="AU645" s="116"/>
      <c r="AV645" s="343">
        <f t="shared" si="387"/>
        <v>0</v>
      </c>
      <c r="AW645" s="116">
        <f t="shared" si="384"/>
        <v>0</v>
      </c>
      <c r="AX645" s="116"/>
      <c r="AY645" s="343">
        <f t="shared" si="388"/>
        <v>0</v>
      </c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</row>
    <row r="646" spans="1:76" s="21" customFormat="1" ht="12" customHeight="1">
      <c r="A646" s="195">
        <v>18600943</v>
      </c>
      <c r="B646" s="126" t="s">
        <v>2312</v>
      </c>
      <c r="C646" s="109" t="s">
        <v>1150</v>
      </c>
      <c r="D646" s="130" t="str">
        <f t="shared" si="356"/>
        <v>W/C</v>
      </c>
      <c r="E646" s="130"/>
      <c r="F646" s="109"/>
      <c r="G646" s="130"/>
      <c r="H646" s="212" t="str">
        <f t="shared" si="393"/>
        <v/>
      </c>
      <c r="I646" s="212" t="str">
        <f t="shared" si="394"/>
        <v/>
      </c>
      <c r="J646" s="212" t="str">
        <f t="shared" si="395"/>
        <v/>
      </c>
      <c r="K646" s="212" t="str">
        <f t="shared" si="396"/>
        <v/>
      </c>
      <c r="L646" s="212" t="str">
        <f t="shared" si="358"/>
        <v>W/C</v>
      </c>
      <c r="M646" s="212" t="str">
        <f t="shared" si="359"/>
        <v>NO</v>
      </c>
      <c r="N646" s="212" t="str">
        <f t="shared" si="360"/>
        <v>W/C</v>
      </c>
      <c r="O646" s="212"/>
      <c r="P646" s="110">
        <v>141114.68</v>
      </c>
      <c r="Q646" s="110">
        <v>130259.7</v>
      </c>
      <c r="R646" s="110">
        <v>119404.72</v>
      </c>
      <c r="S646" s="110">
        <v>108549.74</v>
      </c>
      <c r="T646" s="110">
        <v>97694.76</v>
      </c>
      <c r="U646" s="110">
        <v>86839.78</v>
      </c>
      <c r="V646" s="110">
        <v>75984.800000000003</v>
      </c>
      <c r="W646" s="110">
        <v>65129.82</v>
      </c>
      <c r="X646" s="110">
        <v>54274.84</v>
      </c>
      <c r="Y646" s="110">
        <v>43419.86</v>
      </c>
      <c r="Z646" s="110">
        <v>32564.880000000001</v>
      </c>
      <c r="AA646" s="110">
        <v>21709.9</v>
      </c>
      <c r="AB646" s="110">
        <v>10854.92</v>
      </c>
      <c r="AC646" s="110"/>
      <c r="AD646" s="533">
        <f t="shared" si="348"/>
        <v>75984.800000000003</v>
      </c>
      <c r="AE646" s="529"/>
      <c r="AF646" s="142"/>
      <c r="AG646" s="274"/>
      <c r="AH646" s="116"/>
      <c r="AI646" s="116"/>
      <c r="AJ646" s="116"/>
      <c r="AK646" s="117"/>
      <c r="AL646" s="116">
        <f t="shared" si="385"/>
        <v>0</v>
      </c>
      <c r="AM646" s="115">
        <f>AD646</f>
        <v>75984.800000000003</v>
      </c>
      <c r="AN646" s="116"/>
      <c r="AO646" s="348">
        <f t="shared" si="386"/>
        <v>75984.800000000003</v>
      </c>
      <c r="AP646" s="297"/>
      <c r="AQ646" s="101">
        <f t="shared" si="349"/>
        <v>10854.92</v>
      </c>
      <c r="AR646" s="116"/>
      <c r="AS646" s="116"/>
      <c r="AT646" s="116"/>
      <c r="AU646" s="116"/>
      <c r="AV646" s="343">
        <f t="shared" si="387"/>
        <v>0</v>
      </c>
      <c r="AW646" s="116">
        <f t="shared" si="384"/>
        <v>10854.92</v>
      </c>
      <c r="AX646" s="116"/>
      <c r="AY646" s="343">
        <f t="shared" si="388"/>
        <v>10854.92</v>
      </c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</row>
    <row r="647" spans="1:76" s="21" customFormat="1" ht="12" customHeight="1">
      <c r="A647" s="195">
        <v>18601013</v>
      </c>
      <c r="B647" s="126" t="s">
        <v>2313</v>
      </c>
      <c r="C647" s="109" t="s">
        <v>1196</v>
      </c>
      <c r="D647" s="130" t="str">
        <f t="shared" si="356"/>
        <v>W/C</v>
      </c>
      <c r="E647" s="130"/>
      <c r="F647" s="109"/>
      <c r="G647" s="130"/>
      <c r="H647" s="212" t="str">
        <f t="shared" si="393"/>
        <v/>
      </c>
      <c r="I647" s="212" t="str">
        <f t="shared" si="394"/>
        <v/>
      </c>
      <c r="J647" s="212" t="str">
        <f t="shared" si="395"/>
        <v/>
      </c>
      <c r="K647" s="212" t="str">
        <f t="shared" si="396"/>
        <v/>
      </c>
      <c r="L647" s="212" t="str">
        <f t="shared" si="358"/>
        <v>W/C</v>
      </c>
      <c r="M647" s="212" t="str">
        <f t="shared" si="359"/>
        <v>NO</v>
      </c>
      <c r="N647" s="212" t="str">
        <f t="shared" si="360"/>
        <v>W/C</v>
      </c>
      <c r="O647" s="212"/>
      <c r="P647" s="110">
        <v>112637.5</v>
      </c>
      <c r="Q647" s="110">
        <v>112637.5</v>
      </c>
      <c r="R647" s="110">
        <v>112637.5</v>
      </c>
      <c r="S647" s="110">
        <v>92738.13</v>
      </c>
      <c r="T647" s="110">
        <v>92738.13</v>
      </c>
      <c r="U647" s="110">
        <v>92738.13</v>
      </c>
      <c r="V647" s="110">
        <v>111296.58</v>
      </c>
      <c r="W647" s="110">
        <v>109955.66</v>
      </c>
      <c r="X647" s="110">
        <v>108614.74</v>
      </c>
      <c r="Y647" s="110">
        <v>107273.82</v>
      </c>
      <c r="Z647" s="110">
        <v>105932.9</v>
      </c>
      <c r="AA647" s="110">
        <v>104591.98</v>
      </c>
      <c r="AB647" s="110">
        <v>103251.06</v>
      </c>
      <c r="AC647" s="110"/>
      <c r="AD647" s="533">
        <f t="shared" si="348"/>
        <v>104924.94583333335</v>
      </c>
      <c r="AE647" s="529"/>
      <c r="AF647" s="118"/>
      <c r="AG647" s="270"/>
      <c r="AH647" s="116"/>
      <c r="AI647" s="116"/>
      <c r="AJ647" s="116"/>
      <c r="AK647" s="117"/>
      <c r="AL647" s="116">
        <f t="shared" si="385"/>
        <v>0</v>
      </c>
      <c r="AM647" s="115">
        <f>AD647</f>
        <v>104924.94583333335</v>
      </c>
      <c r="AN647" s="116"/>
      <c r="AO647" s="348">
        <f t="shared" si="386"/>
        <v>104924.94583333335</v>
      </c>
      <c r="AP647" s="297"/>
      <c r="AQ647" s="101">
        <f t="shared" si="349"/>
        <v>103251.06</v>
      </c>
      <c r="AR647" s="116"/>
      <c r="AS647" s="116"/>
      <c r="AT647" s="116"/>
      <c r="AU647" s="116"/>
      <c r="AV647" s="343">
        <f t="shared" si="387"/>
        <v>0</v>
      </c>
      <c r="AW647" s="116">
        <f t="shared" si="384"/>
        <v>103251.06</v>
      </c>
      <c r="AX647" s="116"/>
      <c r="AY647" s="343">
        <f t="shared" si="388"/>
        <v>103251.06</v>
      </c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</row>
    <row r="648" spans="1:76" s="21" customFormat="1" ht="12" customHeight="1">
      <c r="A648" s="195">
        <v>18601021</v>
      </c>
      <c r="B648" s="126" t="s">
        <v>2314</v>
      </c>
      <c r="C648" s="109" t="s">
        <v>1028</v>
      </c>
      <c r="D648" s="130" t="str">
        <f t="shared" si="356"/>
        <v>W/C</v>
      </c>
      <c r="E648" s="130"/>
      <c r="F648" s="109"/>
      <c r="G648" s="130"/>
      <c r="H648" s="212" t="str">
        <f t="shared" si="393"/>
        <v/>
      </c>
      <c r="I648" s="212" t="str">
        <f t="shared" si="394"/>
        <v/>
      </c>
      <c r="J648" s="212" t="str">
        <f t="shared" si="395"/>
        <v/>
      </c>
      <c r="K648" s="212" t="str">
        <f t="shared" si="396"/>
        <v/>
      </c>
      <c r="L648" s="212" t="str">
        <f t="shared" si="358"/>
        <v>W/C</v>
      </c>
      <c r="M648" s="212" t="str">
        <f t="shared" si="359"/>
        <v>NO</v>
      </c>
      <c r="N648" s="212" t="str">
        <f t="shared" si="360"/>
        <v>W/C</v>
      </c>
      <c r="O648" s="212"/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10">
        <v>0</v>
      </c>
      <c r="V648" s="110">
        <v>0</v>
      </c>
      <c r="W648" s="110">
        <v>0</v>
      </c>
      <c r="X648" s="110">
        <v>0</v>
      </c>
      <c r="Y648" s="110">
        <v>0</v>
      </c>
      <c r="Z648" s="110">
        <v>0</v>
      </c>
      <c r="AA648" s="110">
        <v>0</v>
      </c>
      <c r="AB648" s="110">
        <v>0</v>
      </c>
      <c r="AC648" s="110"/>
      <c r="AD648" s="533">
        <f t="shared" si="348"/>
        <v>0</v>
      </c>
      <c r="AE648" s="529"/>
      <c r="AF648" s="118"/>
      <c r="AG648" s="270" t="s">
        <v>124</v>
      </c>
      <c r="AH648" s="116"/>
      <c r="AI648" s="116"/>
      <c r="AJ648" s="116"/>
      <c r="AK648" s="117"/>
      <c r="AL648" s="116">
        <f t="shared" si="385"/>
        <v>0</v>
      </c>
      <c r="AM648" s="115">
        <f>AD648</f>
        <v>0</v>
      </c>
      <c r="AN648" s="116"/>
      <c r="AO648" s="348">
        <f t="shared" si="386"/>
        <v>0</v>
      </c>
      <c r="AP648" s="297"/>
      <c r="AQ648" s="101">
        <f t="shared" si="349"/>
        <v>0</v>
      </c>
      <c r="AR648" s="116"/>
      <c r="AS648" s="116"/>
      <c r="AT648" s="116"/>
      <c r="AU648" s="116"/>
      <c r="AV648" s="343">
        <f t="shared" si="387"/>
        <v>0</v>
      </c>
      <c r="AW648" s="116">
        <f t="shared" si="384"/>
        <v>0</v>
      </c>
      <c r="AX648" s="116"/>
      <c r="AY648" s="343">
        <f t="shared" si="388"/>
        <v>0</v>
      </c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</row>
    <row r="649" spans="1:76" s="21" customFormat="1" ht="12" customHeight="1">
      <c r="A649" s="195">
        <v>18601173</v>
      </c>
      <c r="B649" s="126" t="s">
        <v>2315</v>
      </c>
      <c r="C649" s="143" t="s">
        <v>1106</v>
      </c>
      <c r="D649" s="130" t="str">
        <f t="shared" si="356"/>
        <v>AIC</v>
      </c>
      <c r="E649" s="130"/>
      <c r="F649" s="234"/>
      <c r="G649" s="130"/>
      <c r="H649" s="212" t="str">
        <f t="shared" si="393"/>
        <v>AIC</v>
      </c>
      <c r="I649" s="212" t="str">
        <f t="shared" si="394"/>
        <v/>
      </c>
      <c r="J649" s="212" t="str">
        <f t="shared" si="395"/>
        <v/>
      </c>
      <c r="K649" s="212" t="str">
        <f t="shared" si="396"/>
        <v/>
      </c>
      <c r="L649" s="212" t="str">
        <f t="shared" si="358"/>
        <v>NO</v>
      </c>
      <c r="M649" s="212" t="str">
        <f t="shared" si="359"/>
        <v>NO</v>
      </c>
      <c r="N649" s="212" t="str">
        <f t="shared" si="360"/>
        <v/>
      </c>
      <c r="O649" s="212"/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10">
        <v>0</v>
      </c>
      <c r="V649" s="110">
        <v>0</v>
      </c>
      <c r="W649" s="110">
        <v>0</v>
      </c>
      <c r="X649" s="110">
        <v>0</v>
      </c>
      <c r="Y649" s="110">
        <v>0</v>
      </c>
      <c r="Z649" s="110">
        <v>0</v>
      </c>
      <c r="AA649" s="110">
        <v>0</v>
      </c>
      <c r="AB649" s="110">
        <v>0</v>
      </c>
      <c r="AC649" s="110"/>
      <c r="AD649" s="533">
        <f t="shared" ref="AD649:AD712" si="397">(P649+AB649+SUM(Q649:AA649)*2)/24</f>
        <v>0</v>
      </c>
      <c r="AE649" s="529"/>
      <c r="AF649" s="118"/>
      <c r="AG649" s="270" t="s">
        <v>707</v>
      </c>
      <c r="AH649" s="116">
        <f>AD649</f>
        <v>0</v>
      </c>
      <c r="AI649" s="116"/>
      <c r="AJ649" s="116"/>
      <c r="AK649" s="117"/>
      <c r="AL649" s="116">
        <f t="shared" si="385"/>
        <v>0</v>
      </c>
      <c r="AM649" s="115"/>
      <c r="AN649" s="116"/>
      <c r="AO649" s="348">
        <f t="shared" si="386"/>
        <v>0</v>
      </c>
      <c r="AP649" s="297"/>
      <c r="AQ649" s="101">
        <f t="shared" ref="AQ649:AQ712" si="398">AB649</f>
        <v>0</v>
      </c>
      <c r="AR649" s="116">
        <f>AQ649</f>
        <v>0</v>
      </c>
      <c r="AS649" s="116"/>
      <c r="AT649" s="116"/>
      <c r="AU649" s="116"/>
      <c r="AV649" s="343">
        <f t="shared" si="387"/>
        <v>0</v>
      </c>
      <c r="AW649" s="116"/>
      <c r="AX649" s="116"/>
      <c r="AY649" s="343">
        <f t="shared" si="388"/>
        <v>0</v>
      </c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</row>
    <row r="650" spans="1:76" s="21" customFormat="1" ht="12" customHeight="1">
      <c r="A650" s="434">
        <v>18601183</v>
      </c>
      <c r="B650" s="244" t="s">
        <v>2316</v>
      </c>
      <c r="C650" s="468" t="s">
        <v>1426</v>
      </c>
      <c r="D650" s="411" t="str">
        <f t="shared" si="356"/>
        <v>AIC</v>
      </c>
      <c r="E650" s="411"/>
      <c r="F650" s="428">
        <v>42964</v>
      </c>
      <c r="G650" s="411"/>
      <c r="H650" s="412" t="str">
        <f t="shared" si="393"/>
        <v>AIC</v>
      </c>
      <c r="I650" s="412" t="str">
        <f t="shared" si="394"/>
        <v/>
      </c>
      <c r="J650" s="412" t="str">
        <f t="shared" si="395"/>
        <v/>
      </c>
      <c r="K650" s="412" t="str">
        <f t="shared" si="396"/>
        <v/>
      </c>
      <c r="L650" s="412" t="str">
        <f t="shared" si="358"/>
        <v>NO</v>
      </c>
      <c r="M650" s="412" t="str">
        <f t="shared" si="359"/>
        <v>NO</v>
      </c>
      <c r="N650" s="412" t="str">
        <f t="shared" si="360"/>
        <v/>
      </c>
      <c r="O650" s="412"/>
      <c r="P650" s="413">
        <v>0</v>
      </c>
      <c r="Q650" s="413">
        <v>0</v>
      </c>
      <c r="R650" s="413">
        <v>56828</v>
      </c>
      <c r="S650" s="413">
        <v>56828</v>
      </c>
      <c r="T650" s="413">
        <v>56828</v>
      </c>
      <c r="U650" s="413">
        <v>56828</v>
      </c>
      <c r="V650" s="413">
        <v>56828</v>
      </c>
      <c r="W650" s="413">
        <v>56828</v>
      </c>
      <c r="X650" s="413">
        <v>56828</v>
      </c>
      <c r="Y650" s="413">
        <v>56828</v>
      </c>
      <c r="Z650" s="413">
        <v>56828</v>
      </c>
      <c r="AA650" s="413">
        <v>57237.5</v>
      </c>
      <c r="AB650" s="413">
        <v>57237.5</v>
      </c>
      <c r="AC650" s="413"/>
      <c r="AD650" s="534">
        <f t="shared" si="397"/>
        <v>49775.6875</v>
      </c>
      <c r="AE650" s="530"/>
      <c r="AF650" s="414"/>
      <c r="AG650" s="415"/>
      <c r="AH650" s="416">
        <f>AD650</f>
        <v>49775.6875</v>
      </c>
      <c r="AI650" s="416"/>
      <c r="AJ650" s="416"/>
      <c r="AK650" s="417"/>
      <c r="AL650" s="416">
        <f t="shared" si="385"/>
        <v>0</v>
      </c>
      <c r="AM650" s="418"/>
      <c r="AN650" s="416"/>
      <c r="AO650" s="419">
        <f t="shared" si="386"/>
        <v>0</v>
      </c>
      <c r="AP650" s="297"/>
      <c r="AQ650" s="420">
        <f t="shared" si="398"/>
        <v>57237.5</v>
      </c>
      <c r="AR650" s="416">
        <f>AQ650</f>
        <v>57237.5</v>
      </c>
      <c r="AS650" s="416"/>
      <c r="AT650" s="416"/>
      <c r="AU650" s="416"/>
      <c r="AV650" s="421">
        <f t="shared" si="387"/>
        <v>0</v>
      </c>
      <c r="AW650" s="416"/>
      <c r="AX650" s="416"/>
      <c r="AY650" s="421">
        <f t="shared" si="388"/>
        <v>0</v>
      </c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</row>
    <row r="651" spans="1:76" s="21" customFormat="1" ht="12" customHeight="1">
      <c r="A651" s="195">
        <v>18601502</v>
      </c>
      <c r="B651" s="126" t="s">
        <v>2317</v>
      </c>
      <c r="C651" s="143" t="s">
        <v>1008</v>
      </c>
      <c r="D651" s="130" t="str">
        <f t="shared" si="356"/>
        <v>W/C</v>
      </c>
      <c r="E651" s="130"/>
      <c r="F651" s="143"/>
      <c r="G651" s="130"/>
      <c r="H651" s="212" t="str">
        <f t="shared" si="393"/>
        <v/>
      </c>
      <c r="I651" s="212" t="str">
        <f t="shared" si="394"/>
        <v/>
      </c>
      <c r="J651" s="212" t="str">
        <f t="shared" si="395"/>
        <v/>
      </c>
      <c r="K651" s="212" t="str">
        <f t="shared" si="396"/>
        <v/>
      </c>
      <c r="L651" s="212" t="str">
        <f t="shared" si="358"/>
        <v>W/C</v>
      </c>
      <c r="M651" s="212" t="str">
        <f t="shared" si="359"/>
        <v>NO</v>
      </c>
      <c r="N651" s="212" t="str">
        <f t="shared" si="360"/>
        <v>W/C</v>
      </c>
      <c r="O651" s="212"/>
      <c r="P651" s="110">
        <v>122044.86</v>
      </c>
      <c r="Q651" s="110">
        <v>122044.86</v>
      </c>
      <c r="R651" s="110">
        <v>122044.86</v>
      </c>
      <c r="S651" s="110">
        <v>100712.8</v>
      </c>
      <c r="T651" s="110">
        <v>100712.8</v>
      </c>
      <c r="U651" s="110">
        <v>100712.8</v>
      </c>
      <c r="V651" s="110">
        <v>159205.21</v>
      </c>
      <c r="W651" s="110">
        <v>159205.21</v>
      </c>
      <c r="X651" s="110">
        <v>159205.21</v>
      </c>
      <c r="Y651" s="110">
        <v>172938.79</v>
      </c>
      <c r="Z651" s="110">
        <v>172938.79</v>
      </c>
      <c r="AA651" s="110">
        <v>172938.79</v>
      </c>
      <c r="AB651" s="110">
        <v>147730.89000000001</v>
      </c>
      <c r="AC651" s="110"/>
      <c r="AD651" s="533">
        <f t="shared" si="397"/>
        <v>139795.66624999998</v>
      </c>
      <c r="AE651" s="531"/>
      <c r="AF651" s="123"/>
      <c r="AG651" s="271" t="s">
        <v>124</v>
      </c>
      <c r="AH651" s="116"/>
      <c r="AI651" s="116"/>
      <c r="AJ651" s="116"/>
      <c r="AK651" s="117"/>
      <c r="AL651" s="116">
        <f t="shared" si="385"/>
        <v>0</v>
      </c>
      <c r="AM651" s="115">
        <f>AD651</f>
        <v>139795.66624999998</v>
      </c>
      <c r="AN651" s="116"/>
      <c r="AO651" s="348">
        <f t="shared" si="386"/>
        <v>139795.66624999998</v>
      </c>
      <c r="AP651" s="297"/>
      <c r="AQ651" s="101">
        <f t="shared" si="398"/>
        <v>147730.89000000001</v>
      </c>
      <c r="AR651" s="116"/>
      <c r="AS651" s="116"/>
      <c r="AT651" s="116"/>
      <c r="AU651" s="116"/>
      <c r="AV651" s="343">
        <f t="shared" si="387"/>
        <v>0</v>
      </c>
      <c r="AW651" s="116">
        <f>AQ651</f>
        <v>147730.89000000001</v>
      </c>
      <c r="AX651" s="116"/>
      <c r="AY651" s="343">
        <f t="shared" si="388"/>
        <v>147730.89000000001</v>
      </c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</row>
    <row r="652" spans="1:76" s="21" customFormat="1" ht="12" customHeight="1">
      <c r="A652" s="195">
        <v>18602231</v>
      </c>
      <c r="B652" s="126" t="s">
        <v>2318</v>
      </c>
      <c r="C652" s="143" t="s">
        <v>760</v>
      </c>
      <c r="D652" s="130" t="str">
        <f t="shared" si="356"/>
        <v>Non-Op</v>
      </c>
      <c r="E652" s="130"/>
      <c r="F652" s="143"/>
      <c r="G652" s="130"/>
      <c r="H652" s="212" t="str">
        <f t="shared" si="393"/>
        <v/>
      </c>
      <c r="I652" s="212" t="str">
        <f t="shared" si="394"/>
        <v/>
      </c>
      <c r="J652" s="212" t="str">
        <f t="shared" si="395"/>
        <v/>
      </c>
      <c r="K652" s="212" t="str">
        <f t="shared" si="396"/>
        <v>Non-Op</v>
      </c>
      <c r="L652" s="212" t="str">
        <f t="shared" si="358"/>
        <v>NO</v>
      </c>
      <c r="M652" s="212" t="str">
        <f t="shared" si="359"/>
        <v>NO</v>
      </c>
      <c r="N652" s="212" t="str">
        <f t="shared" si="360"/>
        <v/>
      </c>
      <c r="O652" s="212"/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10">
        <v>0</v>
      </c>
      <c r="V652" s="110">
        <v>0</v>
      </c>
      <c r="W652" s="110">
        <v>0</v>
      </c>
      <c r="X652" s="110">
        <v>0</v>
      </c>
      <c r="Y652" s="110">
        <v>0</v>
      </c>
      <c r="Z652" s="110">
        <v>0</v>
      </c>
      <c r="AA652" s="110">
        <v>0</v>
      </c>
      <c r="AB652" s="110">
        <v>0</v>
      </c>
      <c r="AC652" s="110"/>
      <c r="AD652" s="533">
        <f t="shared" si="397"/>
        <v>0</v>
      </c>
      <c r="AE652" s="529"/>
      <c r="AF652" s="118"/>
      <c r="AG652" s="270" t="s">
        <v>453</v>
      </c>
      <c r="AH652" s="116"/>
      <c r="AI652" s="116"/>
      <c r="AJ652" s="116"/>
      <c r="AK652" s="117">
        <f>AD652</f>
        <v>0</v>
      </c>
      <c r="AL652" s="116">
        <f t="shared" si="385"/>
        <v>0</v>
      </c>
      <c r="AM652" s="115"/>
      <c r="AN652" s="116"/>
      <c r="AO652" s="348">
        <f t="shared" si="386"/>
        <v>0</v>
      </c>
      <c r="AP652" s="297"/>
      <c r="AQ652" s="101">
        <f t="shared" si="398"/>
        <v>0</v>
      </c>
      <c r="AR652" s="116"/>
      <c r="AS652" s="116"/>
      <c r="AT652" s="116"/>
      <c r="AU652" s="116">
        <f>AQ652</f>
        <v>0</v>
      </c>
      <c r="AV652" s="343">
        <f t="shared" si="387"/>
        <v>0</v>
      </c>
      <c r="AW652" s="116"/>
      <c r="AX652" s="116"/>
      <c r="AY652" s="343">
        <f t="shared" si="388"/>
        <v>0</v>
      </c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</row>
    <row r="653" spans="1:76" s="21" customFormat="1" ht="12" customHeight="1">
      <c r="A653" s="434">
        <v>18603001</v>
      </c>
      <c r="B653" s="244" t="s">
        <v>2319</v>
      </c>
      <c r="C653" s="468" t="s">
        <v>1394</v>
      </c>
      <c r="D653" s="411" t="str">
        <f t="shared" si="356"/>
        <v>W/C</v>
      </c>
      <c r="E653" s="411"/>
      <c r="F653" s="428">
        <v>42811</v>
      </c>
      <c r="G653" s="411"/>
      <c r="H653" s="412" t="str">
        <f t="shared" si="393"/>
        <v/>
      </c>
      <c r="I653" s="412" t="str">
        <f t="shared" si="394"/>
        <v/>
      </c>
      <c r="J653" s="412" t="str">
        <f t="shared" si="395"/>
        <v/>
      </c>
      <c r="K653" s="412" t="str">
        <f t="shared" si="396"/>
        <v/>
      </c>
      <c r="L653" s="412" t="str">
        <f t="shared" si="358"/>
        <v>W/C</v>
      </c>
      <c r="M653" s="412" t="str">
        <f t="shared" si="359"/>
        <v>NO</v>
      </c>
      <c r="N653" s="412" t="str">
        <f t="shared" si="360"/>
        <v>W/C</v>
      </c>
      <c r="O653" s="412"/>
      <c r="P653" s="413">
        <v>535184.75</v>
      </c>
      <c r="Q653" s="413">
        <v>999409.84</v>
      </c>
      <c r="R653" s="413">
        <v>1033329.92</v>
      </c>
      <c r="S653" s="413">
        <v>1275301.44</v>
      </c>
      <c r="T653" s="413">
        <v>1276167.71</v>
      </c>
      <c r="U653" s="413">
        <v>1264973.26</v>
      </c>
      <c r="V653" s="413">
        <v>1253911.8400000001</v>
      </c>
      <c r="W653" s="413">
        <v>1242717.3899999999</v>
      </c>
      <c r="X653" s="413">
        <v>1231522.94</v>
      </c>
      <c r="Y653" s="413">
        <v>1220328.49</v>
      </c>
      <c r="Z653" s="413">
        <v>1209134.04</v>
      </c>
      <c r="AA653" s="413">
        <v>1197939.5900000001</v>
      </c>
      <c r="AB653" s="413">
        <v>1186745.1399999999</v>
      </c>
      <c r="AC653" s="413"/>
      <c r="AD653" s="534">
        <f t="shared" si="397"/>
        <v>1172141.7837500002</v>
      </c>
      <c r="AE653" s="530"/>
      <c r="AF653" s="414"/>
      <c r="AG653" s="415"/>
      <c r="AH653" s="416"/>
      <c r="AI653" s="416"/>
      <c r="AJ653" s="416"/>
      <c r="AK653" s="417"/>
      <c r="AL653" s="416">
        <f t="shared" si="385"/>
        <v>0</v>
      </c>
      <c r="AM653" s="418">
        <f>AD653</f>
        <v>1172141.7837500002</v>
      </c>
      <c r="AN653" s="416"/>
      <c r="AO653" s="419">
        <f t="shared" si="386"/>
        <v>1172141.7837500002</v>
      </c>
      <c r="AP653" s="297"/>
      <c r="AQ653" s="420">
        <f t="shared" si="398"/>
        <v>1186745.1399999999</v>
      </c>
      <c r="AR653" s="416"/>
      <c r="AS653" s="416"/>
      <c r="AT653" s="416"/>
      <c r="AU653" s="416"/>
      <c r="AV653" s="421">
        <f t="shared" si="387"/>
        <v>0</v>
      </c>
      <c r="AW653" s="416">
        <f>AQ653</f>
        <v>1186745.1399999999</v>
      </c>
      <c r="AX653" s="416"/>
      <c r="AY653" s="421">
        <f t="shared" si="388"/>
        <v>1186745.1399999999</v>
      </c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</row>
    <row r="654" spans="1:76" s="21" customFormat="1" ht="12" customHeight="1">
      <c r="A654" s="195">
        <v>18603003</v>
      </c>
      <c r="B654" s="126" t="s">
        <v>2320</v>
      </c>
      <c r="C654" s="143" t="s">
        <v>1094</v>
      </c>
      <c r="D654" s="130" t="str">
        <f t="shared" si="356"/>
        <v>W/C</v>
      </c>
      <c r="E654" s="130"/>
      <c r="F654" s="143"/>
      <c r="G654" s="130"/>
      <c r="H654" s="212" t="str">
        <f t="shared" si="393"/>
        <v/>
      </c>
      <c r="I654" s="212" t="str">
        <f t="shared" si="394"/>
        <v/>
      </c>
      <c r="J654" s="212" t="str">
        <f t="shared" si="395"/>
        <v/>
      </c>
      <c r="K654" s="212" t="str">
        <f t="shared" si="396"/>
        <v/>
      </c>
      <c r="L654" s="212" t="str">
        <f t="shared" si="358"/>
        <v>W/C</v>
      </c>
      <c r="M654" s="212" t="str">
        <f t="shared" si="359"/>
        <v>NO</v>
      </c>
      <c r="N654" s="212" t="str">
        <f t="shared" si="360"/>
        <v>W/C</v>
      </c>
      <c r="O654" s="212"/>
      <c r="P654" s="110">
        <v>1559194.73</v>
      </c>
      <c r="Q654" s="110">
        <v>1559194.73</v>
      </c>
      <c r="R654" s="110">
        <v>1559194.73</v>
      </c>
      <c r="S654" s="110">
        <v>1620914.73</v>
      </c>
      <c r="T654" s="110">
        <v>1620914.73</v>
      </c>
      <c r="U654" s="110">
        <v>1620914.73</v>
      </c>
      <c r="V654" s="110">
        <v>1624978.13</v>
      </c>
      <c r="W654" s="110">
        <v>1624978.13</v>
      </c>
      <c r="X654" s="110">
        <v>1624978.13</v>
      </c>
      <c r="Y654" s="110">
        <v>1294026.27</v>
      </c>
      <c r="Z654" s="110">
        <v>1294026.27</v>
      </c>
      <c r="AA654" s="110">
        <v>1294026.27</v>
      </c>
      <c r="AB654" s="110">
        <v>1290014.1100000001</v>
      </c>
      <c r="AC654" s="110"/>
      <c r="AD654" s="533">
        <f t="shared" si="397"/>
        <v>1513562.605833333</v>
      </c>
      <c r="AE654" s="529"/>
      <c r="AF654" s="118"/>
      <c r="AG654" s="270"/>
      <c r="AH654" s="116"/>
      <c r="AI654" s="116"/>
      <c r="AJ654" s="116"/>
      <c r="AK654" s="117"/>
      <c r="AL654" s="116">
        <f t="shared" si="385"/>
        <v>0</v>
      </c>
      <c r="AM654" s="115">
        <f>AD654</f>
        <v>1513562.605833333</v>
      </c>
      <c r="AN654" s="116"/>
      <c r="AO654" s="348">
        <f t="shared" si="386"/>
        <v>1513562.605833333</v>
      </c>
      <c r="AP654" s="297"/>
      <c r="AQ654" s="101">
        <f t="shared" si="398"/>
        <v>1290014.1100000001</v>
      </c>
      <c r="AR654" s="116"/>
      <c r="AS654" s="116"/>
      <c r="AT654" s="116"/>
      <c r="AU654" s="116"/>
      <c r="AV654" s="343">
        <f t="shared" si="387"/>
        <v>0</v>
      </c>
      <c r="AW654" s="116">
        <f t="shared" ref="AW654:AW680" si="399">AQ654</f>
        <v>1290014.1100000001</v>
      </c>
      <c r="AX654" s="116"/>
      <c r="AY654" s="343">
        <f t="shared" si="388"/>
        <v>1290014.1100000001</v>
      </c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</row>
    <row r="655" spans="1:76" s="21" customFormat="1" ht="12" customHeight="1">
      <c r="A655" s="195">
        <v>18603011</v>
      </c>
      <c r="B655" s="126" t="s">
        <v>2321</v>
      </c>
      <c r="C655" s="143" t="s">
        <v>1126</v>
      </c>
      <c r="D655" s="130" t="str">
        <f t="shared" si="356"/>
        <v>W/C</v>
      </c>
      <c r="E655" s="130"/>
      <c r="F655" s="143"/>
      <c r="G655" s="130"/>
      <c r="H655" s="212" t="str">
        <f t="shared" si="393"/>
        <v/>
      </c>
      <c r="I655" s="212" t="str">
        <f t="shared" si="394"/>
        <v/>
      </c>
      <c r="J655" s="212" t="str">
        <f t="shared" si="395"/>
        <v/>
      </c>
      <c r="K655" s="212" t="str">
        <f t="shared" si="396"/>
        <v/>
      </c>
      <c r="L655" s="212" t="str">
        <f t="shared" si="358"/>
        <v>W/C</v>
      </c>
      <c r="M655" s="212" t="str">
        <f t="shared" si="359"/>
        <v>NO</v>
      </c>
      <c r="N655" s="212" t="str">
        <f t="shared" si="360"/>
        <v>W/C</v>
      </c>
      <c r="O655" s="212"/>
      <c r="P655" s="110">
        <v>1312728.22</v>
      </c>
      <c r="Q655" s="110">
        <v>1280942.73</v>
      </c>
      <c r="R655" s="110">
        <v>1249157.24</v>
      </c>
      <c r="S655" s="110">
        <v>1217371.75</v>
      </c>
      <c r="T655" s="110">
        <v>1185586.26</v>
      </c>
      <c r="U655" s="110">
        <v>1153800.77</v>
      </c>
      <c r="V655" s="110">
        <v>1122015.28</v>
      </c>
      <c r="W655" s="110">
        <v>1090229.79</v>
      </c>
      <c r="X655" s="110">
        <v>1058444.3</v>
      </c>
      <c r="Y655" s="110">
        <v>1026658.81</v>
      </c>
      <c r="Z655" s="110">
        <v>996319.08</v>
      </c>
      <c r="AA655" s="110">
        <v>964522.71</v>
      </c>
      <c r="AB655" s="110">
        <v>944428.47</v>
      </c>
      <c r="AC655" s="110"/>
      <c r="AD655" s="533">
        <f t="shared" si="397"/>
        <v>1122802.2554166669</v>
      </c>
      <c r="AE655" s="529"/>
      <c r="AF655" s="118"/>
      <c r="AG655" s="270"/>
      <c r="AH655" s="116"/>
      <c r="AI655" s="116"/>
      <c r="AJ655" s="116"/>
      <c r="AK655" s="117"/>
      <c r="AL655" s="116">
        <f t="shared" si="385"/>
        <v>0</v>
      </c>
      <c r="AM655" s="115">
        <f>AD655</f>
        <v>1122802.2554166669</v>
      </c>
      <c r="AN655" s="116"/>
      <c r="AO655" s="348">
        <f t="shared" si="386"/>
        <v>1122802.2554166669</v>
      </c>
      <c r="AP655" s="297"/>
      <c r="AQ655" s="101">
        <f t="shared" si="398"/>
        <v>944428.47</v>
      </c>
      <c r="AR655" s="116"/>
      <c r="AS655" s="116"/>
      <c r="AT655" s="116"/>
      <c r="AU655" s="116"/>
      <c r="AV655" s="343">
        <f t="shared" si="387"/>
        <v>0</v>
      </c>
      <c r="AW655" s="116">
        <f t="shared" si="399"/>
        <v>944428.47</v>
      </c>
      <c r="AX655" s="116"/>
      <c r="AY655" s="343">
        <f t="shared" si="388"/>
        <v>944428.47</v>
      </c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</row>
    <row r="656" spans="1:76" s="21" customFormat="1" ht="12" customHeight="1">
      <c r="A656" s="195">
        <v>18603013</v>
      </c>
      <c r="B656" s="126" t="s">
        <v>2322</v>
      </c>
      <c r="C656" s="144" t="s">
        <v>1259</v>
      </c>
      <c r="D656" s="130" t="str">
        <f t="shared" si="356"/>
        <v>AIC</v>
      </c>
      <c r="E656" s="130"/>
      <c r="F656" s="144"/>
      <c r="G656" s="130"/>
      <c r="H656" s="212" t="str">
        <f t="shared" si="393"/>
        <v>AIC</v>
      </c>
      <c r="I656" s="212" t="str">
        <f t="shared" si="394"/>
        <v/>
      </c>
      <c r="J656" s="212" t="str">
        <f t="shared" si="395"/>
        <v/>
      </c>
      <c r="K656" s="212" t="str">
        <f t="shared" si="396"/>
        <v/>
      </c>
      <c r="L656" s="212" t="str">
        <f t="shared" si="358"/>
        <v>NO</v>
      </c>
      <c r="M656" s="212" t="str">
        <f t="shared" si="359"/>
        <v>NO</v>
      </c>
      <c r="N656" s="212" t="str">
        <f t="shared" si="360"/>
        <v/>
      </c>
      <c r="O656" s="212"/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10">
        <v>0</v>
      </c>
      <c r="V656" s="110">
        <v>0</v>
      </c>
      <c r="W656" s="110">
        <v>0</v>
      </c>
      <c r="X656" s="110">
        <v>0</v>
      </c>
      <c r="Y656" s="110">
        <v>0</v>
      </c>
      <c r="Z656" s="110">
        <v>0</v>
      </c>
      <c r="AA656" s="110">
        <v>0</v>
      </c>
      <c r="AB656" s="110">
        <v>0</v>
      </c>
      <c r="AC656" s="110"/>
      <c r="AD656" s="533">
        <f t="shared" si="397"/>
        <v>0</v>
      </c>
      <c r="AE656" s="529"/>
      <c r="AF656" s="118"/>
      <c r="AG656" s="270" t="s">
        <v>707</v>
      </c>
      <c r="AH656" s="116">
        <f>AD656</f>
        <v>0</v>
      </c>
      <c r="AI656" s="116"/>
      <c r="AJ656" s="116"/>
      <c r="AK656" s="117"/>
      <c r="AL656" s="116">
        <f t="shared" si="385"/>
        <v>0</v>
      </c>
      <c r="AM656" s="115"/>
      <c r="AN656" s="116"/>
      <c r="AO656" s="348">
        <f t="shared" si="386"/>
        <v>0</v>
      </c>
      <c r="AP656" s="297"/>
      <c r="AQ656" s="101">
        <f t="shared" si="398"/>
        <v>0</v>
      </c>
      <c r="AR656" s="116">
        <f>AL656</f>
        <v>0</v>
      </c>
      <c r="AS656" s="116"/>
      <c r="AT656" s="116"/>
      <c r="AU656" s="116"/>
      <c r="AV656" s="343">
        <f t="shared" si="387"/>
        <v>0</v>
      </c>
      <c r="AW656" s="116"/>
      <c r="AX656" s="116"/>
      <c r="AY656" s="343">
        <f t="shared" si="388"/>
        <v>0</v>
      </c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</row>
    <row r="657" spans="1:76" s="21" customFormat="1" ht="12" customHeight="1">
      <c r="A657" s="202">
        <v>18603021</v>
      </c>
      <c r="B657" s="130" t="s">
        <v>2323</v>
      </c>
      <c r="C657" s="109" t="s">
        <v>1137</v>
      </c>
      <c r="D657" s="130" t="str">
        <f t="shared" si="356"/>
        <v>W/C</v>
      </c>
      <c r="E657" s="130"/>
      <c r="F657" s="109"/>
      <c r="G657" s="130"/>
      <c r="H657" s="212" t="str">
        <f t="shared" si="393"/>
        <v/>
      </c>
      <c r="I657" s="212" t="str">
        <f t="shared" si="394"/>
        <v/>
      </c>
      <c r="J657" s="212" t="str">
        <f t="shared" si="395"/>
        <v/>
      </c>
      <c r="K657" s="212" t="str">
        <f t="shared" si="396"/>
        <v/>
      </c>
      <c r="L657" s="212" t="str">
        <f t="shared" si="358"/>
        <v>W/C</v>
      </c>
      <c r="M657" s="212" t="str">
        <f t="shared" si="359"/>
        <v>NO</v>
      </c>
      <c r="N657" s="212" t="str">
        <f t="shared" si="360"/>
        <v>W/C</v>
      </c>
      <c r="O657" s="212"/>
      <c r="P657" s="110">
        <v>4836161.9800000004</v>
      </c>
      <c r="Q657" s="110">
        <v>4777909.63</v>
      </c>
      <c r="R657" s="110">
        <v>4719657.28</v>
      </c>
      <c r="S657" s="110">
        <v>4661404.93</v>
      </c>
      <c r="T657" s="110">
        <v>4603152.58</v>
      </c>
      <c r="U657" s="110">
        <v>4544900.2300000004</v>
      </c>
      <c r="V657" s="110">
        <v>4486647.88</v>
      </c>
      <c r="W657" s="110">
        <v>4428395.53</v>
      </c>
      <c r="X657" s="110">
        <v>4370143.18</v>
      </c>
      <c r="Y657" s="110">
        <v>4311890.83</v>
      </c>
      <c r="Z657" s="110">
        <v>4253638.4800000004</v>
      </c>
      <c r="AA657" s="110">
        <v>4195386.13</v>
      </c>
      <c r="AB657" s="110">
        <v>4137133.78</v>
      </c>
      <c r="AC657" s="110"/>
      <c r="AD657" s="533">
        <f t="shared" si="397"/>
        <v>4486647.88</v>
      </c>
      <c r="AE657" s="529"/>
      <c r="AF657" s="118"/>
      <c r="AG657" s="270"/>
      <c r="AH657" s="116"/>
      <c r="AI657" s="116"/>
      <c r="AJ657" s="116"/>
      <c r="AK657" s="117"/>
      <c r="AL657" s="116">
        <f t="shared" si="385"/>
        <v>0</v>
      </c>
      <c r="AM657" s="115">
        <f>AD657</f>
        <v>4486647.88</v>
      </c>
      <c r="AN657" s="116"/>
      <c r="AO657" s="348">
        <f t="shared" si="386"/>
        <v>4486647.88</v>
      </c>
      <c r="AP657" s="297"/>
      <c r="AQ657" s="101">
        <f t="shared" si="398"/>
        <v>4137133.78</v>
      </c>
      <c r="AR657" s="116"/>
      <c r="AS657" s="116"/>
      <c r="AT657" s="116"/>
      <c r="AU657" s="116"/>
      <c r="AV657" s="343">
        <f t="shared" si="387"/>
        <v>0</v>
      </c>
      <c r="AW657" s="116">
        <f t="shared" si="399"/>
        <v>4137133.78</v>
      </c>
      <c r="AX657" s="116"/>
      <c r="AY657" s="343">
        <f t="shared" si="388"/>
        <v>4137133.78</v>
      </c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s="21" customFormat="1" ht="12" customHeight="1">
      <c r="A658" s="195">
        <v>18603031</v>
      </c>
      <c r="B658" s="126" t="s">
        <v>2324</v>
      </c>
      <c r="C658" s="143" t="s">
        <v>1117</v>
      </c>
      <c r="D658" s="130" t="str">
        <f t="shared" si="356"/>
        <v>W/C</v>
      </c>
      <c r="E658" s="130"/>
      <c r="F658" s="143"/>
      <c r="G658" s="130"/>
      <c r="H658" s="212" t="str">
        <f t="shared" si="393"/>
        <v/>
      </c>
      <c r="I658" s="212" t="str">
        <f t="shared" si="394"/>
        <v/>
      </c>
      <c r="J658" s="212" t="str">
        <f t="shared" si="395"/>
        <v/>
      </c>
      <c r="K658" s="212" t="str">
        <f t="shared" si="396"/>
        <v/>
      </c>
      <c r="L658" s="212" t="str">
        <f t="shared" si="358"/>
        <v>W/C</v>
      </c>
      <c r="M658" s="212" t="str">
        <f t="shared" si="359"/>
        <v>NO</v>
      </c>
      <c r="N658" s="212" t="str">
        <f t="shared" si="360"/>
        <v>W/C</v>
      </c>
      <c r="O658" s="212"/>
      <c r="P658" s="110">
        <v>1393971.39</v>
      </c>
      <c r="Q658" s="110">
        <v>696123.17</v>
      </c>
      <c r="R658" s="110">
        <v>638435.51</v>
      </c>
      <c r="S658" s="110">
        <v>580747.85</v>
      </c>
      <c r="T658" s="110">
        <v>523060.19</v>
      </c>
      <c r="U658" s="110">
        <v>465372.53</v>
      </c>
      <c r="V658" s="110">
        <v>407684.87</v>
      </c>
      <c r="W658" s="110">
        <v>349997.21</v>
      </c>
      <c r="X658" s="110">
        <v>292309.55</v>
      </c>
      <c r="Y658" s="110">
        <v>234621.89</v>
      </c>
      <c r="Z658" s="110">
        <v>411345.35</v>
      </c>
      <c r="AA658" s="110">
        <v>379703.37</v>
      </c>
      <c r="AB658" s="110">
        <v>348061.39</v>
      </c>
      <c r="AC658" s="110"/>
      <c r="AD658" s="533">
        <f t="shared" si="397"/>
        <v>487534.8233333333</v>
      </c>
      <c r="AE658" s="529"/>
      <c r="AF658" s="118"/>
      <c r="AG658" s="270"/>
      <c r="AH658" s="116"/>
      <c r="AI658" s="116"/>
      <c r="AJ658" s="116"/>
      <c r="AK658" s="117"/>
      <c r="AL658" s="116">
        <f t="shared" si="385"/>
        <v>0</v>
      </c>
      <c r="AM658" s="115">
        <f>AD658</f>
        <v>487534.8233333333</v>
      </c>
      <c r="AN658" s="116"/>
      <c r="AO658" s="348">
        <f t="shared" si="386"/>
        <v>487534.8233333333</v>
      </c>
      <c r="AP658" s="297"/>
      <c r="AQ658" s="101">
        <f t="shared" si="398"/>
        <v>348061.39</v>
      </c>
      <c r="AR658" s="116"/>
      <c r="AS658" s="116"/>
      <c r="AT658" s="116"/>
      <c r="AU658" s="116"/>
      <c r="AV658" s="343">
        <f t="shared" si="387"/>
        <v>0</v>
      </c>
      <c r="AW658" s="116">
        <f t="shared" si="399"/>
        <v>348061.39</v>
      </c>
      <c r="AX658" s="116"/>
      <c r="AY658" s="343">
        <f t="shared" si="388"/>
        <v>348061.39</v>
      </c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</row>
    <row r="659" spans="1:76" s="21" customFormat="1" ht="12" customHeight="1">
      <c r="A659" s="195">
        <v>18603041</v>
      </c>
      <c r="B659" s="126" t="s">
        <v>2325</v>
      </c>
      <c r="C659" s="109" t="s">
        <v>1138</v>
      </c>
      <c r="D659" s="130" t="str">
        <f t="shared" si="356"/>
        <v>W/C</v>
      </c>
      <c r="E659" s="130"/>
      <c r="F659" s="109"/>
      <c r="G659" s="130"/>
      <c r="H659" s="212" t="str">
        <f t="shared" si="393"/>
        <v/>
      </c>
      <c r="I659" s="212" t="str">
        <f t="shared" si="394"/>
        <v/>
      </c>
      <c r="J659" s="212" t="str">
        <f t="shared" si="395"/>
        <v/>
      </c>
      <c r="K659" s="212" t="str">
        <f t="shared" si="396"/>
        <v/>
      </c>
      <c r="L659" s="212" t="str">
        <f t="shared" si="358"/>
        <v>W/C</v>
      </c>
      <c r="M659" s="212" t="str">
        <f t="shared" si="359"/>
        <v>NO</v>
      </c>
      <c r="N659" s="212" t="str">
        <f t="shared" si="360"/>
        <v>W/C</v>
      </c>
      <c r="O659" s="212"/>
      <c r="P659" s="110">
        <v>792404.26</v>
      </c>
      <c r="Q659" s="110">
        <v>522718.27</v>
      </c>
      <c r="R659" s="110">
        <v>502399.96</v>
      </c>
      <c r="S659" s="110">
        <v>483043.25</v>
      </c>
      <c r="T659" s="110">
        <v>461763.34</v>
      </c>
      <c r="U659" s="110">
        <v>441445.03</v>
      </c>
      <c r="V659" s="110">
        <v>421126.72</v>
      </c>
      <c r="W659" s="110">
        <v>400808.41</v>
      </c>
      <c r="X659" s="110">
        <v>380490.1</v>
      </c>
      <c r="Y659" s="110">
        <v>360171.79</v>
      </c>
      <c r="Z659" s="110">
        <v>339853.48</v>
      </c>
      <c r="AA659" s="110">
        <v>319535.17</v>
      </c>
      <c r="AB659" s="110">
        <v>299216.86</v>
      </c>
      <c r="AC659" s="110"/>
      <c r="AD659" s="533">
        <f t="shared" si="397"/>
        <v>431597.17333333334</v>
      </c>
      <c r="AE659" s="529"/>
      <c r="AF659" s="118"/>
      <c r="AG659" s="270"/>
      <c r="AH659" s="116"/>
      <c r="AI659" s="116"/>
      <c r="AJ659" s="116"/>
      <c r="AK659" s="117"/>
      <c r="AL659" s="116">
        <f t="shared" si="385"/>
        <v>0</v>
      </c>
      <c r="AM659" s="115">
        <f>AD659</f>
        <v>431597.17333333334</v>
      </c>
      <c r="AN659" s="116"/>
      <c r="AO659" s="348">
        <f t="shared" si="386"/>
        <v>431597.17333333334</v>
      </c>
      <c r="AP659" s="297"/>
      <c r="AQ659" s="101">
        <f t="shared" si="398"/>
        <v>299216.86</v>
      </c>
      <c r="AR659" s="116"/>
      <c r="AS659" s="116"/>
      <c r="AT659" s="116"/>
      <c r="AU659" s="116"/>
      <c r="AV659" s="343">
        <f t="shared" si="387"/>
        <v>0</v>
      </c>
      <c r="AW659" s="116">
        <f t="shared" si="399"/>
        <v>299216.86</v>
      </c>
      <c r="AX659" s="116"/>
      <c r="AY659" s="343">
        <f t="shared" si="388"/>
        <v>299216.86</v>
      </c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s="21" customFormat="1" ht="12" customHeight="1">
      <c r="A660" s="195">
        <v>18603051</v>
      </c>
      <c r="B660" s="126" t="s">
        <v>2326</v>
      </c>
      <c r="C660" s="109" t="s">
        <v>1140</v>
      </c>
      <c r="D660" s="130" t="str">
        <f t="shared" si="356"/>
        <v>W/C</v>
      </c>
      <c r="E660" s="130"/>
      <c r="F660" s="109"/>
      <c r="G660" s="130"/>
      <c r="H660" s="212" t="str">
        <f t="shared" si="393"/>
        <v/>
      </c>
      <c r="I660" s="212" t="str">
        <f t="shared" si="394"/>
        <v/>
      </c>
      <c r="J660" s="212" t="str">
        <f t="shared" si="395"/>
        <v/>
      </c>
      <c r="K660" s="212" t="str">
        <f t="shared" si="396"/>
        <v/>
      </c>
      <c r="L660" s="212" t="str">
        <f t="shared" si="358"/>
        <v>W/C</v>
      </c>
      <c r="M660" s="212" t="str">
        <f t="shared" si="359"/>
        <v>NO</v>
      </c>
      <c r="N660" s="212" t="str">
        <f t="shared" si="360"/>
        <v>W/C</v>
      </c>
      <c r="O660" s="212"/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10">
        <v>0</v>
      </c>
      <c r="V660" s="110">
        <v>0</v>
      </c>
      <c r="W660" s="110">
        <v>0</v>
      </c>
      <c r="X660" s="110">
        <v>0</v>
      </c>
      <c r="Y660" s="110">
        <v>0</v>
      </c>
      <c r="Z660" s="110">
        <v>0</v>
      </c>
      <c r="AA660" s="110">
        <v>0</v>
      </c>
      <c r="AB660" s="110">
        <v>0</v>
      </c>
      <c r="AC660" s="110"/>
      <c r="AD660" s="533">
        <f t="shared" si="397"/>
        <v>0</v>
      </c>
      <c r="AE660" s="529"/>
      <c r="AF660" s="118"/>
      <c r="AG660" s="270"/>
      <c r="AH660" s="116"/>
      <c r="AI660" s="116"/>
      <c r="AJ660" s="116"/>
      <c r="AK660" s="117"/>
      <c r="AL660" s="116">
        <f t="shared" si="385"/>
        <v>0</v>
      </c>
      <c r="AM660" s="115">
        <f>AD660</f>
        <v>0</v>
      </c>
      <c r="AN660" s="116"/>
      <c r="AO660" s="348">
        <f t="shared" si="386"/>
        <v>0</v>
      </c>
      <c r="AP660" s="297"/>
      <c r="AQ660" s="101">
        <f t="shared" si="398"/>
        <v>0</v>
      </c>
      <c r="AR660" s="116"/>
      <c r="AS660" s="116"/>
      <c r="AT660" s="116"/>
      <c r="AU660" s="116"/>
      <c r="AV660" s="343">
        <f t="shared" si="387"/>
        <v>0</v>
      </c>
      <c r="AW660" s="116">
        <f t="shared" si="399"/>
        <v>0</v>
      </c>
      <c r="AX660" s="116"/>
      <c r="AY660" s="343">
        <f t="shared" si="388"/>
        <v>0</v>
      </c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</row>
    <row r="661" spans="1:76" s="21" customFormat="1" ht="12" customHeight="1">
      <c r="A661" s="195">
        <v>18603061</v>
      </c>
      <c r="B661" s="126" t="s">
        <v>2327</v>
      </c>
      <c r="C661" s="109" t="s">
        <v>1200</v>
      </c>
      <c r="D661" s="130" t="str">
        <f t="shared" si="356"/>
        <v>W/C</v>
      </c>
      <c r="E661" s="130"/>
      <c r="F661" s="109"/>
      <c r="G661" s="130"/>
      <c r="H661" s="212" t="str">
        <f t="shared" si="393"/>
        <v/>
      </c>
      <c r="I661" s="212" t="str">
        <f t="shared" si="394"/>
        <v/>
      </c>
      <c r="J661" s="212" t="str">
        <f t="shared" si="395"/>
        <v/>
      </c>
      <c r="K661" s="212" t="str">
        <f t="shared" si="396"/>
        <v/>
      </c>
      <c r="L661" s="212" t="str">
        <f t="shared" si="358"/>
        <v>W/C</v>
      </c>
      <c r="M661" s="212" t="str">
        <f t="shared" si="359"/>
        <v>NO</v>
      </c>
      <c r="N661" s="212" t="str">
        <f t="shared" si="360"/>
        <v>W/C</v>
      </c>
      <c r="O661" s="212"/>
      <c r="P661" s="110">
        <v>2404943.4700000002</v>
      </c>
      <c r="Q661" s="110">
        <v>2384902.2799999998</v>
      </c>
      <c r="R661" s="110">
        <v>2364861.09</v>
      </c>
      <c r="S661" s="110">
        <v>2344819.9</v>
      </c>
      <c r="T661" s="110">
        <v>2324778.71</v>
      </c>
      <c r="U661" s="110">
        <v>2304737.52</v>
      </c>
      <c r="V661" s="110">
        <v>2284696.33</v>
      </c>
      <c r="W661" s="110">
        <v>2264655.14</v>
      </c>
      <c r="X661" s="110">
        <v>2244613.9500000002</v>
      </c>
      <c r="Y661" s="110">
        <v>2224572.7599999998</v>
      </c>
      <c r="Z661" s="110">
        <v>2204531.5699999998</v>
      </c>
      <c r="AA661" s="110">
        <v>2184490.38</v>
      </c>
      <c r="AB661" s="110">
        <v>2164449.19</v>
      </c>
      <c r="AC661" s="110"/>
      <c r="AD661" s="533">
        <f t="shared" si="397"/>
        <v>2284696.33</v>
      </c>
      <c r="AE661" s="529"/>
      <c r="AF661" s="118"/>
      <c r="AG661" s="270"/>
      <c r="AH661" s="116"/>
      <c r="AI661" s="116"/>
      <c r="AJ661" s="116"/>
      <c r="AK661" s="117"/>
      <c r="AL661" s="116">
        <f t="shared" si="385"/>
        <v>0</v>
      </c>
      <c r="AM661" s="115">
        <f>AD661</f>
        <v>2284696.33</v>
      </c>
      <c r="AN661" s="116"/>
      <c r="AO661" s="348">
        <f t="shared" si="386"/>
        <v>2284696.33</v>
      </c>
      <c r="AP661" s="297"/>
      <c r="AQ661" s="101">
        <f t="shared" si="398"/>
        <v>2164449.19</v>
      </c>
      <c r="AR661" s="116"/>
      <c r="AS661" s="116"/>
      <c r="AT661" s="116"/>
      <c r="AU661" s="116"/>
      <c r="AV661" s="343">
        <f t="shared" si="387"/>
        <v>0</v>
      </c>
      <c r="AW661" s="116">
        <f t="shared" si="399"/>
        <v>2164449.19</v>
      </c>
      <c r="AX661" s="116"/>
      <c r="AY661" s="343">
        <f t="shared" si="388"/>
        <v>2164449.19</v>
      </c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</row>
    <row r="662" spans="1:76" s="21" customFormat="1" ht="12" customHeight="1">
      <c r="A662" s="434">
        <v>18603072</v>
      </c>
      <c r="B662" s="244" t="s">
        <v>1202</v>
      </c>
      <c r="C662" s="410" t="s">
        <v>1201</v>
      </c>
      <c r="D662" s="411" t="str">
        <f t="shared" si="356"/>
        <v>Non-Op</v>
      </c>
      <c r="E662" s="411"/>
      <c r="F662" s="410"/>
      <c r="G662" s="411"/>
      <c r="H662" s="412" t="str">
        <f t="shared" si="393"/>
        <v/>
      </c>
      <c r="I662" s="412" t="str">
        <f t="shared" si="394"/>
        <v/>
      </c>
      <c r="J662" s="412" t="str">
        <f t="shared" si="395"/>
        <v/>
      </c>
      <c r="K662" s="412" t="str">
        <f t="shared" si="396"/>
        <v>Non-Op</v>
      </c>
      <c r="L662" s="412" t="str">
        <f t="shared" si="358"/>
        <v>NO</v>
      </c>
      <c r="M662" s="412" t="str">
        <f t="shared" si="359"/>
        <v>NO</v>
      </c>
      <c r="N662" s="412" t="str">
        <f t="shared" si="360"/>
        <v/>
      </c>
      <c r="O662" s="412"/>
      <c r="P662" s="413">
        <v>0</v>
      </c>
      <c r="Q662" s="413">
        <v>0</v>
      </c>
      <c r="R662" s="413">
        <v>0</v>
      </c>
      <c r="S662" s="413">
        <v>0</v>
      </c>
      <c r="T662" s="413">
        <v>0</v>
      </c>
      <c r="U662" s="413">
        <v>0</v>
      </c>
      <c r="V662" s="413">
        <v>0</v>
      </c>
      <c r="W662" s="413">
        <v>0</v>
      </c>
      <c r="X662" s="413">
        <v>0</v>
      </c>
      <c r="Y662" s="413">
        <v>0</v>
      </c>
      <c r="Z662" s="413">
        <v>0</v>
      </c>
      <c r="AA662" s="413">
        <v>0</v>
      </c>
      <c r="AB662" s="413">
        <v>0</v>
      </c>
      <c r="AC662" s="413"/>
      <c r="AD662" s="534">
        <f t="shared" si="397"/>
        <v>0</v>
      </c>
      <c r="AE662" s="532"/>
      <c r="AF662" s="447"/>
      <c r="AG662" s="448" t="s">
        <v>453</v>
      </c>
      <c r="AH662" s="416"/>
      <c r="AI662" s="416"/>
      <c r="AJ662" s="416"/>
      <c r="AK662" s="417">
        <f>AD662</f>
        <v>0</v>
      </c>
      <c r="AL662" s="416">
        <f t="shared" si="385"/>
        <v>0</v>
      </c>
      <c r="AM662" s="418"/>
      <c r="AN662" s="416"/>
      <c r="AO662" s="419">
        <f t="shared" si="386"/>
        <v>0</v>
      </c>
      <c r="AP662" s="297"/>
      <c r="AQ662" s="420">
        <f t="shared" si="398"/>
        <v>0</v>
      </c>
      <c r="AR662" s="416"/>
      <c r="AS662" s="416"/>
      <c r="AT662" s="416"/>
      <c r="AU662" s="416">
        <f>AQ662</f>
        <v>0</v>
      </c>
      <c r="AV662" s="421">
        <f t="shared" si="387"/>
        <v>0</v>
      </c>
      <c r="AW662" s="416"/>
      <c r="AX662" s="416"/>
      <c r="AY662" s="421">
        <f t="shared" si="388"/>
        <v>0</v>
      </c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</row>
    <row r="663" spans="1:76" s="21" customFormat="1" ht="12" customHeight="1">
      <c r="A663" s="202">
        <v>18603081</v>
      </c>
      <c r="B663" s="130" t="s">
        <v>2328</v>
      </c>
      <c r="C663" s="109" t="s">
        <v>1204</v>
      </c>
      <c r="D663" s="130" t="str">
        <f t="shared" si="356"/>
        <v>W/C</v>
      </c>
      <c r="E663" s="130"/>
      <c r="F663" s="109"/>
      <c r="G663" s="130"/>
      <c r="H663" s="212" t="str">
        <f t="shared" si="393"/>
        <v/>
      </c>
      <c r="I663" s="212" t="str">
        <f t="shared" si="394"/>
        <v/>
      </c>
      <c r="J663" s="212" t="str">
        <f t="shared" si="395"/>
        <v/>
      </c>
      <c r="K663" s="212" t="str">
        <f t="shared" si="396"/>
        <v/>
      </c>
      <c r="L663" s="212" t="str">
        <f t="shared" si="358"/>
        <v>W/C</v>
      </c>
      <c r="M663" s="212" t="str">
        <f t="shared" si="359"/>
        <v>NO</v>
      </c>
      <c r="N663" s="212" t="str">
        <f t="shared" si="360"/>
        <v>W/C</v>
      </c>
      <c r="O663" s="212"/>
      <c r="P663" s="110">
        <v>10000</v>
      </c>
      <c r="Q663" s="110">
        <v>10000</v>
      </c>
      <c r="R663" s="110">
        <v>10000</v>
      </c>
      <c r="S663" s="110">
        <v>10000</v>
      </c>
      <c r="T663" s="110">
        <v>10000</v>
      </c>
      <c r="U663" s="110">
        <v>10000</v>
      </c>
      <c r="V663" s="110">
        <v>10000</v>
      </c>
      <c r="W663" s="110">
        <v>10000</v>
      </c>
      <c r="X663" s="110">
        <v>10000</v>
      </c>
      <c r="Y663" s="110">
        <v>10000</v>
      </c>
      <c r="Z663" s="110">
        <v>10000</v>
      </c>
      <c r="AA663" s="110">
        <v>10000</v>
      </c>
      <c r="AB663" s="110">
        <v>10000</v>
      </c>
      <c r="AC663" s="110"/>
      <c r="AD663" s="533">
        <f t="shared" si="397"/>
        <v>10000</v>
      </c>
      <c r="AE663" s="529"/>
      <c r="AF663" s="118"/>
      <c r="AG663" s="270"/>
      <c r="AH663" s="116"/>
      <c r="AI663" s="116"/>
      <c r="AJ663" s="116"/>
      <c r="AK663" s="117"/>
      <c r="AL663" s="116">
        <f t="shared" si="385"/>
        <v>0</v>
      </c>
      <c r="AM663" s="115">
        <f t="shared" ref="AM663:AM677" si="400">AD663</f>
        <v>10000</v>
      </c>
      <c r="AN663" s="116"/>
      <c r="AO663" s="348">
        <f t="shared" si="386"/>
        <v>10000</v>
      </c>
      <c r="AP663" s="297"/>
      <c r="AQ663" s="101">
        <f t="shared" si="398"/>
        <v>10000</v>
      </c>
      <c r="AR663" s="116"/>
      <c r="AS663" s="116"/>
      <c r="AT663" s="116"/>
      <c r="AU663" s="116"/>
      <c r="AV663" s="343">
        <f t="shared" si="387"/>
        <v>0</v>
      </c>
      <c r="AW663" s="116">
        <f t="shared" si="399"/>
        <v>10000</v>
      </c>
      <c r="AX663" s="116"/>
      <c r="AY663" s="343">
        <f t="shared" si="388"/>
        <v>10000</v>
      </c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</row>
    <row r="664" spans="1:76" s="21" customFormat="1" ht="12" customHeight="1">
      <c r="A664" s="202">
        <v>18603091</v>
      </c>
      <c r="B664" s="130" t="s">
        <v>2329</v>
      </c>
      <c r="C664" s="109" t="s">
        <v>1205</v>
      </c>
      <c r="D664" s="130" t="str">
        <f t="shared" si="356"/>
        <v>W/C</v>
      </c>
      <c r="E664" s="130"/>
      <c r="F664" s="109"/>
      <c r="G664" s="130"/>
      <c r="H664" s="212" t="str">
        <f t="shared" si="393"/>
        <v/>
      </c>
      <c r="I664" s="212" t="str">
        <f t="shared" si="394"/>
        <v/>
      </c>
      <c r="J664" s="212" t="str">
        <f t="shared" si="395"/>
        <v/>
      </c>
      <c r="K664" s="212" t="str">
        <f t="shared" si="396"/>
        <v/>
      </c>
      <c r="L664" s="212" t="str">
        <f t="shared" si="358"/>
        <v>W/C</v>
      </c>
      <c r="M664" s="212" t="str">
        <f t="shared" si="359"/>
        <v>NO</v>
      </c>
      <c r="N664" s="212" t="str">
        <f t="shared" si="360"/>
        <v>W/C</v>
      </c>
      <c r="O664" s="212"/>
      <c r="P664" s="110">
        <v>12500</v>
      </c>
      <c r="Q664" s="110">
        <v>12500</v>
      </c>
      <c r="R664" s="110">
        <v>12500</v>
      </c>
      <c r="S664" s="110">
        <v>12500</v>
      </c>
      <c r="T664" s="110">
        <v>12500</v>
      </c>
      <c r="U664" s="110">
        <v>12500</v>
      </c>
      <c r="V664" s="110">
        <v>12500</v>
      </c>
      <c r="W664" s="110">
        <v>12500</v>
      </c>
      <c r="X664" s="110">
        <v>12500</v>
      </c>
      <c r="Y664" s="110">
        <v>12500</v>
      </c>
      <c r="Z664" s="110">
        <v>12500</v>
      </c>
      <c r="AA664" s="110">
        <v>12500</v>
      </c>
      <c r="AB664" s="110">
        <v>12500</v>
      </c>
      <c r="AC664" s="110"/>
      <c r="AD664" s="533">
        <f t="shared" si="397"/>
        <v>12500</v>
      </c>
      <c r="AE664" s="529"/>
      <c r="AF664" s="118"/>
      <c r="AG664" s="270"/>
      <c r="AH664" s="116"/>
      <c r="AI664" s="116"/>
      <c r="AJ664" s="116"/>
      <c r="AK664" s="117"/>
      <c r="AL664" s="116">
        <f t="shared" si="385"/>
        <v>0</v>
      </c>
      <c r="AM664" s="115">
        <f t="shared" si="400"/>
        <v>12500</v>
      </c>
      <c r="AN664" s="116"/>
      <c r="AO664" s="348">
        <f t="shared" si="386"/>
        <v>12500</v>
      </c>
      <c r="AP664" s="297"/>
      <c r="AQ664" s="101">
        <f t="shared" si="398"/>
        <v>12500</v>
      </c>
      <c r="AR664" s="116"/>
      <c r="AS664" s="116"/>
      <c r="AT664" s="116"/>
      <c r="AU664" s="116"/>
      <c r="AV664" s="343">
        <f t="shared" si="387"/>
        <v>0</v>
      </c>
      <c r="AW664" s="116">
        <f t="shared" si="399"/>
        <v>12500</v>
      </c>
      <c r="AX664" s="116"/>
      <c r="AY664" s="343">
        <f t="shared" si="388"/>
        <v>12500</v>
      </c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</row>
    <row r="665" spans="1:76" s="21" customFormat="1" ht="12" customHeight="1">
      <c r="A665" s="436">
        <v>18604001</v>
      </c>
      <c r="B665" s="130" t="s">
        <v>2330</v>
      </c>
      <c r="C665" s="410" t="s">
        <v>1395</v>
      </c>
      <c r="D665" s="411" t="str">
        <f t="shared" si="356"/>
        <v>W/C</v>
      </c>
      <c r="E665" s="411"/>
      <c r="F665" s="428">
        <v>42811</v>
      </c>
      <c r="G665" s="411"/>
      <c r="H665" s="412" t="str">
        <f t="shared" si="393"/>
        <v/>
      </c>
      <c r="I665" s="412" t="str">
        <f t="shared" si="394"/>
        <v/>
      </c>
      <c r="J665" s="412" t="str">
        <f t="shared" si="395"/>
        <v/>
      </c>
      <c r="K665" s="412" t="str">
        <f t="shared" si="396"/>
        <v/>
      </c>
      <c r="L665" s="412" t="str">
        <f t="shared" si="358"/>
        <v>W/C</v>
      </c>
      <c r="M665" s="412" t="str">
        <f t="shared" si="359"/>
        <v>NO</v>
      </c>
      <c r="N665" s="412" t="str">
        <f t="shared" si="360"/>
        <v>W/C</v>
      </c>
      <c r="O665" s="412"/>
      <c r="P665" s="413">
        <v>1091188.76</v>
      </c>
      <c r="Q665" s="413">
        <v>1694190.26</v>
      </c>
      <c r="R665" s="413">
        <v>1693918.25</v>
      </c>
      <c r="S665" s="413">
        <v>1817114.54</v>
      </c>
      <c r="T665" s="413">
        <v>1921355.1</v>
      </c>
      <c r="U665" s="413">
        <v>1787927.65</v>
      </c>
      <c r="V665" s="413">
        <v>1809512.16</v>
      </c>
      <c r="W665" s="413">
        <v>1782826.67</v>
      </c>
      <c r="X665" s="413">
        <v>1756141.18</v>
      </c>
      <c r="Y665" s="413">
        <v>1729455.69</v>
      </c>
      <c r="Z665" s="413">
        <v>1702770.2</v>
      </c>
      <c r="AA665" s="413">
        <v>1676084.71</v>
      </c>
      <c r="AB665" s="413">
        <v>1649399.22</v>
      </c>
      <c r="AC665" s="413"/>
      <c r="AD665" s="534">
        <f t="shared" si="397"/>
        <v>1728465.8666666665</v>
      </c>
      <c r="AE665" s="530"/>
      <c r="AF665" s="414"/>
      <c r="AG665" s="415"/>
      <c r="AH665" s="416"/>
      <c r="AI665" s="416"/>
      <c r="AJ665" s="416"/>
      <c r="AK665" s="417"/>
      <c r="AL665" s="416">
        <f t="shared" si="385"/>
        <v>0</v>
      </c>
      <c r="AM665" s="418">
        <f t="shared" si="400"/>
        <v>1728465.8666666665</v>
      </c>
      <c r="AN665" s="416"/>
      <c r="AO665" s="419">
        <f t="shared" si="386"/>
        <v>1728465.8666666665</v>
      </c>
      <c r="AP665" s="297"/>
      <c r="AQ665" s="420">
        <f t="shared" si="398"/>
        <v>1649399.22</v>
      </c>
      <c r="AR665" s="416"/>
      <c r="AS665" s="416"/>
      <c r="AT665" s="416"/>
      <c r="AU665" s="416"/>
      <c r="AV665" s="421">
        <f t="shared" si="387"/>
        <v>0</v>
      </c>
      <c r="AW665" s="416">
        <f t="shared" si="399"/>
        <v>1649399.22</v>
      </c>
      <c r="AX665" s="416"/>
      <c r="AY665" s="421">
        <f t="shared" si="388"/>
        <v>1649399.22</v>
      </c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</row>
    <row r="666" spans="1:76" s="21" customFormat="1" ht="12" customHeight="1">
      <c r="A666" s="436">
        <v>18604011</v>
      </c>
      <c r="B666" s="411" t="s">
        <v>2331</v>
      </c>
      <c r="C666" s="410" t="s">
        <v>1407</v>
      </c>
      <c r="D666" s="411" t="str">
        <f t="shared" si="356"/>
        <v>W/C</v>
      </c>
      <c r="E666" s="411"/>
      <c r="F666" s="428">
        <v>42872</v>
      </c>
      <c r="G666" s="411"/>
      <c r="H666" s="412" t="str">
        <f t="shared" si="393"/>
        <v/>
      </c>
      <c r="I666" s="412" t="str">
        <f t="shared" si="394"/>
        <v/>
      </c>
      <c r="J666" s="412" t="str">
        <f t="shared" si="395"/>
        <v/>
      </c>
      <c r="K666" s="412" t="str">
        <f t="shared" si="396"/>
        <v/>
      </c>
      <c r="L666" s="412" t="str">
        <f t="shared" si="358"/>
        <v>W/C</v>
      </c>
      <c r="M666" s="412" t="str">
        <f t="shared" si="359"/>
        <v>NO</v>
      </c>
      <c r="N666" s="412" t="str">
        <f t="shared" si="360"/>
        <v>W/C</v>
      </c>
      <c r="O666" s="412"/>
      <c r="P666" s="413">
        <v>828572.1</v>
      </c>
      <c r="Q666" s="413">
        <v>1514162.58</v>
      </c>
      <c r="R666" s="413">
        <v>1514275.46</v>
      </c>
      <c r="S666" s="413">
        <v>1514275.46</v>
      </c>
      <c r="T666" s="413">
        <v>1517126.11</v>
      </c>
      <c r="U666" s="413">
        <v>1517126.11</v>
      </c>
      <c r="V666" s="413">
        <v>1517126.11</v>
      </c>
      <c r="W666" s="413">
        <v>1517126.11</v>
      </c>
      <c r="X666" s="413">
        <v>1517126.11</v>
      </c>
      <c r="Y666" s="413">
        <v>1517126.11</v>
      </c>
      <c r="Z666" s="413">
        <v>1103364.52</v>
      </c>
      <c r="AA666" s="413">
        <v>1057391.01</v>
      </c>
      <c r="AB666" s="413">
        <v>1011417.5</v>
      </c>
      <c r="AC666" s="413"/>
      <c r="AD666" s="534">
        <f t="shared" si="397"/>
        <v>1393851.7074999998</v>
      </c>
      <c r="AE666" s="530"/>
      <c r="AF666" s="414"/>
      <c r="AG666" s="415"/>
      <c r="AH666" s="416"/>
      <c r="AI666" s="416"/>
      <c r="AJ666" s="416"/>
      <c r="AK666" s="417"/>
      <c r="AL666" s="416">
        <f t="shared" si="385"/>
        <v>0</v>
      </c>
      <c r="AM666" s="418">
        <f t="shared" si="400"/>
        <v>1393851.7074999998</v>
      </c>
      <c r="AN666" s="416"/>
      <c r="AO666" s="419">
        <f t="shared" si="386"/>
        <v>1393851.7074999998</v>
      </c>
      <c r="AP666" s="297"/>
      <c r="AQ666" s="420">
        <f t="shared" si="398"/>
        <v>1011417.5</v>
      </c>
      <c r="AR666" s="416"/>
      <c r="AS666" s="416"/>
      <c r="AT666" s="416"/>
      <c r="AU666" s="416"/>
      <c r="AV666" s="421">
        <f t="shared" si="387"/>
        <v>0</v>
      </c>
      <c r="AW666" s="416">
        <f t="shared" si="399"/>
        <v>1011417.5</v>
      </c>
      <c r="AX666" s="416"/>
      <c r="AY666" s="421">
        <f t="shared" si="388"/>
        <v>1011417.5</v>
      </c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</row>
    <row r="667" spans="1:76" s="21" customFormat="1" ht="12" customHeight="1">
      <c r="A667" s="436">
        <v>18604021</v>
      </c>
      <c r="B667" s="411" t="s">
        <v>2332</v>
      </c>
      <c r="C667" s="410" t="s">
        <v>1409</v>
      </c>
      <c r="D667" s="411" t="str">
        <f t="shared" si="356"/>
        <v>W/C</v>
      </c>
      <c r="E667" s="411"/>
      <c r="F667" s="428">
        <v>42904</v>
      </c>
      <c r="G667" s="411"/>
      <c r="H667" s="412" t="str">
        <f t="shared" si="393"/>
        <v/>
      </c>
      <c r="I667" s="412" t="str">
        <f t="shared" si="394"/>
        <v/>
      </c>
      <c r="J667" s="412" t="str">
        <f t="shared" si="395"/>
        <v/>
      </c>
      <c r="K667" s="412" t="str">
        <f t="shared" si="396"/>
        <v/>
      </c>
      <c r="L667" s="412" t="str">
        <f t="shared" si="358"/>
        <v>W/C</v>
      </c>
      <c r="M667" s="412" t="str">
        <f t="shared" si="359"/>
        <v>NO</v>
      </c>
      <c r="N667" s="412" t="str">
        <f t="shared" si="360"/>
        <v>W/C</v>
      </c>
      <c r="O667" s="412"/>
      <c r="P667" s="413">
        <v>206639.68</v>
      </c>
      <c r="Q667" s="413">
        <v>1732217.82</v>
      </c>
      <c r="R667" s="413">
        <v>2707424.07</v>
      </c>
      <c r="S667" s="413">
        <v>1863612.57</v>
      </c>
      <c r="T667" s="413">
        <v>1870334.46</v>
      </c>
      <c r="U667" s="413">
        <v>1856781.31</v>
      </c>
      <c r="V667" s="413">
        <v>1848462.88</v>
      </c>
      <c r="W667" s="413">
        <v>1834003.76</v>
      </c>
      <c r="X667" s="413">
        <v>1825923.02</v>
      </c>
      <c r="Y667" s="413">
        <v>1817842.28</v>
      </c>
      <c r="Z667" s="413">
        <v>1809761.54</v>
      </c>
      <c r="AA667" s="413">
        <v>1796208.39</v>
      </c>
      <c r="AB667" s="413">
        <v>1782655.24</v>
      </c>
      <c r="AC667" s="413"/>
      <c r="AD667" s="534">
        <f t="shared" si="397"/>
        <v>1829768.2966666666</v>
      </c>
      <c r="AE667" s="530"/>
      <c r="AF667" s="414"/>
      <c r="AG667" s="415"/>
      <c r="AH667" s="416"/>
      <c r="AI667" s="416"/>
      <c r="AJ667" s="416"/>
      <c r="AK667" s="417"/>
      <c r="AL667" s="416">
        <f t="shared" si="385"/>
        <v>0</v>
      </c>
      <c r="AM667" s="418">
        <f t="shared" si="400"/>
        <v>1829768.2966666666</v>
      </c>
      <c r="AN667" s="416"/>
      <c r="AO667" s="419">
        <f t="shared" si="386"/>
        <v>1829768.2966666666</v>
      </c>
      <c r="AP667" s="297"/>
      <c r="AQ667" s="420">
        <f t="shared" si="398"/>
        <v>1782655.24</v>
      </c>
      <c r="AR667" s="416"/>
      <c r="AS667" s="416"/>
      <c r="AT667" s="416"/>
      <c r="AU667" s="416"/>
      <c r="AV667" s="421">
        <f t="shared" si="387"/>
        <v>0</v>
      </c>
      <c r="AW667" s="416">
        <f t="shared" si="399"/>
        <v>1782655.24</v>
      </c>
      <c r="AX667" s="416"/>
      <c r="AY667" s="421">
        <f t="shared" si="388"/>
        <v>1782655.24</v>
      </c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</row>
    <row r="668" spans="1:76" s="21" customFormat="1" ht="12" customHeight="1">
      <c r="A668" s="436">
        <v>18604031</v>
      </c>
      <c r="B668" s="411" t="s">
        <v>2333</v>
      </c>
      <c r="C668" s="410" t="s">
        <v>1401</v>
      </c>
      <c r="D668" s="411" t="str">
        <f t="shared" si="356"/>
        <v>W/C</v>
      </c>
      <c r="E668" s="411"/>
      <c r="F668" s="428">
        <v>42842</v>
      </c>
      <c r="G668" s="411"/>
      <c r="H668" s="412" t="str">
        <f t="shared" si="393"/>
        <v/>
      </c>
      <c r="I668" s="412" t="str">
        <f t="shared" si="394"/>
        <v/>
      </c>
      <c r="J668" s="412" t="str">
        <f t="shared" si="395"/>
        <v/>
      </c>
      <c r="K668" s="412" t="str">
        <f t="shared" si="396"/>
        <v/>
      </c>
      <c r="L668" s="412" t="str">
        <f t="shared" si="358"/>
        <v>W/C</v>
      </c>
      <c r="M668" s="412" t="str">
        <f t="shared" si="359"/>
        <v>NO</v>
      </c>
      <c r="N668" s="412" t="str">
        <f t="shared" si="360"/>
        <v>W/C</v>
      </c>
      <c r="O668" s="412"/>
      <c r="P668" s="413">
        <v>659483.16</v>
      </c>
      <c r="Q668" s="413">
        <v>702790.3</v>
      </c>
      <c r="R668" s="413">
        <v>711800.5</v>
      </c>
      <c r="S668" s="413">
        <v>1472617.16</v>
      </c>
      <c r="T668" s="413">
        <v>1472617.16</v>
      </c>
      <c r="U668" s="413">
        <v>1537614.54</v>
      </c>
      <c r="V668" s="413">
        <v>1641718.72</v>
      </c>
      <c r="W668" s="413">
        <v>1629417.8</v>
      </c>
      <c r="X668" s="413">
        <v>1617116.88</v>
      </c>
      <c r="Y668" s="413">
        <v>1604815.96</v>
      </c>
      <c r="Z668" s="413">
        <v>1592515.04</v>
      </c>
      <c r="AA668" s="413">
        <v>1580214.12</v>
      </c>
      <c r="AB668" s="413">
        <v>1567913.2</v>
      </c>
      <c r="AC668" s="413"/>
      <c r="AD668" s="534">
        <f t="shared" si="397"/>
        <v>1389744.6966666665</v>
      </c>
      <c r="AE668" s="530"/>
      <c r="AF668" s="414"/>
      <c r="AG668" s="415"/>
      <c r="AH668" s="416"/>
      <c r="AI668" s="416"/>
      <c r="AJ668" s="416"/>
      <c r="AK668" s="417"/>
      <c r="AL668" s="416">
        <f t="shared" si="385"/>
        <v>0</v>
      </c>
      <c r="AM668" s="418">
        <f t="shared" si="400"/>
        <v>1389744.6966666665</v>
      </c>
      <c r="AN668" s="416"/>
      <c r="AO668" s="419">
        <f t="shared" si="386"/>
        <v>1389744.6966666665</v>
      </c>
      <c r="AP668" s="297"/>
      <c r="AQ668" s="420">
        <f t="shared" si="398"/>
        <v>1567913.2</v>
      </c>
      <c r="AR668" s="416"/>
      <c r="AS668" s="416"/>
      <c r="AT668" s="416"/>
      <c r="AU668" s="416"/>
      <c r="AV668" s="421">
        <f t="shared" si="387"/>
        <v>0</v>
      </c>
      <c r="AW668" s="416">
        <f t="shared" si="399"/>
        <v>1567913.2</v>
      </c>
      <c r="AX668" s="416"/>
      <c r="AY668" s="421">
        <f t="shared" si="388"/>
        <v>1567913.2</v>
      </c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</row>
    <row r="669" spans="1:76" s="21" customFormat="1" ht="12" customHeight="1">
      <c r="A669" s="436">
        <v>18604041</v>
      </c>
      <c r="B669" s="130" t="s">
        <v>2334</v>
      </c>
      <c r="C669" s="410" t="s">
        <v>1410</v>
      </c>
      <c r="D669" s="411" t="str">
        <f t="shared" si="356"/>
        <v>W/C</v>
      </c>
      <c r="E669" s="411"/>
      <c r="F669" s="428">
        <v>42904</v>
      </c>
      <c r="G669" s="411"/>
      <c r="H669" s="412" t="str">
        <f t="shared" si="393"/>
        <v/>
      </c>
      <c r="I669" s="412" t="str">
        <f t="shared" si="394"/>
        <v/>
      </c>
      <c r="J669" s="412" t="str">
        <f t="shared" si="395"/>
        <v/>
      </c>
      <c r="K669" s="412" t="str">
        <f t="shared" si="396"/>
        <v/>
      </c>
      <c r="L669" s="412" t="str">
        <f t="shared" si="358"/>
        <v>W/C</v>
      </c>
      <c r="M669" s="412" t="str">
        <f t="shared" si="359"/>
        <v>NO</v>
      </c>
      <c r="N669" s="412" t="str">
        <f t="shared" si="360"/>
        <v>W/C</v>
      </c>
      <c r="O669" s="412"/>
      <c r="P669" s="413">
        <v>1493408.14</v>
      </c>
      <c r="Q669" s="413">
        <v>1493408.14</v>
      </c>
      <c r="R669" s="413">
        <v>1493408.14</v>
      </c>
      <c r="S669" s="413">
        <v>1414807.72</v>
      </c>
      <c r="T669" s="413">
        <v>1388607.58</v>
      </c>
      <c r="U669" s="413">
        <v>1362407.44</v>
      </c>
      <c r="V669" s="413">
        <v>1344481.03</v>
      </c>
      <c r="W669" s="413">
        <v>1318280.8899999999</v>
      </c>
      <c r="X669" s="413">
        <v>1292080.75</v>
      </c>
      <c r="Y669" s="413">
        <v>1265880.6100000001</v>
      </c>
      <c r="Z669" s="413">
        <v>1272775.3899999999</v>
      </c>
      <c r="AA669" s="413">
        <v>1254848.98</v>
      </c>
      <c r="AB669" s="413">
        <v>1236922.57</v>
      </c>
      <c r="AC669" s="413"/>
      <c r="AD669" s="534">
        <f t="shared" si="397"/>
        <v>1355512.66875</v>
      </c>
      <c r="AE669" s="530"/>
      <c r="AF669" s="414"/>
      <c r="AG669" s="415"/>
      <c r="AH669" s="416"/>
      <c r="AI669" s="416"/>
      <c r="AJ669" s="416"/>
      <c r="AK669" s="417"/>
      <c r="AL669" s="416">
        <f t="shared" si="385"/>
        <v>0</v>
      </c>
      <c r="AM669" s="418">
        <f t="shared" si="400"/>
        <v>1355512.66875</v>
      </c>
      <c r="AN669" s="416"/>
      <c r="AO669" s="419">
        <f t="shared" si="386"/>
        <v>1355512.66875</v>
      </c>
      <c r="AP669" s="297"/>
      <c r="AQ669" s="420">
        <f t="shared" si="398"/>
        <v>1236922.57</v>
      </c>
      <c r="AR669" s="416"/>
      <c r="AS669" s="416"/>
      <c r="AT669" s="416"/>
      <c r="AU669" s="416"/>
      <c r="AV669" s="421">
        <f t="shared" si="387"/>
        <v>0</v>
      </c>
      <c r="AW669" s="416">
        <f t="shared" si="399"/>
        <v>1236922.57</v>
      </c>
      <c r="AX669" s="416"/>
      <c r="AY669" s="421">
        <f t="shared" si="388"/>
        <v>1236922.57</v>
      </c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</row>
    <row r="670" spans="1:76" s="21" customFormat="1" ht="12" customHeight="1">
      <c r="A670" s="195">
        <v>18605011</v>
      </c>
      <c r="B670" s="126" t="s">
        <v>2335</v>
      </c>
      <c r="C670" s="143" t="s">
        <v>1171</v>
      </c>
      <c r="D670" s="130" t="str">
        <f t="shared" si="356"/>
        <v>W/C</v>
      </c>
      <c r="E670" s="130"/>
      <c r="F670" s="143"/>
      <c r="G670" s="130"/>
      <c r="H670" s="212" t="str">
        <f t="shared" si="393"/>
        <v/>
      </c>
      <c r="I670" s="212" t="str">
        <f t="shared" si="394"/>
        <v/>
      </c>
      <c r="J670" s="212" t="str">
        <f t="shared" si="395"/>
        <v/>
      </c>
      <c r="K670" s="212" t="str">
        <f t="shared" si="396"/>
        <v/>
      </c>
      <c r="L670" s="212" t="str">
        <f t="shared" si="358"/>
        <v>W/C</v>
      </c>
      <c r="M670" s="212" t="str">
        <f t="shared" si="359"/>
        <v>NO</v>
      </c>
      <c r="N670" s="212" t="str">
        <f t="shared" si="360"/>
        <v>W/C</v>
      </c>
      <c r="O670" s="212"/>
      <c r="P670" s="110">
        <v>3743916.69</v>
      </c>
      <c r="Q670" s="110">
        <v>4707230.8</v>
      </c>
      <c r="R670" s="110">
        <v>4614233.75</v>
      </c>
      <c r="S670" s="110">
        <v>4683873.5199999996</v>
      </c>
      <c r="T670" s="110">
        <v>5362063.37</v>
      </c>
      <c r="U670" s="110">
        <v>5162606.1100000003</v>
      </c>
      <c r="V670" s="110">
        <v>4963119.99</v>
      </c>
      <c r="W670" s="110">
        <v>4773857.3899999997</v>
      </c>
      <c r="X670" s="110">
        <v>4573894.78</v>
      </c>
      <c r="Y670" s="110">
        <v>4373932.17</v>
      </c>
      <c r="Z670" s="110">
        <v>4173969.56</v>
      </c>
      <c r="AA670" s="110">
        <v>3974006.95</v>
      </c>
      <c r="AB670" s="110">
        <v>3774044.34</v>
      </c>
      <c r="AC670" s="110"/>
      <c r="AD670" s="533">
        <f t="shared" si="397"/>
        <v>4593480.7420833344</v>
      </c>
      <c r="AE670" s="529"/>
      <c r="AF670" s="118"/>
      <c r="AG670" s="270"/>
      <c r="AH670" s="116"/>
      <c r="AI670" s="116"/>
      <c r="AJ670" s="116"/>
      <c r="AK670" s="117"/>
      <c r="AL670" s="116">
        <f t="shared" si="385"/>
        <v>0</v>
      </c>
      <c r="AM670" s="115">
        <f t="shared" si="400"/>
        <v>4593480.7420833344</v>
      </c>
      <c r="AN670" s="116"/>
      <c r="AO670" s="348">
        <f t="shared" si="386"/>
        <v>4593480.7420833344</v>
      </c>
      <c r="AP670" s="297"/>
      <c r="AQ670" s="101">
        <f t="shared" si="398"/>
        <v>3774044.34</v>
      </c>
      <c r="AR670" s="116"/>
      <c r="AS670" s="116"/>
      <c r="AT670" s="116"/>
      <c r="AU670" s="116"/>
      <c r="AV670" s="343">
        <f t="shared" si="387"/>
        <v>0</v>
      </c>
      <c r="AW670" s="116">
        <f t="shared" si="399"/>
        <v>3774044.34</v>
      </c>
      <c r="AX670" s="116"/>
      <c r="AY670" s="343">
        <f t="shared" si="388"/>
        <v>3774044.34</v>
      </c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</row>
    <row r="671" spans="1:76" s="21" customFormat="1" ht="12" customHeight="1">
      <c r="A671" s="202">
        <v>18605021</v>
      </c>
      <c r="B671" s="130" t="s">
        <v>2336</v>
      </c>
      <c r="C671" s="109" t="s">
        <v>1206</v>
      </c>
      <c r="D671" s="130" t="str">
        <f t="shared" ref="D671:D734" si="401">IF(CONCATENATE(H671,I671,J671,K671,N671)= "ERBGRB","CRB",CONCATENATE(H671,I671,J671,K671,N671))</f>
        <v>W/C</v>
      </c>
      <c r="E671" s="130"/>
      <c r="F671" s="109"/>
      <c r="G671" s="130"/>
      <c r="H671" s="212" t="str">
        <f t="shared" si="393"/>
        <v/>
      </c>
      <c r="I671" s="212" t="str">
        <f t="shared" si="394"/>
        <v/>
      </c>
      <c r="J671" s="212" t="str">
        <f t="shared" si="395"/>
        <v/>
      </c>
      <c r="K671" s="212" t="str">
        <f t="shared" si="396"/>
        <v/>
      </c>
      <c r="L671" s="212" t="str">
        <f t="shared" si="358"/>
        <v>W/C</v>
      </c>
      <c r="M671" s="212" t="str">
        <f t="shared" si="359"/>
        <v>NO</v>
      </c>
      <c r="N671" s="212" t="str">
        <f t="shared" si="360"/>
        <v>W/C</v>
      </c>
      <c r="O671" s="212"/>
      <c r="P671" s="110">
        <v>2692531.97</v>
      </c>
      <c r="Q671" s="110">
        <v>2532464.89</v>
      </c>
      <c r="R671" s="110">
        <v>2366732.29</v>
      </c>
      <c r="S671" s="110">
        <v>2192591.44</v>
      </c>
      <c r="T671" s="110">
        <v>3941098.43</v>
      </c>
      <c r="U671" s="110">
        <v>3963425.26</v>
      </c>
      <c r="V671" s="110">
        <v>3760023.75</v>
      </c>
      <c r="W671" s="110">
        <v>3516311.79</v>
      </c>
      <c r="X671" s="110">
        <v>3272599.85</v>
      </c>
      <c r="Y671" s="110">
        <v>3028887.91</v>
      </c>
      <c r="Z671" s="110">
        <v>3068089.39</v>
      </c>
      <c r="AA671" s="110">
        <v>3949719.75</v>
      </c>
      <c r="AB671" s="110">
        <v>4353971.37</v>
      </c>
      <c r="AC671" s="110"/>
      <c r="AD671" s="533">
        <f t="shared" si="397"/>
        <v>3259599.7016666667</v>
      </c>
      <c r="AE671" s="529"/>
      <c r="AF671" s="118"/>
      <c r="AG671" s="270"/>
      <c r="AH671" s="116"/>
      <c r="AI671" s="116"/>
      <c r="AJ671" s="116"/>
      <c r="AK671" s="117"/>
      <c r="AL671" s="116">
        <f t="shared" si="385"/>
        <v>0</v>
      </c>
      <c r="AM671" s="115">
        <f t="shared" si="400"/>
        <v>3259599.7016666667</v>
      </c>
      <c r="AN671" s="116"/>
      <c r="AO671" s="348">
        <f t="shared" si="386"/>
        <v>3259599.7016666667</v>
      </c>
      <c r="AP671" s="297"/>
      <c r="AQ671" s="101">
        <f t="shared" si="398"/>
        <v>4353971.37</v>
      </c>
      <c r="AR671" s="116"/>
      <c r="AS671" s="116"/>
      <c r="AT671" s="116"/>
      <c r="AU671" s="116"/>
      <c r="AV671" s="343">
        <f t="shared" si="387"/>
        <v>0</v>
      </c>
      <c r="AW671" s="116">
        <f t="shared" si="399"/>
        <v>4353971.37</v>
      </c>
      <c r="AX671" s="116"/>
      <c r="AY671" s="343">
        <f t="shared" si="388"/>
        <v>4353971.37</v>
      </c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</row>
    <row r="672" spans="1:76" s="21" customFormat="1" ht="12" customHeight="1">
      <c r="A672" s="195">
        <v>18605031</v>
      </c>
      <c r="B672" s="126" t="s">
        <v>2337</v>
      </c>
      <c r="C672" s="141" t="s">
        <v>1218</v>
      </c>
      <c r="D672" s="130" t="str">
        <f t="shared" si="401"/>
        <v>W/C</v>
      </c>
      <c r="E672" s="130"/>
      <c r="F672" s="141"/>
      <c r="G672" s="130"/>
      <c r="H672" s="212" t="str">
        <f t="shared" si="393"/>
        <v/>
      </c>
      <c r="I672" s="212" t="str">
        <f t="shared" si="394"/>
        <v/>
      </c>
      <c r="J672" s="212" t="str">
        <f t="shared" si="395"/>
        <v/>
      </c>
      <c r="K672" s="212" t="str">
        <f t="shared" si="396"/>
        <v/>
      </c>
      <c r="L672" s="212" t="str">
        <f t="shared" si="358"/>
        <v>W/C</v>
      </c>
      <c r="M672" s="212" t="str">
        <f t="shared" si="359"/>
        <v>NO</v>
      </c>
      <c r="N672" s="212" t="str">
        <f t="shared" si="360"/>
        <v>W/C</v>
      </c>
      <c r="O672" s="212"/>
      <c r="P672" s="110">
        <v>-0.12</v>
      </c>
      <c r="Q672" s="110">
        <v>-0.12</v>
      </c>
      <c r="R672" s="110">
        <v>0</v>
      </c>
      <c r="S672" s="110">
        <v>0</v>
      </c>
      <c r="T672" s="110">
        <v>0</v>
      </c>
      <c r="U672" s="110">
        <v>0</v>
      </c>
      <c r="V672" s="110">
        <v>0</v>
      </c>
      <c r="W672" s="110">
        <v>0</v>
      </c>
      <c r="X672" s="110">
        <v>0</v>
      </c>
      <c r="Y672" s="110">
        <v>0</v>
      </c>
      <c r="Z672" s="110">
        <v>0</v>
      </c>
      <c r="AA672" s="110">
        <v>0</v>
      </c>
      <c r="AB672" s="110">
        <v>0</v>
      </c>
      <c r="AC672" s="110"/>
      <c r="AD672" s="533">
        <f t="shared" si="397"/>
        <v>-1.4999999999999999E-2</v>
      </c>
      <c r="AE672" s="529"/>
      <c r="AF672" s="118"/>
      <c r="AG672" s="270"/>
      <c r="AH672" s="116"/>
      <c r="AI672" s="116"/>
      <c r="AJ672" s="116"/>
      <c r="AK672" s="117"/>
      <c r="AL672" s="116">
        <f t="shared" si="385"/>
        <v>0</v>
      </c>
      <c r="AM672" s="115">
        <f t="shared" si="400"/>
        <v>-1.4999999999999999E-2</v>
      </c>
      <c r="AN672" s="116"/>
      <c r="AO672" s="348">
        <f t="shared" si="386"/>
        <v>-1.4999999999999999E-2</v>
      </c>
      <c r="AP672" s="297"/>
      <c r="AQ672" s="101">
        <f t="shared" si="398"/>
        <v>0</v>
      </c>
      <c r="AR672" s="116"/>
      <c r="AS672" s="116"/>
      <c r="AT672" s="116"/>
      <c r="AU672" s="116"/>
      <c r="AV672" s="343">
        <f t="shared" si="387"/>
        <v>0</v>
      </c>
      <c r="AW672" s="116">
        <f t="shared" si="399"/>
        <v>0</v>
      </c>
      <c r="AX672" s="116"/>
      <c r="AY672" s="343">
        <f t="shared" si="388"/>
        <v>0</v>
      </c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</row>
    <row r="673" spans="1:76" s="21" customFormat="1" ht="12" customHeight="1">
      <c r="A673" s="195">
        <v>18605041</v>
      </c>
      <c r="B673" s="126" t="s">
        <v>2338</v>
      </c>
      <c r="C673" s="143" t="s">
        <v>1236</v>
      </c>
      <c r="D673" s="130" t="str">
        <f t="shared" si="401"/>
        <v>W/C</v>
      </c>
      <c r="E673" s="130"/>
      <c r="F673" s="143"/>
      <c r="G673" s="130"/>
      <c r="H673" s="212" t="str">
        <f t="shared" si="393"/>
        <v/>
      </c>
      <c r="I673" s="212" t="str">
        <f t="shared" si="394"/>
        <v/>
      </c>
      <c r="J673" s="212" t="str">
        <f t="shared" si="395"/>
        <v/>
      </c>
      <c r="K673" s="212" t="str">
        <f t="shared" si="396"/>
        <v/>
      </c>
      <c r="L673" s="212" t="str">
        <f t="shared" si="358"/>
        <v>W/C</v>
      </c>
      <c r="M673" s="212" t="str">
        <f t="shared" si="359"/>
        <v>NO</v>
      </c>
      <c r="N673" s="212" t="str">
        <f t="shared" si="360"/>
        <v>W/C</v>
      </c>
      <c r="O673" s="212"/>
      <c r="P673" s="110">
        <v>2667466.75</v>
      </c>
      <c r="Q673" s="110">
        <v>2639102.75</v>
      </c>
      <c r="R673" s="110">
        <v>2610738.75</v>
      </c>
      <c r="S673" s="110">
        <v>2582374.75</v>
      </c>
      <c r="T673" s="110">
        <v>2554010.75</v>
      </c>
      <c r="U673" s="110">
        <v>2525646.75</v>
      </c>
      <c r="V673" s="110">
        <v>2497282.75</v>
      </c>
      <c r="W673" s="110">
        <v>2468918.75</v>
      </c>
      <c r="X673" s="110">
        <v>2440554.75</v>
      </c>
      <c r="Y673" s="110">
        <v>2412190.75</v>
      </c>
      <c r="Z673" s="110">
        <v>2383826.75</v>
      </c>
      <c r="AA673" s="110">
        <v>2355462.75</v>
      </c>
      <c r="AB673" s="110">
        <v>2327584.27</v>
      </c>
      <c r="AC673" s="110"/>
      <c r="AD673" s="533">
        <f t="shared" si="397"/>
        <v>2497302.98</v>
      </c>
      <c r="AE673" s="529"/>
      <c r="AF673" s="118"/>
      <c r="AG673" s="270"/>
      <c r="AH673" s="116"/>
      <c r="AI673" s="116"/>
      <c r="AJ673" s="116"/>
      <c r="AK673" s="117"/>
      <c r="AL673" s="116">
        <f t="shared" si="385"/>
        <v>0</v>
      </c>
      <c r="AM673" s="115">
        <f t="shared" si="400"/>
        <v>2497302.98</v>
      </c>
      <c r="AN673" s="116"/>
      <c r="AO673" s="348">
        <f t="shared" si="386"/>
        <v>2497302.98</v>
      </c>
      <c r="AP673" s="297"/>
      <c r="AQ673" s="101">
        <f t="shared" si="398"/>
        <v>2327584.27</v>
      </c>
      <c r="AR673" s="116"/>
      <c r="AS673" s="116"/>
      <c r="AT673" s="116"/>
      <c r="AU673" s="116"/>
      <c r="AV673" s="343">
        <f t="shared" si="387"/>
        <v>0</v>
      </c>
      <c r="AW673" s="116">
        <f t="shared" si="399"/>
        <v>2327584.27</v>
      </c>
      <c r="AX673" s="116"/>
      <c r="AY673" s="343">
        <f t="shared" si="388"/>
        <v>2327584.27</v>
      </c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</row>
    <row r="674" spans="1:76" s="21" customFormat="1" ht="12" customHeight="1">
      <c r="A674" s="434">
        <v>18605051</v>
      </c>
      <c r="B674" s="244" t="s">
        <v>1301</v>
      </c>
      <c r="C674" s="410" t="s">
        <v>1299</v>
      </c>
      <c r="D674" s="411" t="str">
        <f t="shared" si="401"/>
        <v>W/C</v>
      </c>
      <c r="E674" s="411"/>
      <c r="F674" s="410"/>
      <c r="G674" s="411"/>
      <c r="H674" s="412" t="str">
        <f t="shared" si="393"/>
        <v/>
      </c>
      <c r="I674" s="412" t="str">
        <f t="shared" si="394"/>
        <v/>
      </c>
      <c r="J674" s="412" t="str">
        <f t="shared" si="395"/>
        <v/>
      </c>
      <c r="K674" s="412" t="str">
        <f t="shared" si="396"/>
        <v/>
      </c>
      <c r="L674" s="412" t="str">
        <f t="shared" si="358"/>
        <v>W/C</v>
      </c>
      <c r="M674" s="412" t="str">
        <f t="shared" si="359"/>
        <v>NO</v>
      </c>
      <c r="N674" s="412" t="str">
        <f t="shared" si="360"/>
        <v>W/C</v>
      </c>
      <c r="O674" s="412"/>
      <c r="P674" s="413">
        <v>3773575.45</v>
      </c>
      <c r="Q674" s="413">
        <v>3773575.45</v>
      </c>
      <c r="R674" s="413">
        <v>3383205.61</v>
      </c>
      <c r="S674" s="413">
        <v>3350674.79</v>
      </c>
      <c r="T674" s="413">
        <v>3318143.97</v>
      </c>
      <c r="U674" s="413">
        <v>3285613.15</v>
      </c>
      <c r="V674" s="413">
        <v>3253082.33</v>
      </c>
      <c r="W674" s="413">
        <v>3220551.51</v>
      </c>
      <c r="X674" s="413">
        <v>3188020.69</v>
      </c>
      <c r="Y674" s="413">
        <v>3155489.87</v>
      </c>
      <c r="Z674" s="413">
        <v>3122959.05</v>
      </c>
      <c r="AA674" s="413">
        <v>3090428.23</v>
      </c>
      <c r="AB674" s="413">
        <v>3057897.41</v>
      </c>
      <c r="AC674" s="413"/>
      <c r="AD674" s="534">
        <f t="shared" si="397"/>
        <v>3296456.7566666673</v>
      </c>
      <c r="AE674" s="530"/>
      <c r="AF674" s="414"/>
      <c r="AG674" s="415"/>
      <c r="AH674" s="416"/>
      <c r="AI674" s="416"/>
      <c r="AJ674" s="416"/>
      <c r="AK674" s="417"/>
      <c r="AL674" s="416">
        <f t="shared" si="385"/>
        <v>0</v>
      </c>
      <c r="AM674" s="418">
        <f t="shared" si="400"/>
        <v>3296456.7566666673</v>
      </c>
      <c r="AN674" s="416"/>
      <c r="AO674" s="419">
        <f t="shared" si="386"/>
        <v>3296456.7566666673</v>
      </c>
      <c r="AP674" s="297"/>
      <c r="AQ674" s="420">
        <f t="shared" si="398"/>
        <v>3057897.41</v>
      </c>
      <c r="AR674" s="416"/>
      <c r="AS674" s="416"/>
      <c r="AT674" s="416"/>
      <c r="AU674" s="416"/>
      <c r="AV674" s="421">
        <f t="shared" si="387"/>
        <v>0</v>
      </c>
      <c r="AW674" s="416">
        <f t="shared" si="399"/>
        <v>3057897.41</v>
      </c>
      <c r="AX674" s="416"/>
      <c r="AY674" s="421">
        <f t="shared" si="388"/>
        <v>3057897.41</v>
      </c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</row>
    <row r="675" spans="1:76" s="21" customFormat="1" ht="12" customHeight="1">
      <c r="A675" s="195">
        <v>18605061</v>
      </c>
      <c r="B675" s="126" t="s">
        <v>2339</v>
      </c>
      <c r="C675" s="109" t="s">
        <v>1345</v>
      </c>
      <c r="D675" s="130" t="str">
        <f t="shared" si="401"/>
        <v>W/C</v>
      </c>
      <c r="E675" s="130"/>
      <c r="F675" s="109"/>
      <c r="G675" s="130"/>
      <c r="H675" s="212" t="str">
        <f t="shared" si="393"/>
        <v/>
      </c>
      <c r="I675" s="212" t="str">
        <f t="shared" si="394"/>
        <v/>
      </c>
      <c r="J675" s="212" t="str">
        <f t="shared" si="395"/>
        <v/>
      </c>
      <c r="K675" s="212" t="str">
        <f t="shared" si="396"/>
        <v/>
      </c>
      <c r="L675" s="212" t="str">
        <f t="shared" ref="L675:L738" si="402">IF(VALUE(AM675),"W/C",IF(ISBLANK(AM675),"NO","W/C"))</f>
        <v>W/C</v>
      </c>
      <c r="M675" s="212" t="str">
        <f t="shared" ref="M675:M738" si="403">IF(VALUE(AN675),"W/C",IF(ISBLANK(AN675),"NO","W/C"))</f>
        <v>NO</v>
      </c>
      <c r="N675" s="212" t="str">
        <f t="shared" ref="N675:N738" si="404">IF(OR(CONCATENATE(L675,M675)="NOW/C",CONCATENATE(L675,M675)="W/CNO"),"W/C","")</f>
        <v>W/C</v>
      </c>
      <c r="O675" s="212"/>
      <c r="P675" s="110">
        <v>1311224.94</v>
      </c>
      <c r="Q675" s="110">
        <v>1274802.02</v>
      </c>
      <c r="R675" s="110">
        <v>1238379.1000000001</v>
      </c>
      <c r="S675" s="110">
        <v>1201956.18</v>
      </c>
      <c r="T675" s="110">
        <v>1165533.26</v>
      </c>
      <c r="U675" s="110">
        <v>1129110.3400000001</v>
      </c>
      <c r="V675" s="110">
        <v>1108581.06</v>
      </c>
      <c r="W675" s="110">
        <v>1072158.1399999999</v>
      </c>
      <c r="X675" s="110">
        <v>1035735.22</v>
      </c>
      <c r="Y675" s="110">
        <v>999312.3</v>
      </c>
      <c r="Z675" s="110">
        <v>1026463.94</v>
      </c>
      <c r="AA675" s="110">
        <v>1005934.66</v>
      </c>
      <c r="AB675" s="110">
        <v>985405.38</v>
      </c>
      <c r="AC675" s="110"/>
      <c r="AD675" s="533">
        <f t="shared" si="397"/>
        <v>1117190.115</v>
      </c>
      <c r="AE675" s="529"/>
      <c r="AF675" s="118"/>
      <c r="AG675" s="270"/>
      <c r="AH675" s="116"/>
      <c r="AI675" s="116"/>
      <c r="AJ675" s="116"/>
      <c r="AK675" s="117"/>
      <c r="AL675" s="116">
        <f t="shared" si="385"/>
        <v>0</v>
      </c>
      <c r="AM675" s="115">
        <f t="shared" si="400"/>
        <v>1117190.115</v>
      </c>
      <c r="AN675" s="116"/>
      <c r="AO675" s="348">
        <f t="shared" si="386"/>
        <v>1117190.115</v>
      </c>
      <c r="AP675" s="297"/>
      <c r="AQ675" s="101">
        <f t="shared" si="398"/>
        <v>985405.38</v>
      </c>
      <c r="AR675" s="116"/>
      <c r="AS675" s="116"/>
      <c r="AT675" s="116"/>
      <c r="AU675" s="116"/>
      <c r="AV675" s="343">
        <f t="shared" si="387"/>
        <v>0</v>
      </c>
      <c r="AW675" s="116">
        <f t="shared" si="399"/>
        <v>985405.38</v>
      </c>
      <c r="AX675" s="116"/>
      <c r="AY675" s="343">
        <f t="shared" si="388"/>
        <v>985405.38</v>
      </c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</row>
    <row r="676" spans="1:76" s="21" customFormat="1" ht="12" customHeight="1">
      <c r="A676" s="195">
        <v>18605071</v>
      </c>
      <c r="B676" s="126" t="s">
        <v>2340</v>
      </c>
      <c r="C676" s="109" t="s">
        <v>1310</v>
      </c>
      <c r="D676" s="130" t="str">
        <f t="shared" si="401"/>
        <v>W/C</v>
      </c>
      <c r="E676" s="130"/>
      <c r="F676" s="109"/>
      <c r="G676" s="130"/>
      <c r="H676" s="212" t="str">
        <f t="shared" ref="H676:H707" si="405">IF(VALUE(AH676),H$7,IF(ISBLANK(AH676),"",H$7))</f>
        <v/>
      </c>
      <c r="I676" s="212" t="str">
        <f t="shared" ref="I676:I707" si="406">IF(VALUE(AI676),I$7,IF(ISBLANK(AI676),"",I$7))</f>
        <v/>
      </c>
      <c r="J676" s="212" t="str">
        <f t="shared" ref="J676:J707" si="407">IF(VALUE(AJ676),J$7,IF(ISBLANK(AJ676),"",J$7))</f>
        <v/>
      </c>
      <c r="K676" s="212" t="str">
        <f t="shared" ref="K676:K707" si="408">IF(VALUE(AK676),K$7,IF(ISBLANK(AK676),"",K$7))</f>
        <v/>
      </c>
      <c r="L676" s="212" t="str">
        <f t="shared" si="402"/>
        <v>W/C</v>
      </c>
      <c r="M676" s="212" t="str">
        <f t="shared" si="403"/>
        <v>NO</v>
      </c>
      <c r="N676" s="212" t="str">
        <f t="shared" si="404"/>
        <v>W/C</v>
      </c>
      <c r="O676" s="212"/>
      <c r="P676" s="110">
        <v>1955063.8</v>
      </c>
      <c r="Q676" s="110">
        <v>1921355.8</v>
      </c>
      <c r="R676" s="110">
        <v>1887647.8</v>
      </c>
      <c r="S676" s="110">
        <v>1853939.8</v>
      </c>
      <c r="T676" s="110">
        <v>1820231.8</v>
      </c>
      <c r="U676" s="110">
        <v>1786523.8</v>
      </c>
      <c r="V676" s="110">
        <v>1752815.8</v>
      </c>
      <c r="W676" s="110">
        <v>1719107.8</v>
      </c>
      <c r="X676" s="110">
        <v>1685399.8</v>
      </c>
      <c r="Y676" s="110">
        <v>1651691.8</v>
      </c>
      <c r="Z676" s="110">
        <v>1617983.8</v>
      </c>
      <c r="AA676" s="110">
        <v>1584275.8</v>
      </c>
      <c r="AB676" s="110">
        <v>1550567.8</v>
      </c>
      <c r="AC676" s="110"/>
      <c r="AD676" s="533">
        <f t="shared" si="397"/>
        <v>1752815.8000000005</v>
      </c>
      <c r="AE676" s="529"/>
      <c r="AF676" s="118"/>
      <c r="AG676" s="270"/>
      <c r="AH676" s="116"/>
      <c r="AI676" s="116"/>
      <c r="AJ676" s="116"/>
      <c r="AK676" s="117"/>
      <c r="AL676" s="116">
        <f t="shared" si="385"/>
        <v>0</v>
      </c>
      <c r="AM676" s="115">
        <f t="shared" si="400"/>
        <v>1752815.8000000005</v>
      </c>
      <c r="AN676" s="116"/>
      <c r="AO676" s="348">
        <f t="shared" si="386"/>
        <v>1752815.8000000005</v>
      </c>
      <c r="AP676" s="297"/>
      <c r="AQ676" s="101">
        <f t="shared" si="398"/>
        <v>1550567.8</v>
      </c>
      <c r="AR676" s="116"/>
      <c r="AS676" s="116"/>
      <c r="AT676" s="116"/>
      <c r="AU676" s="116"/>
      <c r="AV676" s="343">
        <f t="shared" si="387"/>
        <v>0</v>
      </c>
      <c r="AW676" s="116">
        <f t="shared" si="399"/>
        <v>1550567.8</v>
      </c>
      <c r="AX676" s="116"/>
      <c r="AY676" s="343">
        <f t="shared" si="388"/>
        <v>1550567.8</v>
      </c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</row>
    <row r="677" spans="1:76" s="21" customFormat="1" ht="12" customHeight="1">
      <c r="A677" s="434">
        <v>18605081</v>
      </c>
      <c r="B677" s="244" t="s">
        <v>2341</v>
      </c>
      <c r="C677" s="410" t="s">
        <v>1396</v>
      </c>
      <c r="D677" s="411" t="str">
        <f t="shared" si="401"/>
        <v>W/C</v>
      </c>
      <c r="E677" s="411"/>
      <c r="F677" s="428">
        <v>42811</v>
      </c>
      <c r="G677" s="411"/>
      <c r="H677" s="412" t="str">
        <f t="shared" si="405"/>
        <v/>
      </c>
      <c r="I677" s="412" t="str">
        <f t="shared" si="406"/>
        <v/>
      </c>
      <c r="J677" s="412" t="str">
        <f t="shared" si="407"/>
        <v/>
      </c>
      <c r="K677" s="412" t="str">
        <f t="shared" si="408"/>
        <v/>
      </c>
      <c r="L677" s="412" t="str">
        <f t="shared" si="402"/>
        <v>W/C</v>
      </c>
      <c r="M677" s="412" t="str">
        <f t="shared" si="403"/>
        <v>NO</v>
      </c>
      <c r="N677" s="412" t="str">
        <f t="shared" si="404"/>
        <v>W/C</v>
      </c>
      <c r="O677" s="412"/>
      <c r="P677" s="413">
        <v>1442896.39</v>
      </c>
      <c r="Q677" s="413">
        <v>1797943.81</v>
      </c>
      <c r="R677" s="413">
        <v>1797943.81</v>
      </c>
      <c r="S677" s="413">
        <v>2773067.92</v>
      </c>
      <c r="T677" s="413">
        <v>2773081.77</v>
      </c>
      <c r="U677" s="413">
        <v>2748756.49</v>
      </c>
      <c r="V677" s="413">
        <v>2829453.19</v>
      </c>
      <c r="W677" s="413">
        <v>2823864.53</v>
      </c>
      <c r="X677" s="413">
        <v>2799539.25</v>
      </c>
      <c r="Y677" s="413">
        <v>2775213.97</v>
      </c>
      <c r="Z677" s="413">
        <v>2750888.69</v>
      </c>
      <c r="AA677" s="413">
        <v>2726563.41</v>
      </c>
      <c r="AB677" s="413">
        <v>2702238.13</v>
      </c>
      <c r="AC677" s="413"/>
      <c r="AD677" s="534">
        <f t="shared" si="397"/>
        <v>2555740.3416666668</v>
      </c>
      <c r="AE677" s="530"/>
      <c r="AF677" s="414"/>
      <c r="AG677" s="415"/>
      <c r="AH677" s="416"/>
      <c r="AI677" s="416"/>
      <c r="AJ677" s="416"/>
      <c r="AK677" s="417"/>
      <c r="AL677" s="416">
        <f t="shared" si="385"/>
        <v>0</v>
      </c>
      <c r="AM677" s="418">
        <f t="shared" si="400"/>
        <v>2555740.3416666668</v>
      </c>
      <c r="AN677" s="416"/>
      <c r="AO677" s="419">
        <f t="shared" si="386"/>
        <v>2555740.3416666668</v>
      </c>
      <c r="AP677" s="297"/>
      <c r="AQ677" s="420">
        <f t="shared" si="398"/>
        <v>2702238.13</v>
      </c>
      <c r="AR677" s="416"/>
      <c r="AS677" s="416"/>
      <c r="AT677" s="416"/>
      <c r="AU677" s="416"/>
      <c r="AV677" s="421">
        <f t="shared" si="387"/>
        <v>0</v>
      </c>
      <c r="AW677" s="416">
        <f t="shared" si="399"/>
        <v>2702238.13</v>
      </c>
      <c r="AX677" s="416"/>
      <c r="AY677" s="421">
        <f t="shared" si="388"/>
        <v>2702238.13</v>
      </c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s="21" customFormat="1" ht="12" customHeight="1">
      <c r="A678" s="434">
        <v>18605091</v>
      </c>
      <c r="B678" s="244" t="s">
        <v>2342</v>
      </c>
      <c r="C678" s="410" t="s">
        <v>1402</v>
      </c>
      <c r="D678" s="411" t="str">
        <f t="shared" si="401"/>
        <v>Non-Op</v>
      </c>
      <c r="E678" s="411"/>
      <c r="F678" s="428">
        <v>42842</v>
      </c>
      <c r="G678" s="411"/>
      <c r="H678" s="412" t="str">
        <f t="shared" si="405"/>
        <v/>
      </c>
      <c r="I678" s="412" t="str">
        <f t="shared" si="406"/>
        <v/>
      </c>
      <c r="J678" s="412" t="str">
        <f t="shared" si="407"/>
        <v/>
      </c>
      <c r="K678" s="412" t="str">
        <f t="shared" si="408"/>
        <v>Non-Op</v>
      </c>
      <c r="L678" s="412" t="str">
        <f t="shared" si="402"/>
        <v>NO</v>
      </c>
      <c r="M678" s="412" t="str">
        <f t="shared" si="403"/>
        <v>NO</v>
      </c>
      <c r="N678" s="412" t="str">
        <f t="shared" si="404"/>
        <v/>
      </c>
      <c r="O678" s="412"/>
      <c r="P678" s="413">
        <v>14741.18</v>
      </c>
      <c r="Q678" s="413">
        <v>0</v>
      </c>
      <c r="R678" s="413">
        <v>0</v>
      </c>
      <c r="S678" s="413">
        <v>0</v>
      </c>
      <c r="T678" s="413">
        <v>0</v>
      </c>
      <c r="U678" s="413">
        <v>0</v>
      </c>
      <c r="V678" s="413">
        <v>0</v>
      </c>
      <c r="W678" s="413">
        <v>0</v>
      </c>
      <c r="X678" s="413">
        <v>0</v>
      </c>
      <c r="Y678" s="413">
        <v>0</v>
      </c>
      <c r="Z678" s="413">
        <v>0</v>
      </c>
      <c r="AA678" s="413">
        <v>0</v>
      </c>
      <c r="AB678" s="413">
        <v>0</v>
      </c>
      <c r="AC678" s="413"/>
      <c r="AD678" s="534">
        <f t="shared" si="397"/>
        <v>614.21583333333331</v>
      </c>
      <c r="AE678" s="530"/>
      <c r="AF678" s="414"/>
      <c r="AG678" s="415"/>
      <c r="AH678" s="416"/>
      <c r="AI678" s="416"/>
      <c r="AJ678" s="416"/>
      <c r="AK678" s="417">
        <f>AD678</f>
        <v>614.21583333333331</v>
      </c>
      <c r="AL678" s="416">
        <f t="shared" si="385"/>
        <v>614.21583333333331</v>
      </c>
      <c r="AM678" s="418"/>
      <c r="AN678" s="416"/>
      <c r="AO678" s="419">
        <f t="shared" si="386"/>
        <v>0</v>
      </c>
      <c r="AP678" s="297"/>
      <c r="AQ678" s="420">
        <f t="shared" si="398"/>
        <v>0</v>
      </c>
      <c r="AR678" s="416"/>
      <c r="AS678" s="416"/>
      <c r="AT678" s="416"/>
      <c r="AU678" s="416">
        <f>AQ678</f>
        <v>0</v>
      </c>
      <c r="AV678" s="421">
        <f t="shared" si="387"/>
        <v>0</v>
      </c>
      <c r="AW678" s="416"/>
      <c r="AX678" s="416"/>
      <c r="AY678" s="421">
        <f t="shared" si="388"/>
        <v>0</v>
      </c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</row>
    <row r="679" spans="1:76" s="21" customFormat="1" ht="12" customHeight="1">
      <c r="A679" s="195">
        <v>18608001</v>
      </c>
      <c r="B679" s="126" t="s">
        <v>2343</v>
      </c>
      <c r="C679" s="143" t="s">
        <v>267</v>
      </c>
      <c r="D679" s="130" t="str">
        <f t="shared" si="401"/>
        <v>W/C</v>
      </c>
      <c r="E679" s="130"/>
      <c r="F679" s="143"/>
      <c r="G679" s="130"/>
      <c r="H679" s="212" t="str">
        <f t="shared" si="405"/>
        <v/>
      </c>
      <c r="I679" s="212" t="str">
        <f t="shared" si="406"/>
        <v/>
      </c>
      <c r="J679" s="212" t="str">
        <f t="shared" si="407"/>
        <v/>
      </c>
      <c r="K679" s="212" t="str">
        <f t="shared" si="408"/>
        <v/>
      </c>
      <c r="L679" s="212" t="str">
        <f t="shared" si="402"/>
        <v>W/C</v>
      </c>
      <c r="M679" s="212" t="str">
        <f t="shared" si="403"/>
        <v>NO</v>
      </c>
      <c r="N679" s="212" t="str">
        <f t="shared" si="404"/>
        <v>W/C</v>
      </c>
      <c r="O679" s="212"/>
      <c r="P679" s="110">
        <v>446845.94</v>
      </c>
      <c r="Q679" s="110">
        <v>447764.94</v>
      </c>
      <c r="R679" s="110">
        <v>453733.07</v>
      </c>
      <c r="S679" s="110">
        <v>455169.07</v>
      </c>
      <c r="T679" s="110">
        <v>459036.12</v>
      </c>
      <c r="U679" s="110">
        <v>460060.12</v>
      </c>
      <c r="V679" s="110">
        <v>19063.23</v>
      </c>
      <c r="W679" s="110">
        <v>20985.73</v>
      </c>
      <c r="X679" s="110">
        <v>23462.38</v>
      </c>
      <c r="Y679" s="110">
        <v>23462.38</v>
      </c>
      <c r="Z679" s="110">
        <v>23462.38</v>
      </c>
      <c r="AA679" s="110">
        <v>24390.38</v>
      </c>
      <c r="AB679" s="110">
        <v>26930.03</v>
      </c>
      <c r="AC679" s="110"/>
      <c r="AD679" s="533">
        <f t="shared" si="397"/>
        <v>220623.14874999996</v>
      </c>
      <c r="AE679" s="529"/>
      <c r="AF679" s="118"/>
      <c r="AG679" s="270"/>
      <c r="AH679" s="116"/>
      <c r="AI679" s="116"/>
      <c r="AJ679" s="116"/>
      <c r="AK679" s="117"/>
      <c r="AL679" s="116">
        <f t="shared" si="385"/>
        <v>0</v>
      </c>
      <c r="AM679" s="115">
        <f>AD679</f>
        <v>220623.14874999996</v>
      </c>
      <c r="AN679" s="116"/>
      <c r="AO679" s="348">
        <f t="shared" si="386"/>
        <v>220623.14874999996</v>
      </c>
      <c r="AP679" s="297"/>
      <c r="AQ679" s="101">
        <f t="shared" si="398"/>
        <v>26930.03</v>
      </c>
      <c r="AR679" s="116"/>
      <c r="AS679" s="116"/>
      <c r="AT679" s="116"/>
      <c r="AU679" s="116"/>
      <c r="AV679" s="343">
        <f t="shared" si="387"/>
        <v>0</v>
      </c>
      <c r="AW679" s="116">
        <f t="shared" si="399"/>
        <v>26930.03</v>
      </c>
      <c r="AX679" s="116"/>
      <c r="AY679" s="343">
        <f t="shared" si="388"/>
        <v>26930.03</v>
      </c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</row>
    <row r="680" spans="1:76" s="21" customFormat="1" ht="12" customHeight="1">
      <c r="A680" s="195">
        <v>18608002</v>
      </c>
      <c r="B680" s="126" t="s">
        <v>2344</v>
      </c>
      <c r="C680" s="143" t="s">
        <v>1144</v>
      </c>
      <c r="D680" s="130" t="str">
        <f t="shared" si="401"/>
        <v>W/C</v>
      </c>
      <c r="E680" s="130"/>
      <c r="F680" s="143"/>
      <c r="G680" s="130"/>
      <c r="H680" s="212" t="str">
        <f t="shared" si="405"/>
        <v/>
      </c>
      <c r="I680" s="212" t="str">
        <f t="shared" si="406"/>
        <v/>
      </c>
      <c r="J680" s="212" t="str">
        <f t="shared" si="407"/>
        <v/>
      </c>
      <c r="K680" s="212" t="str">
        <f t="shared" si="408"/>
        <v/>
      </c>
      <c r="L680" s="212" t="str">
        <f t="shared" si="402"/>
        <v>W/C</v>
      </c>
      <c r="M680" s="212" t="str">
        <f t="shared" si="403"/>
        <v>NO</v>
      </c>
      <c r="N680" s="212" t="str">
        <f t="shared" si="404"/>
        <v>W/C</v>
      </c>
      <c r="O680" s="212"/>
      <c r="P680" s="110">
        <v>728781.59</v>
      </c>
      <c r="Q680" s="110">
        <v>742967.94</v>
      </c>
      <c r="R680" s="110">
        <v>744397.94</v>
      </c>
      <c r="S680" s="110">
        <v>744720.44</v>
      </c>
      <c r="T680" s="110">
        <v>744720.44</v>
      </c>
      <c r="U680" s="110">
        <v>763392.02</v>
      </c>
      <c r="V680" s="110">
        <v>252675.94</v>
      </c>
      <c r="W680" s="110">
        <v>252675.94</v>
      </c>
      <c r="X680" s="110">
        <v>252675.94</v>
      </c>
      <c r="Y680" s="110">
        <v>252675.94</v>
      </c>
      <c r="Z680" s="110">
        <v>252675.94</v>
      </c>
      <c r="AA680" s="110">
        <v>277449.02</v>
      </c>
      <c r="AB680" s="110">
        <v>277449.02</v>
      </c>
      <c r="AC680" s="110"/>
      <c r="AD680" s="533">
        <f t="shared" si="397"/>
        <v>482011.90041666682</v>
      </c>
      <c r="AE680" s="531"/>
      <c r="AF680" s="123"/>
      <c r="AG680" s="271" t="s">
        <v>124</v>
      </c>
      <c r="AH680" s="116"/>
      <c r="AI680" s="116"/>
      <c r="AJ680" s="116"/>
      <c r="AK680" s="117"/>
      <c r="AL680" s="116">
        <f t="shared" si="385"/>
        <v>0</v>
      </c>
      <c r="AM680" s="115">
        <f>AD680</f>
        <v>482011.90041666682</v>
      </c>
      <c r="AN680" s="116"/>
      <c r="AO680" s="348">
        <f t="shared" si="386"/>
        <v>482011.90041666682</v>
      </c>
      <c r="AP680" s="297"/>
      <c r="AQ680" s="101">
        <f t="shared" si="398"/>
        <v>277449.02</v>
      </c>
      <c r="AR680" s="116"/>
      <c r="AS680" s="116"/>
      <c r="AT680" s="116"/>
      <c r="AU680" s="116"/>
      <c r="AV680" s="343">
        <f t="shared" si="387"/>
        <v>0</v>
      </c>
      <c r="AW680" s="116">
        <f t="shared" si="399"/>
        <v>277449.02</v>
      </c>
      <c r="AX680" s="116"/>
      <c r="AY680" s="343">
        <f t="shared" si="388"/>
        <v>277449.02</v>
      </c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</row>
    <row r="681" spans="1:76" s="21" customFormat="1" ht="12" customHeight="1">
      <c r="A681" s="195">
        <v>18608011</v>
      </c>
      <c r="B681" s="126" t="s">
        <v>2345</v>
      </c>
      <c r="C681" s="143" t="s">
        <v>269</v>
      </c>
      <c r="D681" s="130" t="str">
        <f t="shared" si="401"/>
        <v>Non-Op</v>
      </c>
      <c r="E681" s="130"/>
      <c r="F681" s="143"/>
      <c r="G681" s="130"/>
      <c r="H681" s="212" t="str">
        <f t="shared" si="405"/>
        <v/>
      </c>
      <c r="I681" s="212" t="str">
        <f t="shared" si="406"/>
        <v/>
      </c>
      <c r="J681" s="212" t="str">
        <f t="shared" si="407"/>
        <v/>
      </c>
      <c r="K681" s="212" t="str">
        <f t="shared" si="408"/>
        <v>Non-Op</v>
      </c>
      <c r="L681" s="212" t="str">
        <f t="shared" si="402"/>
        <v>NO</v>
      </c>
      <c r="M681" s="212" t="str">
        <f t="shared" si="403"/>
        <v>NO</v>
      </c>
      <c r="N681" s="212" t="str">
        <f t="shared" si="404"/>
        <v/>
      </c>
      <c r="O681" s="212"/>
      <c r="P681" s="110">
        <v>346532.2</v>
      </c>
      <c r="Q681" s="110">
        <v>346532.2</v>
      </c>
      <c r="R681" s="110">
        <v>346532.2</v>
      </c>
      <c r="S681" s="110">
        <v>338209.07</v>
      </c>
      <c r="T681" s="110">
        <v>338209.07</v>
      </c>
      <c r="U681" s="110">
        <v>338209.07</v>
      </c>
      <c r="V681" s="110">
        <v>350000</v>
      </c>
      <c r="W681" s="110">
        <v>350000</v>
      </c>
      <c r="X681" s="110">
        <v>350000</v>
      </c>
      <c r="Y681" s="110">
        <v>345600.85</v>
      </c>
      <c r="Z681" s="110">
        <v>345600.85</v>
      </c>
      <c r="AA681" s="110">
        <v>345600.85</v>
      </c>
      <c r="AB681" s="110">
        <v>342133.2</v>
      </c>
      <c r="AC681" s="110"/>
      <c r="AD681" s="533">
        <f t="shared" si="397"/>
        <v>344902.2383333334</v>
      </c>
      <c r="AE681" s="529"/>
      <c r="AF681" s="118"/>
      <c r="AG681" s="270" t="s">
        <v>453</v>
      </c>
      <c r="AH681" s="116"/>
      <c r="AI681" s="116"/>
      <c r="AJ681" s="116"/>
      <c r="AK681" s="117">
        <f>AD681</f>
        <v>344902.2383333334</v>
      </c>
      <c r="AL681" s="116">
        <f t="shared" si="385"/>
        <v>344902.2383333334</v>
      </c>
      <c r="AM681" s="115"/>
      <c r="AN681" s="116"/>
      <c r="AO681" s="348">
        <f t="shared" si="386"/>
        <v>0</v>
      </c>
      <c r="AP681" s="297"/>
      <c r="AQ681" s="101">
        <f t="shared" si="398"/>
        <v>342133.2</v>
      </c>
      <c r="AR681" s="116"/>
      <c r="AS681" s="116"/>
      <c r="AT681" s="116"/>
      <c r="AU681" s="116">
        <f>AQ681</f>
        <v>342133.2</v>
      </c>
      <c r="AV681" s="343">
        <f t="shared" si="387"/>
        <v>342133.2</v>
      </c>
      <c r="AW681" s="116"/>
      <c r="AX681" s="116"/>
      <c r="AY681" s="343">
        <f t="shared" si="388"/>
        <v>0</v>
      </c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</row>
    <row r="682" spans="1:76" s="21" customFormat="1" ht="12" customHeight="1">
      <c r="A682" s="195">
        <v>18608012</v>
      </c>
      <c r="B682" s="126" t="s">
        <v>2346</v>
      </c>
      <c r="C682" s="143" t="s">
        <v>1146</v>
      </c>
      <c r="D682" s="130" t="str">
        <f t="shared" si="401"/>
        <v>Non-Op</v>
      </c>
      <c r="E682" s="130"/>
      <c r="F682" s="143"/>
      <c r="G682" s="130"/>
      <c r="H682" s="212" t="str">
        <f t="shared" si="405"/>
        <v/>
      </c>
      <c r="I682" s="212" t="str">
        <f t="shared" si="406"/>
        <v/>
      </c>
      <c r="J682" s="212" t="str">
        <f t="shared" si="407"/>
        <v/>
      </c>
      <c r="K682" s="212" t="str">
        <f t="shared" si="408"/>
        <v>Non-Op</v>
      </c>
      <c r="L682" s="212" t="str">
        <f t="shared" si="402"/>
        <v>NO</v>
      </c>
      <c r="M682" s="212" t="str">
        <f t="shared" si="403"/>
        <v>NO</v>
      </c>
      <c r="N682" s="212" t="str">
        <f t="shared" si="404"/>
        <v/>
      </c>
      <c r="O682" s="212"/>
      <c r="P682" s="110">
        <v>155.86000000000001</v>
      </c>
      <c r="Q682" s="110">
        <v>155.86000000000001</v>
      </c>
      <c r="R682" s="110">
        <v>155.86000000000001</v>
      </c>
      <c r="S682" s="110">
        <v>-15782.99</v>
      </c>
      <c r="T682" s="110">
        <v>-15782.99</v>
      </c>
      <c r="U682" s="110">
        <v>-15782.99</v>
      </c>
      <c r="V682" s="110">
        <v>100000</v>
      </c>
      <c r="W682" s="110">
        <v>100000</v>
      </c>
      <c r="X682" s="110">
        <v>100000</v>
      </c>
      <c r="Y682" s="110">
        <v>100000</v>
      </c>
      <c r="Z682" s="110">
        <v>100000</v>
      </c>
      <c r="AA682" s="110">
        <v>100000</v>
      </c>
      <c r="AB682" s="110">
        <v>75226.92</v>
      </c>
      <c r="AC682" s="110"/>
      <c r="AD682" s="533">
        <f t="shared" si="397"/>
        <v>49221.178333333337</v>
      </c>
      <c r="AE682" s="529"/>
      <c r="AF682" s="118"/>
      <c r="AG682" s="270" t="s">
        <v>453</v>
      </c>
      <c r="AH682" s="116"/>
      <c r="AI682" s="116"/>
      <c r="AJ682" s="116"/>
      <c r="AK682" s="117">
        <f>AD682</f>
        <v>49221.178333333337</v>
      </c>
      <c r="AL682" s="116">
        <f t="shared" si="385"/>
        <v>49221.178333333337</v>
      </c>
      <c r="AM682" s="115"/>
      <c r="AN682" s="116"/>
      <c r="AO682" s="348">
        <f t="shared" si="386"/>
        <v>0</v>
      </c>
      <c r="AP682" s="297"/>
      <c r="AQ682" s="101">
        <f t="shared" si="398"/>
        <v>75226.92</v>
      </c>
      <c r="AR682" s="116"/>
      <c r="AS682" s="116"/>
      <c r="AT682" s="116"/>
      <c r="AU682" s="116">
        <f>AQ682</f>
        <v>75226.92</v>
      </c>
      <c r="AV682" s="343">
        <f t="shared" si="387"/>
        <v>75226.92</v>
      </c>
      <c r="AW682" s="116"/>
      <c r="AX682" s="116"/>
      <c r="AY682" s="343">
        <f t="shared" si="388"/>
        <v>0</v>
      </c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</row>
    <row r="683" spans="1:76" s="21" customFormat="1" ht="12" customHeight="1">
      <c r="A683" s="195">
        <v>18608021</v>
      </c>
      <c r="B683" s="126" t="s">
        <v>2347</v>
      </c>
      <c r="C683" s="143" t="s">
        <v>268</v>
      </c>
      <c r="D683" s="130" t="str">
        <f t="shared" si="401"/>
        <v>W/C</v>
      </c>
      <c r="E683" s="130"/>
      <c r="F683" s="143"/>
      <c r="G683" s="130"/>
      <c r="H683" s="212" t="str">
        <f t="shared" si="405"/>
        <v/>
      </c>
      <c r="I683" s="212" t="str">
        <f t="shared" si="406"/>
        <v/>
      </c>
      <c r="J683" s="212" t="str">
        <f t="shared" si="407"/>
        <v/>
      </c>
      <c r="K683" s="212" t="str">
        <f t="shared" si="408"/>
        <v/>
      </c>
      <c r="L683" s="212" t="str">
        <f t="shared" si="402"/>
        <v>W/C</v>
      </c>
      <c r="M683" s="212" t="str">
        <f t="shared" si="403"/>
        <v>NO</v>
      </c>
      <c r="N683" s="212" t="str">
        <f t="shared" si="404"/>
        <v>W/C</v>
      </c>
      <c r="O683" s="212"/>
      <c r="P683" s="110">
        <v>2254508.17</v>
      </c>
      <c r="Q683" s="110">
        <v>2254508.17</v>
      </c>
      <c r="R683" s="110">
        <v>2254508.17</v>
      </c>
      <c r="S683" s="110">
        <v>2254508.17</v>
      </c>
      <c r="T683" s="110">
        <v>2254508.17</v>
      </c>
      <c r="U683" s="110">
        <v>2254508.17</v>
      </c>
      <c r="V683" s="110">
        <v>0</v>
      </c>
      <c r="W683" s="110">
        <v>0</v>
      </c>
      <c r="X683" s="110">
        <v>0</v>
      </c>
      <c r="Y683" s="110">
        <v>0</v>
      </c>
      <c r="Z683" s="110">
        <v>0</v>
      </c>
      <c r="AA683" s="110">
        <v>0</v>
      </c>
      <c r="AB683" s="110">
        <v>0</v>
      </c>
      <c r="AC683" s="110"/>
      <c r="AD683" s="533">
        <f t="shared" si="397"/>
        <v>1033316.2445833333</v>
      </c>
      <c r="AE683" s="529"/>
      <c r="AF683" s="118"/>
      <c r="AG683" s="270"/>
      <c r="AH683" s="116"/>
      <c r="AI683" s="116"/>
      <c r="AJ683" s="116"/>
      <c r="AK683" s="117"/>
      <c r="AL683" s="116">
        <f t="shared" si="385"/>
        <v>0</v>
      </c>
      <c r="AM683" s="115">
        <f>AD683</f>
        <v>1033316.2445833333</v>
      </c>
      <c r="AN683" s="116"/>
      <c r="AO683" s="348">
        <f t="shared" si="386"/>
        <v>1033316.2445833333</v>
      </c>
      <c r="AP683" s="297"/>
      <c r="AQ683" s="101">
        <f t="shared" si="398"/>
        <v>0</v>
      </c>
      <c r="AR683" s="116"/>
      <c r="AS683" s="116"/>
      <c r="AT683" s="116"/>
      <c r="AU683" s="116"/>
      <c r="AV683" s="343">
        <f t="shared" si="387"/>
        <v>0</v>
      </c>
      <c r="AW683" s="116">
        <f>AQ683</f>
        <v>0</v>
      </c>
      <c r="AX683" s="116"/>
      <c r="AY683" s="343">
        <f t="shared" si="388"/>
        <v>0</v>
      </c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</row>
    <row r="684" spans="1:76" s="21" customFormat="1" ht="12" customHeight="1">
      <c r="A684" s="195">
        <v>18608031</v>
      </c>
      <c r="B684" s="126" t="s">
        <v>2348</v>
      </c>
      <c r="C684" s="143" t="s">
        <v>268</v>
      </c>
      <c r="D684" s="130" t="str">
        <f t="shared" si="401"/>
        <v>W/C</v>
      </c>
      <c r="E684" s="130"/>
      <c r="F684" s="143"/>
      <c r="G684" s="130"/>
      <c r="H684" s="212" t="str">
        <f t="shared" si="405"/>
        <v/>
      </c>
      <c r="I684" s="212" t="str">
        <f t="shared" si="406"/>
        <v/>
      </c>
      <c r="J684" s="212" t="str">
        <f t="shared" si="407"/>
        <v/>
      </c>
      <c r="K684" s="212" t="str">
        <f t="shared" si="408"/>
        <v/>
      </c>
      <c r="L684" s="212" t="str">
        <f t="shared" si="402"/>
        <v>W/C</v>
      </c>
      <c r="M684" s="212" t="str">
        <f t="shared" si="403"/>
        <v>NO</v>
      </c>
      <c r="N684" s="212" t="str">
        <f t="shared" si="404"/>
        <v>W/C</v>
      </c>
      <c r="O684" s="212"/>
      <c r="P684" s="110">
        <v>50000</v>
      </c>
      <c r="Q684" s="110">
        <v>50000</v>
      </c>
      <c r="R684" s="110">
        <v>50000</v>
      </c>
      <c r="S684" s="110">
        <v>50000</v>
      </c>
      <c r="T684" s="110">
        <v>50000</v>
      </c>
      <c r="U684" s="110">
        <v>50000</v>
      </c>
      <c r="V684" s="110">
        <v>50000</v>
      </c>
      <c r="W684" s="110">
        <v>50000</v>
      </c>
      <c r="X684" s="110">
        <v>50000</v>
      </c>
      <c r="Y684" s="110">
        <v>50000</v>
      </c>
      <c r="Z684" s="110">
        <v>50000</v>
      </c>
      <c r="AA684" s="110">
        <v>50000</v>
      </c>
      <c r="AB684" s="110">
        <v>50000</v>
      </c>
      <c r="AC684" s="110"/>
      <c r="AD684" s="533">
        <f t="shared" si="397"/>
        <v>50000</v>
      </c>
      <c r="AE684" s="529"/>
      <c r="AF684" s="118"/>
      <c r="AG684" s="270"/>
      <c r="AH684" s="116"/>
      <c r="AI684" s="116"/>
      <c r="AJ684" s="116"/>
      <c r="AK684" s="117"/>
      <c r="AL684" s="116">
        <f t="shared" si="385"/>
        <v>0</v>
      </c>
      <c r="AM684" s="115">
        <f>AD684</f>
        <v>50000</v>
      </c>
      <c r="AN684" s="116"/>
      <c r="AO684" s="348">
        <f t="shared" si="386"/>
        <v>50000</v>
      </c>
      <c r="AP684" s="297"/>
      <c r="AQ684" s="101">
        <f t="shared" si="398"/>
        <v>50000</v>
      </c>
      <c r="AR684" s="116"/>
      <c r="AS684" s="116"/>
      <c r="AT684" s="116"/>
      <c r="AU684" s="116"/>
      <c r="AV684" s="343">
        <f t="shared" si="387"/>
        <v>0</v>
      </c>
      <c r="AW684" s="116">
        <f t="shared" ref="AW684:AW685" si="409">AQ684</f>
        <v>50000</v>
      </c>
      <c r="AX684" s="116"/>
      <c r="AY684" s="343">
        <f t="shared" si="388"/>
        <v>50000</v>
      </c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</row>
    <row r="685" spans="1:76" s="21" customFormat="1" ht="12" customHeight="1">
      <c r="A685" s="195">
        <v>18608041</v>
      </c>
      <c r="B685" s="126" t="s">
        <v>2349</v>
      </c>
      <c r="C685" s="143" t="s">
        <v>503</v>
      </c>
      <c r="D685" s="130" t="str">
        <f t="shared" si="401"/>
        <v>W/C</v>
      </c>
      <c r="E685" s="130"/>
      <c r="F685" s="143"/>
      <c r="G685" s="130"/>
      <c r="H685" s="212" t="str">
        <f t="shared" si="405"/>
        <v/>
      </c>
      <c r="I685" s="212" t="str">
        <f t="shared" si="406"/>
        <v/>
      </c>
      <c r="J685" s="212" t="str">
        <f t="shared" si="407"/>
        <v/>
      </c>
      <c r="K685" s="212" t="str">
        <f t="shared" si="408"/>
        <v/>
      </c>
      <c r="L685" s="212" t="str">
        <f t="shared" si="402"/>
        <v>W/C</v>
      </c>
      <c r="M685" s="212" t="str">
        <f t="shared" si="403"/>
        <v>NO</v>
      </c>
      <c r="N685" s="212" t="str">
        <f t="shared" si="404"/>
        <v>W/C</v>
      </c>
      <c r="O685" s="212"/>
      <c r="P685" s="110">
        <v>2060115.99</v>
      </c>
      <c r="Q685" s="110">
        <v>2110742.87</v>
      </c>
      <c r="R685" s="110">
        <v>2180118.46</v>
      </c>
      <c r="S685" s="110">
        <v>2139439.4500000002</v>
      </c>
      <c r="T685" s="110">
        <v>2168149.9</v>
      </c>
      <c r="U685" s="110">
        <v>2385571.23</v>
      </c>
      <c r="V685" s="110">
        <v>811130.78</v>
      </c>
      <c r="W685" s="110">
        <v>899192.05</v>
      </c>
      <c r="X685" s="110">
        <v>883579.26</v>
      </c>
      <c r="Y685" s="110">
        <v>573745.87</v>
      </c>
      <c r="Z685" s="110">
        <v>564158.68000000005</v>
      </c>
      <c r="AA685" s="110">
        <v>587578.79</v>
      </c>
      <c r="AB685" s="110">
        <v>590929.11</v>
      </c>
      <c r="AC685" s="110"/>
      <c r="AD685" s="533">
        <f t="shared" si="397"/>
        <v>1385744.1575</v>
      </c>
      <c r="AE685" s="529"/>
      <c r="AF685" s="118"/>
      <c r="AG685" s="270"/>
      <c r="AH685" s="116"/>
      <c r="AI685" s="116"/>
      <c r="AJ685" s="116"/>
      <c r="AK685" s="117"/>
      <c r="AL685" s="116">
        <f t="shared" si="385"/>
        <v>0</v>
      </c>
      <c r="AM685" s="115">
        <f>AD685</f>
        <v>1385744.1575</v>
      </c>
      <c r="AN685" s="116"/>
      <c r="AO685" s="348">
        <f t="shared" si="386"/>
        <v>1385744.1575</v>
      </c>
      <c r="AP685" s="297"/>
      <c r="AQ685" s="101">
        <f t="shared" si="398"/>
        <v>590929.11</v>
      </c>
      <c r="AR685" s="116"/>
      <c r="AS685" s="116"/>
      <c r="AT685" s="116"/>
      <c r="AU685" s="116"/>
      <c r="AV685" s="343">
        <f t="shared" si="387"/>
        <v>0</v>
      </c>
      <c r="AW685" s="116">
        <f t="shared" si="409"/>
        <v>590929.11</v>
      </c>
      <c r="AX685" s="116"/>
      <c r="AY685" s="343">
        <f t="shared" si="388"/>
        <v>590929.11</v>
      </c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</row>
    <row r="686" spans="1:76" s="21" customFormat="1" ht="12" customHeight="1">
      <c r="A686" s="195">
        <v>18608051</v>
      </c>
      <c r="B686" s="126" t="s">
        <v>2350</v>
      </c>
      <c r="C686" s="143" t="s">
        <v>504</v>
      </c>
      <c r="D686" s="130" t="str">
        <f t="shared" si="401"/>
        <v>Non-Op</v>
      </c>
      <c r="E686" s="130"/>
      <c r="F686" s="143"/>
      <c r="G686" s="130"/>
      <c r="H686" s="212" t="str">
        <f t="shared" si="405"/>
        <v/>
      </c>
      <c r="I686" s="212" t="str">
        <f t="shared" si="406"/>
        <v/>
      </c>
      <c r="J686" s="212" t="str">
        <f t="shared" si="407"/>
        <v/>
      </c>
      <c r="K686" s="212" t="str">
        <f t="shared" si="408"/>
        <v>Non-Op</v>
      </c>
      <c r="L686" s="212" t="str">
        <f t="shared" si="402"/>
        <v>NO</v>
      </c>
      <c r="M686" s="212" t="str">
        <f t="shared" si="403"/>
        <v>NO</v>
      </c>
      <c r="N686" s="212" t="str">
        <f t="shared" si="404"/>
        <v/>
      </c>
      <c r="O686" s="212"/>
      <c r="P686" s="110">
        <v>2478137.3199999998</v>
      </c>
      <c r="Q686" s="110">
        <v>2478137.3199999998</v>
      </c>
      <c r="R686" s="110">
        <v>2478137.3199999998</v>
      </c>
      <c r="S686" s="110">
        <v>2398813.86</v>
      </c>
      <c r="T686" s="110">
        <v>2398813.86</v>
      </c>
      <c r="U686" s="110">
        <v>2398813.86</v>
      </c>
      <c r="V686" s="110">
        <v>5625000</v>
      </c>
      <c r="W686" s="110">
        <v>5625000</v>
      </c>
      <c r="X686" s="110">
        <v>5625000</v>
      </c>
      <c r="Y686" s="110">
        <v>5495618.5700000003</v>
      </c>
      <c r="Z686" s="110">
        <v>5495618.5700000003</v>
      </c>
      <c r="AA686" s="110">
        <v>5495618.5700000003</v>
      </c>
      <c r="AB686" s="110">
        <v>5458295.9100000001</v>
      </c>
      <c r="AC686" s="110"/>
      <c r="AD686" s="533">
        <f t="shared" si="397"/>
        <v>4123565.7120833336</v>
      </c>
      <c r="AE686" s="529"/>
      <c r="AF686" s="118"/>
      <c r="AG686" s="270" t="s">
        <v>453</v>
      </c>
      <c r="AH686" s="116"/>
      <c r="AI686" s="116"/>
      <c r="AJ686" s="116"/>
      <c r="AK686" s="117">
        <f>AD686</f>
        <v>4123565.7120833336</v>
      </c>
      <c r="AL686" s="116">
        <f t="shared" si="385"/>
        <v>4123565.7120833336</v>
      </c>
      <c r="AM686" s="115"/>
      <c r="AN686" s="116"/>
      <c r="AO686" s="348">
        <f t="shared" si="386"/>
        <v>0</v>
      </c>
      <c r="AP686" s="297"/>
      <c r="AQ686" s="101">
        <f t="shared" si="398"/>
        <v>5458295.9100000001</v>
      </c>
      <c r="AR686" s="116"/>
      <c r="AS686" s="116"/>
      <c r="AT686" s="116"/>
      <c r="AU686" s="116">
        <f>AQ686</f>
        <v>5458295.9100000001</v>
      </c>
      <c r="AV686" s="343">
        <f t="shared" si="387"/>
        <v>5458295.9100000001</v>
      </c>
      <c r="AW686" s="116"/>
      <c r="AX686" s="116"/>
      <c r="AY686" s="343">
        <f t="shared" si="388"/>
        <v>0</v>
      </c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</row>
    <row r="687" spans="1:76" s="21" customFormat="1" ht="12" customHeight="1">
      <c r="A687" s="195">
        <v>18608062</v>
      </c>
      <c r="B687" s="126" t="s">
        <v>2351</v>
      </c>
      <c r="C687" s="109" t="s">
        <v>355</v>
      </c>
      <c r="D687" s="130" t="str">
        <f t="shared" si="401"/>
        <v>W/C</v>
      </c>
      <c r="E687" s="130"/>
      <c r="F687" s="109"/>
      <c r="G687" s="130"/>
      <c r="H687" s="212" t="str">
        <f t="shared" si="405"/>
        <v/>
      </c>
      <c r="I687" s="212" t="str">
        <f t="shared" si="406"/>
        <v/>
      </c>
      <c r="J687" s="212" t="str">
        <f t="shared" si="407"/>
        <v/>
      </c>
      <c r="K687" s="212" t="str">
        <f t="shared" si="408"/>
        <v/>
      </c>
      <c r="L687" s="212" t="str">
        <f t="shared" si="402"/>
        <v>W/C</v>
      </c>
      <c r="M687" s="212" t="str">
        <f t="shared" si="403"/>
        <v>NO</v>
      </c>
      <c r="N687" s="212" t="str">
        <f t="shared" si="404"/>
        <v>W/C</v>
      </c>
      <c r="O687" s="212"/>
      <c r="P687" s="110">
        <v>-50267724.640000001</v>
      </c>
      <c r="Q687" s="110">
        <v>-50267724.640000001</v>
      </c>
      <c r="R687" s="110">
        <v>-50267724.640000001</v>
      </c>
      <c r="S687" s="110">
        <v>-50267724.640000001</v>
      </c>
      <c r="T687" s="110">
        <v>-50267724.640000001</v>
      </c>
      <c r="U687" s="110">
        <v>-50267724.640000001</v>
      </c>
      <c r="V687" s="110">
        <v>-21301771.640000001</v>
      </c>
      <c r="W687" s="110">
        <v>-21301771.640000001</v>
      </c>
      <c r="X687" s="110">
        <v>-21301771.640000001</v>
      </c>
      <c r="Y687" s="110">
        <v>-21301771.640000001</v>
      </c>
      <c r="Z687" s="110">
        <v>-21301771.640000001</v>
      </c>
      <c r="AA687" s="110">
        <v>-21301771.640000001</v>
      </c>
      <c r="AB687" s="110">
        <v>-21301771.640000001</v>
      </c>
      <c r="AC687" s="110"/>
      <c r="AD687" s="533">
        <f t="shared" si="397"/>
        <v>-34577833.431666657</v>
      </c>
      <c r="AE687" s="531"/>
      <c r="AF687" s="123"/>
      <c r="AG687" s="271" t="s">
        <v>124</v>
      </c>
      <c r="AH687" s="116"/>
      <c r="AI687" s="116"/>
      <c r="AJ687" s="116"/>
      <c r="AK687" s="117"/>
      <c r="AL687" s="116">
        <f t="shared" si="385"/>
        <v>0</v>
      </c>
      <c r="AM687" s="115">
        <f>AD687</f>
        <v>-34577833.431666657</v>
      </c>
      <c r="AN687" s="116"/>
      <c r="AO687" s="348">
        <f t="shared" si="386"/>
        <v>-34577833.431666657</v>
      </c>
      <c r="AP687" s="297"/>
      <c r="AQ687" s="101">
        <f t="shared" si="398"/>
        <v>-21301771.640000001</v>
      </c>
      <c r="AR687" s="116"/>
      <c r="AS687" s="116"/>
      <c r="AT687" s="116"/>
      <c r="AU687" s="116"/>
      <c r="AV687" s="343">
        <f t="shared" si="387"/>
        <v>0</v>
      </c>
      <c r="AW687" s="116">
        <f>AQ687</f>
        <v>-21301771.640000001</v>
      </c>
      <c r="AX687" s="116"/>
      <c r="AY687" s="343">
        <f t="shared" si="388"/>
        <v>-21301771.640000001</v>
      </c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</row>
    <row r="688" spans="1:76" s="21" customFormat="1" ht="12" customHeight="1">
      <c r="A688" s="195">
        <v>18608081</v>
      </c>
      <c r="B688" s="126" t="s">
        <v>2352</v>
      </c>
      <c r="C688" s="143" t="s">
        <v>641</v>
      </c>
      <c r="D688" s="130" t="str">
        <f t="shared" si="401"/>
        <v>W/C</v>
      </c>
      <c r="E688" s="130"/>
      <c r="F688" s="143"/>
      <c r="G688" s="130"/>
      <c r="H688" s="212" t="str">
        <f t="shared" si="405"/>
        <v/>
      </c>
      <c r="I688" s="212" t="str">
        <f t="shared" si="406"/>
        <v/>
      </c>
      <c r="J688" s="212" t="str">
        <f t="shared" si="407"/>
        <v/>
      </c>
      <c r="K688" s="212" t="str">
        <f t="shared" si="408"/>
        <v/>
      </c>
      <c r="L688" s="212" t="str">
        <f t="shared" si="402"/>
        <v>W/C</v>
      </c>
      <c r="M688" s="212" t="str">
        <f t="shared" si="403"/>
        <v>NO</v>
      </c>
      <c r="N688" s="212" t="str">
        <f t="shared" si="404"/>
        <v>W/C</v>
      </c>
      <c r="O688" s="212"/>
      <c r="P688" s="110">
        <v>669654.71</v>
      </c>
      <c r="Q688" s="110">
        <v>669654.71</v>
      </c>
      <c r="R688" s="110">
        <v>669654.71</v>
      </c>
      <c r="S688" s="110">
        <v>669654.71</v>
      </c>
      <c r="T688" s="110">
        <v>669654.71</v>
      </c>
      <c r="U688" s="110">
        <v>669654.71</v>
      </c>
      <c r="V688" s="110">
        <v>10000.120000000001</v>
      </c>
      <c r="W688" s="110">
        <v>10000.120000000001</v>
      </c>
      <c r="X688" s="110">
        <v>10000.120000000001</v>
      </c>
      <c r="Y688" s="110">
        <v>10000.120000000001</v>
      </c>
      <c r="Z688" s="110">
        <v>10000.120000000001</v>
      </c>
      <c r="AA688" s="110">
        <v>10000.120000000001</v>
      </c>
      <c r="AB688" s="110">
        <v>10000.120000000001</v>
      </c>
      <c r="AC688" s="110"/>
      <c r="AD688" s="533">
        <f t="shared" si="397"/>
        <v>312341.80708333338</v>
      </c>
      <c r="AE688" s="529"/>
      <c r="AF688" s="118"/>
      <c r="AG688" s="270"/>
      <c r="AH688" s="116"/>
      <c r="AI688" s="116"/>
      <c r="AJ688" s="116"/>
      <c r="AK688" s="117"/>
      <c r="AL688" s="116">
        <f t="shared" si="385"/>
        <v>0</v>
      </c>
      <c r="AM688" s="115">
        <f>AD688</f>
        <v>312341.80708333338</v>
      </c>
      <c r="AN688" s="116"/>
      <c r="AO688" s="348">
        <f t="shared" si="386"/>
        <v>312341.80708333338</v>
      </c>
      <c r="AP688" s="297"/>
      <c r="AQ688" s="101">
        <f t="shared" si="398"/>
        <v>10000.120000000001</v>
      </c>
      <c r="AR688" s="116"/>
      <c r="AS688" s="116"/>
      <c r="AT688" s="116"/>
      <c r="AU688" s="116"/>
      <c r="AV688" s="343">
        <f t="shared" si="387"/>
        <v>0</v>
      </c>
      <c r="AW688" s="116">
        <f t="shared" ref="AW688:AW689" si="410">AQ688</f>
        <v>10000.120000000001</v>
      </c>
      <c r="AX688" s="116"/>
      <c r="AY688" s="343">
        <f t="shared" si="388"/>
        <v>10000.120000000001</v>
      </c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s="21" customFormat="1" ht="12" customHeight="1">
      <c r="A689" s="195">
        <v>18608112</v>
      </c>
      <c r="B689" s="126" t="s">
        <v>2353</v>
      </c>
      <c r="C689" s="109" t="s">
        <v>18</v>
      </c>
      <c r="D689" s="130" t="str">
        <f t="shared" si="401"/>
        <v>W/C</v>
      </c>
      <c r="E689" s="130"/>
      <c r="F689" s="109"/>
      <c r="G689" s="130"/>
      <c r="H689" s="212" t="str">
        <f t="shared" si="405"/>
        <v/>
      </c>
      <c r="I689" s="212" t="str">
        <f t="shared" si="406"/>
        <v/>
      </c>
      <c r="J689" s="212" t="str">
        <f t="shared" si="407"/>
        <v/>
      </c>
      <c r="K689" s="212" t="str">
        <f t="shared" si="408"/>
        <v/>
      </c>
      <c r="L689" s="212" t="str">
        <f t="shared" si="402"/>
        <v>W/C</v>
      </c>
      <c r="M689" s="212" t="str">
        <f t="shared" si="403"/>
        <v>NO</v>
      </c>
      <c r="N689" s="212" t="str">
        <f t="shared" si="404"/>
        <v>W/C</v>
      </c>
      <c r="O689" s="212"/>
      <c r="P689" s="110">
        <v>39184274.43</v>
      </c>
      <c r="Q689" s="110">
        <v>39235992.079999998</v>
      </c>
      <c r="R689" s="110">
        <v>39257599.560000002</v>
      </c>
      <c r="S689" s="110">
        <v>39267422.810000002</v>
      </c>
      <c r="T689" s="110">
        <v>39286701.259999998</v>
      </c>
      <c r="U689" s="110">
        <v>39315583.479999997</v>
      </c>
      <c r="V689" s="110">
        <v>467714.99</v>
      </c>
      <c r="W689" s="110">
        <v>502506.3</v>
      </c>
      <c r="X689" s="110">
        <v>526517.6</v>
      </c>
      <c r="Y689" s="110">
        <v>549236.80000000005</v>
      </c>
      <c r="Z689" s="110">
        <v>576257.9</v>
      </c>
      <c r="AA689" s="110">
        <v>601462.43000000005</v>
      </c>
      <c r="AB689" s="110">
        <v>627856.05000000005</v>
      </c>
      <c r="AC689" s="110"/>
      <c r="AD689" s="533">
        <f t="shared" si="397"/>
        <v>18291088.370833337</v>
      </c>
      <c r="AE689" s="531"/>
      <c r="AF689" s="123"/>
      <c r="AG689" s="271" t="s">
        <v>124</v>
      </c>
      <c r="AH689" s="116"/>
      <c r="AI689" s="116"/>
      <c r="AJ689" s="116"/>
      <c r="AK689" s="117"/>
      <c r="AL689" s="116">
        <f t="shared" si="385"/>
        <v>0</v>
      </c>
      <c r="AM689" s="115">
        <f>AD689</f>
        <v>18291088.370833337</v>
      </c>
      <c r="AN689" s="116"/>
      <c r="AO689" s="348">
        <f t="shared" si="386"/>
        <v>18291088.370833337</v>
      </c>
      <c r="AP689" s="297"/>
      <c r="AQ689" s="101">
        <f t="shared" si="398"/>
        <v>627856.05000000005</v>
      </c>
      <c r="AR689" s="116"/>
      <c r="AS689" s="116"/>
      <c r="AT689" s="116"/>
      <c r="AU689" s="116"/>
      <c r="AV689" s="343">
        <f t="shared" si="387"/>
        <v>0</v>
      </c>
      <c r="AW689" s="116">
        <f t="shared" si="410"/>
        <v>627856.05000000005</v>
      </c>
      <c r="AX689" s="116"/>
      <c r="AY689" s="343">
        <f t="shared" si="388"/>
        <v>627856.05000000005</v>
      </c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</row>
    <row r="690" spans="1:76" s="21" customFormat="1" ht="12" customHeight="1">
      <c r="A690" s="195">
        <v>18608111</v>
      </c>
      <c r="B690" s="126" t="s">
        <v>2354</v>
      </c>
      <c r="C690" s="143" t="s">
        <v>1313</v>
      </c>
      <c r="D690" s="130" t="str">
        <f t="shared" si="401"/>
        <v>Non-Op</v>
      </c>
      <c r="E690" s="130"/>
      <c r="F690" s="143"/>
      <c r="G690" s="130"/>
      <c r="H690" s="212" t="str">
        <f t="shared" si="405"/>
        <v/>
      </c>
      <c r="I690" s="212" t="str">
        <f t="shared" si="406"/>
        <v/>
      </c>
      <c r="J690" s="212" t="str">
        <f t="shared" si="407"/>
        <v/>
      </c>
      <c r="K690" s="212" t="str">
        <f t="shared" si="408"/>
        <v>Non-Op</v>
      </c>
      <c r="L690" s="212" t="str">
        <f t="shared" si="402"/>
        <v>NO</v>
      </c>
      <c r="M690" s="212" t="str">
        <f t="shared" si="403"/>
        <v>NO</v>
      </c>
      <c r="N690" s="212" t="str">
        <f t="shared" si="404"/>
        <v/>
      </c>
      <c r="O690" s="212"/>
      <c r="P690" s="110">
        <v>250000</v>
      </c>
      <c r="Q690" s="110">
        <v>250000</v>
      </c>
      <c r="R690" s="110">
        <v>250000</v>
      </c>
      <c r="S690" s="110">
        <v>250000</v>
      </c>
      <c r="T690" s="110">
        <v>250000</v>
      </c>
      <c r="U690" s="110">
        <v>250000</v>
      </c>
      <c r="V690" s="110">
        <v>250000</v>
      </c>
      <c r="W690" s="110">
        <v>250000</v>
      </c>
      <c r="X690" s="110">
        <v>250000</v>
      </c>
      <c r="Y690" s="110">
        <v>250000</v>
      </c>
      <c r="Z690" s="110">
        <v>250000</v>
      </c>
      <c r="AA690" s="110">
        <v>250000</v>
      </c>
      <c r="AB690" s="110">
        <v>250000</v>
      </c>
      <c r="AC690" s="110"/>
      <c r="AD690" s="533">
        <f t="shared" si="397"/>
        <v>250000</v>
      </c>
      <c r="AE690" s="529"/>
      <c r="AF690" s="118"/>
      <c r="AG690" s="270" t="s">
        <v>453</v>
      </c>
      <c r="AH690" s="116"/>
      <c r="AI690" s="116"/>
      <c r="AJ690" s="116"/>
      <c r="AK690" s="117">
        <f>AD690</f>
        <v>250000</v>
      </c>
      <c r="AL690" s="116">
        <f t="shared" si="385"/>
        <v>250000</v>
      </c>
      <c r="AM690" s="115"/>
      <c r="AN690" s="116"/>
      <c r="AO690" s="348">
        <f t="shared" si="386"/>
        <v>0</v>
      </c>
      <c r="AP690" s="297"/>
      <c r="AQ690" s="101">
        <f t="shared" si="398"/>
        <v>250000</v>
      </c>
      <c r="AR690" s="116"/>
      <c r="AS690" s="116"/>
      <c r="AT690" s="116"/>
      <c r="AU690" s="116">
        <f>AQ690</f>
        <v>250000</v>
      </c>
      <c r="AV690" s="343">
        <f t="shared" si="387"/>
        <v>250000</v>
      </c>
      <c r="AW690" s="116"/>
      <c r="AX690" s="116"/>
      <c r="AY690" s="343">
        <f t="shared" si="388"/>
        <v>0</v>
      </c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s="21" customFormat="1" ht="12" customHeight="1">
      <c r="A691" s="195">
        <v>18608141</v>
      </c>
      <c r="B691" s="126" t="s">
        <v>2355</v>
      </c>
      <c r="C691" s="143" t="s">
        <v>574</v>
      </c>
      <c r="D691" s="130" t="str">
        <f t="shared" si="401"/>
        <v>W/C</v>
      </c>
      <c r="E691" s="130"/>
      <c r="F691" s="143"/>
      <c r="G691" s="130"/>
      <c r="H691" s="212" t="str">
        <f t="shared" si="405"/>
        <v/>
      </c>
      <c r="I691" s="212" t="str">
        <f t="shared" si="406"/>
        <v/>
      </c>
      <c r="J691" s="212" t="str">
        <f t="shared" si="407"/>
        <v/>
      </c>
      <c r="K691" s="212" t="str">
        <f t="shared" si="408"/>
        <v/>
      </c>
      <c r="L691" s="212" t="str">
        <f t="shared" si="402"/>
        <v>W/C</v>
      </c>
      <c r="M691" s="212" t="str">
        <f t="shared" si="403"/>
        <v>NO</v>
      </c>
      <c r="N691" s="212" t="str">
        <f t="shared" si="404"/>
        <v>W/C</v>
      </c>
      <c r="O691" s="212"/>
      <c r="P691" s="110">
        <v>224879.76</v>
      </c>
      <c r="Q691" s="110">
        <v>226423.26</v>
      </c>
      <c r="R691" s="110">
        <v>226423.26</v>
      </c>
      <c r="S691" s="110">
        <v>226423.26</v>
      </c>
      <c r="T691" s="110">
        <v>226423.26</v>
      </c>
      <c r="U691" s="110">
        <v>226423.26</v>
      </c>
      <c r="V691" s="110">
        <v>1543.5</v>
      </c>
      <c r="W691" s="110">
        <v>1543.5</v>
      </c>
      <c r="X691" s="110">
        <v>1543.5</v>
      </c>
      <c r="Y691" s="110">
        <v>1543.5</v>
      </c>
      <c r="Z691" s="110">
        <v>1543.5</v>
      </c>
      <c r="AA691" s="110">
        <v>1543.5</v>
      </c>
      <c r="AB691" s="110">
        <v>1543.5</v>
      </c>
      <c r="AC691" s="110"/>
      <c r="AD691" s="533">
        <f t="shared" si="397"/>
        <v>104549.07750000001</v>
      </c>
      <c r="AE691" s="529"/>
      <c r="AF691" s="118"/>
      <c r="AG691" s="270"/>
      <c r="AH691" s="116"/>
      <c r="AI691" s="116"/>
      <c r="AJ691" s="116"/>
      <c r="AK691" s="117"/>
      <c r="AL691" s="116">
        <f t="shared" si="385"/>
        <v>0</v>
      </c>
      <c r="AM691" s="115">
        <f>AD691</f>
        <v>104549.07750000001</v>
      </c>
      <c r="AN691" s="116"/>
      <c r="AO691" s="348">
        <f t="shared" si="386"/>
        <v>104549.07750000001</v>
      </c>
      <c r="AP691" s="297"/>
      <c r="AQ691" s="101">
        <f t="shared" si="398"/>
        <v>1543.5</v>
      </c>
      <c r="AR691" s="116"/>
      <c r="AS691" s="116"/>
      <c r="AT691" s="116"/>
      <c r="AU691" s="116"/>
      <c r="AV691" s="343">
        <f t="shared" si="387"/>
        <v>0</v>
      </c>
      <c r="AW691" s="116">
        <f>AQ691</f>
        <v>1543.5</v>
      </c>
      <c r="AX691" s="116"/>
      <c r="AY691" s="343">
        <f t="shared" si="388"/>
        <v>1543.5</v>
      </c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s="21" customFormat="1" ht="12" customHeight="1">
      <c r="A692" s="195">
        <v>18608151</v>
      </c>
      <c r="B692" s="126" t="s">
        <v>2356</v>
      </c>
      <c r="C692" s="109" t="s">
        <v>583</v>
      </c>
      <c r="D692" s="130" t="str">
        <f t="shared" si="401"/>
        <v>Non-Op</v>
      </c>
      <c r="E692" s="130"/>
      <c r="F692" s="109"/>
      <c r="G692" s="130"/>
      <c r="H692" s="212" t="str">
        <f t="shared" si="405"/>
        <v/>
      </c>
      <c r="I692" s="212" t="str">
        <f t="shared" si="406"/>
        <v/>
      </c>
      <c r="J692" s="212" t="str">
        <f t="shared" si="407"/>
        <v/>
      </c>
      <c r="K692" s="212" t="str">
        <f t="shared" si="408"/>
        <v>Non-Op</v>
      </c>
      <c r="L692" s="212" t="str">
        <f t="shared" si="402"/>
        <v>NO</v>
      </c>
      <c r="M692" s="212" t="str">
        <f t="shared" si="403"/>
        <v>NO</v>
      </c>
      <c r="N692" s="212" t="str">
        <f t="shared" si="404"/>
        <v/>
      </c>
      <c r="O692" s="212"/>
      <c r="P692" s="110">
        <v>75000</v>
      </c>
      <c r="Q692" s="110">
        <v>75000</v>
      </c>
      <c r="R692" s="110">
        <v>75000</v>
      </c>
      <c r="S692" s="110">
        <v>73456.5</v>
      </c>
      <c r="T692" s="110">
        <v>73456.5</v>
      </c>
      <c r="U692" s="110">
        <v>73456.5</v>
      </c>
      <c r="V692" s="110">
        <v>75000</v>
      </c>
      <c r="W692" s="110">
        <v>75000</v>
      </c>
      <c r="X692" s="110">
        <v>75000</v>
      </c>
      <c r="Y692" s="110">
        <v>75000</v>
      </c>
      <c r="Z692" s="110">
        <v>75000</v>
      </c>
      <c r="AA692" s="110">
        <v>75000</v>
      </c>
      <c r="AB692" s="110">
        <v>75000</v>
      </c>
      <c r="AC692" s="110"/>
      <c r="AD692" s="533">
        <f t="shared" si="397"/>
        <v>74614.125</v>
      </c>
      <c r="AE692" s="529"/>
      <c r="AF692" s="118"/>
      <c r="AG692" s="270" t="s">
        <v>453</v>
      </c>
      <c r="AH692" s="116"/>
      <c r="AI692" s="116"/>
      <c r="AJ692" s="116"/>
      <c r="AK692" s="117">
        <f>AD692</f>
        <v>74614.125</v>
      </c>
      <c r="AL692" s="116">
        <f t="shared" si="385"/>
        <v>74614.125</v>
      </c>
      <c r="AM692" s="115"/>
      <c r="AN692" s="116"/>
      <c r="AO692" s="348">
        <f t="shared" si="386"/>
        <v>0</v>
      </c>
      <c r="AP692" s="297"/>
      <c r="AQ692" s="101">
        <f t="shared" si="398"/>
        <v>75000</v>
      </c>
      <c r="AR692" s="116"/>
      <c r="AS692" s="116"/>
      <c r="AT692" s="116"/>
      <c r="AU692" s="116">
        <f>AQ692</f>
        <v>75000</v>
      </c>
      <c r="AV692" s="343">
        <f t="shared" si="387"/>
        <v>75000</v>
      </c>
      <c r="AW692" s="116"/>
      <c r="AX692" s="116"/>
      <c r="AY692" s="343">
        <f t="shared" si="388"/>
        <v>0</v>
      </c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</row>
    <row r="693" spans="1:76" s="21" customFormat="1" ht="12" customHeight="1">
      <c r="A693" s="195">
        <v>18608171</v>
      </c>
      <c r="B693" s="126" t="s">
        <v>2357</v>
      </c>
      <c r="C693" s="109" t="s">
        <v>830</v>
      </c>
      <c r="D693" s="130" t="str">
        <f t="shared" si="401"/>
        <v>W/C</v>
      </c>
      <c r="E693" s="130"/>
      <c r="F693" s="109"/>
      <c r="G693" s="130"/>
      <c r="H693" s="212" t="str">
        <f t="shared" si="405"/>
        <v/>
      </c>
      <c r="I693" s="212" t="str">
        <f t="shared" si="406"/>
        <v/>
      </c>
      <c r="J693" s="212" t="str">
        <f t="shared" si="407"/>
        <v/>
      </c>
      <c r="K693" s="212" t="str">
        <f t="shared" si="408"/>
        <v/>
      </c>
      <c r="L693" s="212" t="str">
        <f t="shared" si="402"/>
        <v>W/C</v>
      </c>
      <c r="M693" s="212" t="str">
        <f t="shared" si="403"/>
        <v>NO</v>
      </c>
      <c r="N693" s="212" t="str">
        <f t="shared" si="404"/>
        <v>W/C</v>
      </c>
      <c r="O693" s="212"/>
      <c r="P693" s="110">
        <v>212588.68</v>
      </c>
      <c r="Q693" s="110">
        <v>212588.68</v>
      </c>
      <c r="R693" s="110">
        <v>212588.68</v>
      </c>
      <c r="S693" s="110">
        <v>212588.68</v>
      </c>
      <c r="T693" s="110">
        <v>212588.68</v>
      </c>
      <c r="U693" s="110">
        <v>212588.68</v>
      </c>
      <c r="V693" s="110">
        <v>0</v>
      </c>
      <c r="W693" s="110">
        <v>0</v>
      </c>
      <c r="X693" s="110">
        <v>0</v>
      </c>
      <c r="Y693" s="110">
        <v>0</v>
      </c>
      <c r="Z693" s="110">
        <v>0</v>
      </c>
      <c r="AA693" s="110">
        <v>0</v>
      </c>
      <c r="AB693" s="110">
        <v>0</v>
      </c>
      <c r="AC693" s="110"/>
      <c r="AD693" s="533">
        <f t="shared" si="397"/>
        <v>97436.478333333333</v>
      </c>
      <c r="AE693" s="529"/>
      <c r="AF693" s="118"/>
      <c r="AG693" s="270"/>
      <c r="AH693" s="116"/>
      <c r="AI693" s="116"/>
      <c r="AJ693" s="116"/>
      <c r="AK693" s="117"/>
      <c r="AL693" s="116">
        <f t="shared" si="385"/>
        <v>0</v>
      </c>
      <c r="AM693" s="115">
        <f>AD693</f>
        <v>97436.478333333333</v>
      </c>
      <c r="AN693" s="116"/>
      <c r="AO693" s="348">
        <f t="shared" si="386"/>
        <v>97436.478333333333</v>
      </c>
      <c r="AP693" s="297"/>
      <c r="AQ693" s="101">
        <f t="shared" si="398"/>
        <v>0</v>
      </c>
      <c r="AR693" s="116"/>
      <c r="AS693" s="116"/>
      <c r="AT693" s="116"/>
      <c r="AU693" s="116"/>
      <c r="AV693" s="343">
        <f t="shared" si="387"/>
        <v>0</v>
      </c>
      <c r="AW693" s="116">
        <f>AQ693</f>
        <v>0</v>
      </c>
      <c r="AX693" s="116"/>
      <c r="AY693" s="343">
        <f t="shared" si="388"/>
        <v>0</v>
      </c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</row>
    <row r="694" spans="1:76" s="21" customFormat="1" ht="12" customHeight="1">
      <c r="A694" s="195">
        <v>18608181</v>
      </c>
      <c r="B694" s="126" t="s">
        <v>2358</v>
      </c>
      <c r="C694" s="109" t="s">
        <v>809</v>
      </c>
      <c r="D694" s="130" t="str">
        <f t="shared" si="401"/>
        <v>Non-Op</v>
      </c>
      <c r="E694" s="130"/>
      <c r="F694" s="109"/>
      <c r="G694" s="130"/>
      <c r="H694" s="212" t="str">
        <f t="shared" si="405"/>
        <v/>
      </c>
      <c r="I694" s="212" t="str">
        <f t="shared" si="406"/>
        <v/>
      </c>
      <c r="J694" s="212" t="str">
        <f t="shared" si="407"/>
        <v/>
      </c>
      <c r="K694" s="212" t="str">
        <f t="shared" si="408"/>
        <v>Non-Op</v>
      </c>
      <c r="L694" s="212" t="str">
        <f t="shared" si="402"/>
        <v>NO</v>
      </c>
      <c r="M694" s="212" t="str">
        <f t="shared" si="403"/>
        <v>NO</v>
      </c>
      <c r="N694" s="212" t="str">
        <f t="shared" si="404"/>
        <v/>
      </c>
      <c r="O694" s="212"/>
      <c r="P694" s="110">
        <v>50000</v>
      </c>
      <c r="Q694" s="110">
        <v>50000</v>
      </c>
      <c r="R694" s="110">
        <v>50000</v>
      </c>
      <c r="S694" s="110">
        <v>50000</v>
      </c>
      <c r="T694" s="110">
        <v>50000</v>
      </c>
      <c r="U694" s="110">
        <v>50000</v>
      </c>
      <c r="V694" s="110">
        <v>50000</v>
      </c>
      <c r="W694" s="110">
        <v>50000</v>
      </c>
      <c r="X694" s="110">
        <v>50000</v>
      </c>
      <c r="Y694" s="110">
        <v>50000</v>
      </c>
      <c r="Z694" s="110">
        <v>50000</v>
      </c>
      <c r="AA694" s="110">
        <v>50000</v>
      </c>
      <c r="AB694" s="110">
        <v>50000</v>
      </c>
      <c r="AC694" s="110"/>
      <c r="AD694" s="533">
        <f t="shared" si="397"/>
        <v>50000</v>
      </c>
      <c r="AE694" s="529"/>
      <c r="AF694" s="118"/>
      <c r="AG694" s="270" t="s">
        <v>453</v>
      </c>
      <c r="AH694" s="116"/>
      <c r="AI694" s="116"/>
      <c r="AJ694" s="116"/>
      <c r="AK694" s="117">
        <f>AD694</f>
        <v>50000</v>
      </c>
      <c r="AL694" s="116">
        <f t="shared" si="385"/>
        <v>50000</v>
      </c>
      <c r="AM694" s="115"/>
      <c r="AN694" s="116"/>
      <c r="AO694" s="348">
        <f t="shared" si="386"/>
        <v>0</v>
      </c>
      <c r="AP694" s="297"/>
      <c r="AQ694" s="101">
        <f t="shared" si="398"/>
        <v>50000</v>
      </c>
      <c r="AR694" s="116"/>
      <c r="AS694" s="116"/>
      <c r="AT694" s="116"/>
      <c r="AU694" s="116">
        <f>AQ694</f>
        <v>50000</v>
      </c>
      <c r="AV694" s="343">
        <f t="shared" si="387"/>
        <v>50000</v>
      </c>
      <c r="AW694" s="116"/>
      <c r="AX694" s="116"/>
      <c r="AY694" s="343">
        <f t="shared" si="388"/>
        <v>0</v>
      </c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</row>
    <row r="695" spans="1:76" s="21" customFormat="1" ht="12" customHeight="1">
      <c r="A695" s="195">
        <v>18608191</v>
      </c>
      <c r="B695" s="126" t="s">
        <v>2359</v>
      </c>
      <c r="C695" s="109" t="s">
        <v>811</v>
      </c>
      <c r="D695" s="130" t="str">
        <f t="shared" si="401"/>
        <v>W/C</v>
      </c>
      <c r="E695" s="130"/>
      <c r="F695" s="109"/>
      <c r="G695" s="130"/>
      <c r="H695" s="212" t="str">
        <f t="shared" si="405"/>
        <v/>
      </c>
      <c r="I695" s="212" t="str">
        <f t="shared" si="406"/>
        <v/>
      </c>
      <c r="J695" s="212" t="str">
        <f t="shared" si="407"/>
        <v/>
      </c>
      <c r="K695" s="212" t="str">
        <f t="shared" si="408"/>
        <v/>
      </c>
      <c r="L695" s="212" t="str">
        <f t="shared" si="402"/>
        <v>W/C</v>
      </c>
      <c r="M695" s="212" t="str">
        <f t="shared" si="403"/>
        <v>NO</v>
      </c>
      <c r="N695" s="212" t="str">
        <f t="shared" si="404"/>
        <v>W/C</v>
      </c>
      <c r="O695" s="212"/>
      <c r="P695" s="110">
        <v>400495.47</v>
      </c>
      <c r="Q695" s="110">
        <v>400495.47</v>
      </c>
      <c r="R695" s="110">
        <v>400495.47</v>
      </c>
      <c r="S695" s="110">
        <v>400495.47</v>
      </c>
      <c r="T695" s="110">
        <v>400495.47</v>
      </c>
      <c r="U695" s="110">
        <v>400495.47</v>
      </c>
      <c r="V695" s="110">
        <v>0</v>
      </c>
      <c r="W695" s="110">
        <v>0</v>
      </c>
      <c r="X695" s="110">
        <v>0</v>
      </c>
      <c r="Y695" s="110">
        <v>0</v>
      </c>
      <c r="Z695" s="110">
        <v>0</v>
      </c>
      <c r="AA695" s="110">
        <v>0</v>
      </c>
      <c r="AB695" s="110">
        <v>0</v>
      </c>
      <c r="AC695" s="110"/>
      <c r="AD695" s="533">
        <f t="shared" si="397"/>
        <v>183560.42374999999</v>
      </c>
      <c r="AE695" s="529"/>
      <c r="AF695" s="118"/>
      <c r="AG695" s="270"/>
      <c r="AH695" s="116"/>
      <c r="AI695" s="116"/>
      <c r="AJ695" s="116"/>
      <c r="AK695" s="117"/>
      <c r="AL695" s="116">
        <f t="shared" si="385"/>
        <v>0</v>
      </c>
      <c r="AM695" s="115">
        <f>AD695</f>
        <v>183560.42374999999</v>
      </c>
      <c r="AN695" s="116"/>
      <c r="AO695" s="348">
        <f t="shared" si="386"/>
        <v>183560.42374999999</v>
      </c>
      <c r="AP695" s="297"/>
      <c r="AQ695" s="101">
        <f t="shared" si="398"/>
        <v>0</v>
      </c>
      <c r="AR695" s="116"/>
      <c r="AS695" s="116"/>
      <c r="AT695" s="116"/>
      <c r="AU695" s="116"/>
      <c r="AV695" s="343">
        <f t="shared" si="387"/>
        <v>0</v>
      </c>
      <c r="AW695" s="116">
        <f>AQ695</f>
        <v>0</v>
      </c>
      <c r="AX695" s="116"/>
      <c r="AY695" s="343">
        <f t="shared" si="388"/>
        <v>0</v>
      </c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</row>
    <row r="696" spans="1:76" s="21" customFormat="1" ht="12" customHeight="1">
      <c r="A696" s="195">
        <v>18608211</v>
      </c>
      <c r="B696" s="126" t="s">
        <v>2360</v>
      </c>
      <c r="C696" s="109" t="s">
        <v>841</v>
      </c>
      <c r="D696" s="130" t="str">
        <f t="shared" si="401"/>
        <v>W/C</v>
      </c>
      <c r="E696" s="130"/>
      <c r="F696" s="109"/>
      <c r="G696" s="130"/>
      <c r="H696" s="212" t="str">
        <f t="shared" si="405"/>
        <v/>
      </c>
      <c r="I696" s="212" t="str">
        <f t="shared" si="406"/>
        <v/>
      </c>
      <c r="J696" s="212" t="str">
        <f t="shared" si="407"/>
        <v/>
      </c>
      <c r="K696" s="212" t="str">
        <f t="shared" si="408"/>
        <v/>
      </c>
      <c r="L696" s="212" t="str">
        <f t="shared" si="402"/>
        <v>W/C</v>
      </c>
      <c r="M696" s="212" t="str">
        <f t="shared" si="403"/>
        <v>NO</v>
      </c>
      <c r="N696" s="212" t="str">
        <f t="shared" si="404"/>
        <v>W/C</v>
      </c>
      <c r="O696" s="212"/>
      <c r="P696" s="110">
        <v>111880.23</v>
      </c>
      <c r="Q696" s="110">
        <v>111880.23</v>
      </c>
      <c r="R696" s="110">
        <v>111880.23</v>
      </c>
      <c r="S696" s="110">
        <v>111880.23</v>
      </c>
      <c r="T696" s="110">
        <v>111880.23</v>
      </c>
      <c r="U696" s="110">
        <v>111880.23</v>
      </c>
      <c r="V696" s="110">
        <v>0</v>
      </c>
      <c r="W696" s="110">
        <v>0</v>
      </c>
      <c r="X696" s="110">
        <v>0</v>
      </c>
      <c r="Y696" s="110">
        <v>0</v>
      </c>
      <c r="Z696" s="110">
        <v>0</v>
      </c>
      <c r="AA696" s="110">
        <v>0</v>
      </c>
      <c r="AB696" s="110">
        <v>0</v>
      </c>
      <c r="AC696" s="110"/>
      <c r="AD696" s="533">
        <f t="shared" si="397"/>
        <v>51278.438750000001</v>
      </c>
      <c r="AE696" s="529"/>
      <c r="AF696" s="118"/>
      <c r="AG696" s="270"/>
      <c r="AH696" s="116"/>
      <c r="AI696" s="116"/>
      <c r="AJ696" s="116"/>
      <c r="AK696" s="117"/>
      <c r="AL696" s="116">
        <f t="shared" si="385"/>
        <v>0</v>
      </c>
      <c r="AM696" s="115">
        <f>AD696</f>
        <v>51278.438750000001</v>
      </c>
      <c r="AN696" s="116"/>
      <c r="AO696" s="348">
        <f t="shared" si="386"/>
        <v>51278.438750000001</v>
      </c>
      <c r="AP696" s="297"/>
      <c r="AQ696" s="101">
        <f t="shared" si="398"/>
        <v>0</v>
      </c>
      <c r="AR696" s="116"/>
      <c r="AS696" s="116"/>
      <c r="AT696" s="116"/>
      <c r="AU696" s="116"/>
      <c r="AV696" s="343">
        <f t="shared" si="387"/>
        <v>0</v>
      </c>
      <c r="AW696" s="116">
        <f t="shared" ref="AW696:AW697" si="411">AQ696</f>
        <v>0</v>
      </c>
      <c r="AX696" s="116"/>
      <c r="AY696" s="343">
        <f t="shared" si="388"/>
        <v>0</v>
      </c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</row>
    <row r="697" spans="1:76" s="21" customFormat="1" ht="12" customHeight="1">
      <c r="A697" s="195">
        <v>18608212</v>
      </c>
      <c r="B697" s="126" t="s">
        <v>2361</v>
      </c>
      <c r="C697" s="109" t="s">
        <v>612</v>
      </c>
      <c r="D697" s="130" t="str">
        <f t="shared" si="401"/>
        <v>W/C</v>
      </c>
      <c r="E697" s="130"/>
      <c r="F697" s="109"/>
      <c r="G697" s="130"/>
      <c r="H697" s="212" t="str">
        <f t="shared" si="405"/>
        <v/>
      </c>
      <c r="I697" s="212" t="str">
        <f t="shared" si="406"/>
        <v/>
      </c>
      <c r="J697" s="212" t="str">
        <f t="shared" si="407"/>
        <v/>
      </c>
      <c r="K697" s="212" t="str">
        <f t="shared" si="408"/>
        <v/>
      </c>
      <c r="L697" s="212" t="str">
        <f t="shared" si="402"/>
        <v>W/C</v>
      </c>
      <c r="M697" s="212" t="str">
        <f t="shared" si="403"/>
        <v>NO</v>
      </c>
      <c r="N697" s="212" t="str">
        <f t="shared" si="404"/>
        <v>W/C</v>
      </c>
      <c r="O697" s="212"/>
      <c r="P697" s="110">
        <v>1475797.7</v>
      </c>
      <c r="Q697" s="110">
        <v>1475797.7</v>
      </c>
      <c r="R697" s="110">
        <v>1475797.7</v>
      </c>
      <c r="S697" s="110">
        <v>1480960.31</v>
      </c>
      <c r="T697" s="110">
        <v>1485636.56</v>
      </c>
      <c r="U697" s="110">
        <v>1485636.56</v>
      </c>
      <c r="V697" s="110">
        <v>14784.31</v>
      </c>
      <c r="W697" s="110">
        <v>14784.31</v>
      </c>
      <c r="X697" s="110">
        <v>14784.31</v>
      </c>
      <c r="Y697" s="110">
        <v>14784.31</v>
      </c>
      <c r="Z697" s="110">
        <v>13114.68</v>
      </c>
      <c r="AA697" s="110">
        <v>14550.68</v>
      </c>
      <c r="AB697" s="110">
        <v>14550.68</v>
      </c>
      <c r="AC697" s="110"/>
      <c r="AD697" s="533">
        <f t="shared" si="397"/>
        <v>686317.13499999978</v>
      </c>
      <c r="AE697" s="531"/>
      <c r="AF697" s="123"/>
      <c r="AG697" s="271" t="s">
        <v>124</v>
      </c>
      <c r="AH697" s="116"/>
      <c r="AI697" s="116"/>
      <c r="AJ697" s="116"/>
      <c r="AK697" s="117"/>
      <c r="AL697" s="116">
        <f t="shared" si="385"/>
        <v>0</v>
      </c>
      <c r="AM697" s="115">
        <f>AD697</f>
        <v>686317.13499999978</v>
      </c>
      <c r="AN697" s="116"/>
      <c r="AO697" s="348">
        <f t="shared" si="386"/>
        <v>686317.13499999978</v>
      </c>
      <c r="AP697" s="297"/>
      <c r="AQ697" s="101">
        <f t="shared" si="398"/>
        <v>14550.68</v>
      </c>
      <c r="AR697" s="116"/>
      <c r="AS697" s="116"/>
      <c r="AT697" s="116"/>
      <c r="AU697" s="116"/>
      <c r="AV697" s="343">
        <f t="shared" si="387"/>
        <v>0</v>
      </c>
      <c r="AW697" s="116">
        <f t="shared" si="411"/>
        <v>14550.68</v>
      </c>
      <c r="AX697" s="116"/>
      <c r="AY697" s="343">
        <f t="shared" si="388"/>
        <v>14550.68</v>
      </c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</row>
    <row r="698" spans="1:76" s="21" customFormat="1" ht="12" customHeight="1">
      <c r="A698" s="195">
        <v>18608221</v>
      </c>
      <c r="B698" s="126" t="s">
        <v>2362</v>
      </c>
      <c r="C698" s="109" t="s">
        <v>874</v>
      </c>
      <c r="D698" s="130" t="str">
        <f t="shared" si="401"/>
        <v>Non-Op</v>
      </c>
      <c r="E698" s="130"/>
      <c r="F698" s="109"/>
      <c r="G698" s="130"/>
      <c r="H698" s="212" t="str">
        <f t="shared" si="405"/>
        <v/>
      </c>
      <c r="I698" s="212" t="str">
        <f t="shared" si="406"/>
        <v/>
      </c>
      <c r="J698" s="212" t="str">
        <f t="shared" si="407"/>
        <v/>
      </c>
      <c r="K698" s="212" t="str">
        <f t="shared" si="408"/>
        <v>Non-Op</v>
      </c>
      <c r="L698" s="212" t="str">
        <f t="shared" si="402"/>
        <v>NO</v>
      </c>
      <c r="M698" s="212" t="str">
        <f t="shared" si="403"/>
        <v>NO</v>
      </c>
      <c r="N698" s="212" t="str">
        <f t="shared" si="404"/>
        <v/>
      </c>
      <c r="O698" s="212"/>
      <c r="P698" s="110">
        <v>114999.83</v>
      </c>
      <c r="Q698" s="110">
        <v>114999.83</v>
      </c>
      <c r="R698" s="110">
        <v>114999.83</v>
      </c>
      <c r="S698" s="110">
        <v>49763.24</v>
      </c>
      <c r="T698" s="110">
        <v>49763.24</v>
      </c>
      <c r="U698" s="110">
        <v>1749763.24</v>
      </c>
      <c r="V698" s="110">
        <v>0</v>
      </c>
      <c r="W698" s="110">
        <v>0</v>
      </c>
      <c r="X698" s="110">
        <v>0</v>
      </c>
      <c r="Y698" s="110">
        <v>0</v>
      </c>
      <c r="Z698" s="110">
        <v>0</v>
      </c>
      <c r="AA698" s="110">
        <v>0</v>
      </c>
      <c r="AB698" s="110">
        <v>0</v>
      </c>
      <c r="AC698" s="110"/>
      <c r="AD698" s="533">
        <f t="shared" si="397"/>
        <v>178065.77458333332</v>
      </c>
      <c r="AE698" s="529"/>
      <c r="AF698" s="118"/>
      <c r="AG698" s="270" t="s">
        <v>453</v>
      </c>
      <c r="AH698" s="116"/>
      <c r="AI698" s="116"/>
      <c r="AJ698" s="116"/>
      <c r="AK698" s="117">
        <f>AD698</f>
        <v>178065.77458333332</v>
      </c>
      <c r="AL698" s="116">
        <f t="shared" si="385"/>
        <v>178065.77458333332</v>
      </c>
      <c r="AM698" s="115"/>
      <c r="AN698" s="116"/>
      <c r="AO698" s="348">
        <f t="shared" si="386"/>
        <v>0</v>
      </c>
      <c r="AP698" s="297"/>
      <c r="AQ698" s="101">
        <f t="shared" si="398"/>
        <v>0</v>
      </c>
      <c r="AR698" s="116"/>
      <c r="AS698" s="116"/>
      <c r="AT698" s="116"/>
      <c r="AU698" s="116">
        <f>AQ698</f>
        <v>0</v>
      </c>
      <c r="AV698" s="343">
        <f t="shared" si="387"/>
        <v>0</v>
      </c>
      <c r="AW698" s="116"/>
      <c r="AX698" s="116"/>
      <c r="AY698" s="343">
        <f t="shared" si="388"/>
        <v>0</v>
      </c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</row>
    <row r="699" spans="1:76" s="21" customFormat="1" ht="12" customHeight="1">
      <c r="A699" s="195">
        <v>18608231</v>
      </c>
      <c r="B699" s="126" t="s">
        <v>2363</v>
      </c>
      <c r="C699" s="109" t="s">
        <v>930</v>
      </c>
      <c r="D699" s="130" t="str">
        <f t="shared" si="401"/>
        <v>W/C</v>
      </c>
      <c r="E699" s="130"/>
      <c r="F699" s="109"/>
      <c r="G699" s="130"/>
      <c r="H699" s="212" t="str">
        <f t="shared" si="405"/>
        <v/>
      </c>
      <c r="I699" s="212" t="str">
        <f t="shared" si="406"/>
        <v/>
      </c>
      <c r="J699" s="212" t="str">
        <f t="shared" si="407"/>
        <v/>
      </c>
      <c r="K699" s="212" t="str">
        <f t="shared" si="408"/>
        <v/>
      </c>
      <c r="L699" s="212" t="str">
        <f t="shared" si="402"/>
        <v>W/C</v>
      </c>
      <c r="M699" s="212" t="str">
        <f t="shared" si="403"/>
        <v>NO</v>
      </c>
      <c r="N699" s="212" t="str">
        <f t="shared" si="404"/>
        <v>W/C</v>
      </c>
      <c r="O699" s="212"/>
      <c r="P699" s="110">
        <v>231698.24</v>
      </c>
      <c r="Q699" s="110">
        <v>231698.24</v>
      </c>
      <c r="R699" s="110">
        <v>275967.33</v>
      </c>
      <c r="S699" s="110">
        <v>296934.83</v>
      </c>
      <c r="T699" s="110">
        <v>299240.65000000002</v>
      </c>
      <c r="U699" s="110">
        <v>299240.65000000002</v>
      </c>
      <c r="V699" s="110">
        <v>1767542.41</v>
      </c>
      <c r="W699" s="110">
        <v>1767542.41</v>
      </c>
      <c r="X699" s="110">
        <v>1767542.41</v>
      </c>
      <c r="Y699" s="110">
        <v>1718284.27</v>
      </c>
      <c r="Z699" s="110">
        <v>1718284.27</v>
      </c>
      <c r="AA699" s="110">
        <v>1718284.27</v>
      </c>
      <c r="AB699" s="110">
        <v>1718284.27</v>
      </c>
      <c r="AC699" s="110"/>
      <c r="AD699" s="533">
        <f t="shared" si="397"/>
        <v>1069629.41625</v>
      </c>
      <c r="AE699" s="529"/>
      <c r="AF699" s="118"/>
      <c r="AG699" s="270"/>
      <c r="AH699" s="116"/>
      <c r="AI699" s="116"/>
      <c r="AJ699" s="116"/>
      <c r="AK699" s="117"/>
      <c r="AL699" s="116">
        <f t="shared" si="385"/>
        <v>0</v>
      </c>
      <c r="AM699" s="115">
        <f>AD699</f>
        <v>1069629.41625</v>
      </c>
      <c r="AN699" s="116"/>
      <c r="AO699" s="348">
        <f t="shared" si="386"/>
        <v>1069629.41625</v>
      </c>
      <c r="AP699" s="297"/>
      <c r="AQ699" s="101">
        <f t="shared" si="398"/>
        <v>1718284.27</v>
      </c>
      <c r="AR699" s="116"/>
      <c r="AS699" s="116"/>
      <c r="AT699" s="116"/>
      <c r="AU699" s="116"/>
      <c r="AV699" s="343">
        <f t="shared" si="387"/>
        <v>0</v>
      </c>
      <c r="AW699" s="116">
        <f>AQ699</f>
        <v>1718284.27</v>
      </c>
      <c r="AX699" s="116"/>
      <c r="AY699" s="343">
        <f t="shared" si="388"/>
        <v>1718284.27</v>
      </c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</row>
    <row r="700" spans="1:76" s="21" customFormat="1" ht="12" customHeight="1">
      <c r="A700" s="195">
        <v>18608241</v>
      </c>
      <c r="B700" s="126" t="s">
        <v>2364</v>
      </c>
      <c r="C700" s="109" t="s">
        <v>875</v>
      </c>
      <c r="D700" s="130" t="str">
        <f t="shared" si="401"/>
        <v>Non-Op</v>
      </c>
      <c r="E700" s="130"/>
      <c r="F700" s="109"/>
      <c r="G700" s="130"/>
      <c r="H700" s="212" t="str">
        <f t="shared" si="405"/>
        <v/>
      </c>
      <c r="I700" s="212" t="str">
        <f t="shared" si="406"/>
        <v/>
      </c>
      <c r="J700" s="212" t="str">
        <f t="shared" si="407"/>
        <v/>
      </c>
      <c r="K700" s="212" t="str">
        <f t="shared" si="408"/>
        <v>Non-Op</v>
      </c>
      <c r="L700" s="212" t="str">
        <f t="shared" si="402"/>
        <v>NO</v>
      </c>
      <c r="M700" s="212" t="str">
        <f t="shared" si="403"/>
        <v>NO</v>
      </c>
      <c r="N700" s="212" t="str">
        <f t="shared" si="404"/>
        <v/>
      </c>
      <c r="O700" s="212"/>
      <c r="P700" s="110">
        <v>96000</v>
      </c>
      <c r="Q700" s="110">
        <v>96000</v>
      </c>
      <c r="R700" s="110">
        <v>96000</v>
      </c>
      <c r="S700" s="110">
        <v>96000</v>
      </c>
      <c r="T700" s="110">
        <v>96000</v>
      </c>
      <c r="U700" s="110">
        <v>96000</v>
      </c>
      <c r="V700" s="110">
        <v>96000</v>
      </c>
      <c r="W700" s="110">
        <v>96000</v>
      </c>
      <c r="X700" s="110">
        <v>96000</v>
      </c>
      <c r="Y700" s="110">
        <v>96000</v>
      </c>
      <c r="Z700" s="110">
        <v>96000</v>
      </c>
      <c r="AA700" s="110">
        <v>96000</v>
      </c>
      <c r="AB700" s="110">
        <v>96000</v>
      </c>
      <c r="AC700" s="110"/>
      <c r="AD700" s="533">
        <f t="shared" si="397"/>
        <v>96000</v>
      </c>
      <c r="AE700" s="529"/>
      <c r="AF700" s="118"/>
      <c r="AG700" s="270" t="s">
        <v>453</v>
      </c>
      <c r="AH700" s="116"/>
      <c r="AI700" s="116"/>
      <c r="AJ700" s="116"/>
      <c r="AK700" s="117">
        <f>AD700</f>
        <v>96000</v>
      </c>
      <c r="AL700" s="116">
        <f t="shared" si="385"/>
        <v>96000</v>
      </c>
      <c r="AM700" s="115"/>
      <c r="AN700" s="116"/>
      <c r="AO700" s="348">
        <f t="shared" si="386"/>
        <v>0</v>
      </c>
      <c r="AP700" s="297"/>
      <c r="AQ700" s="101">
        <f t="shared" si="398"/>
        <v>96000</v>
      </c>
      <c r="AR700" s="116"/>
      <c r="AS700" s="116"/>
      <c r="AT700" s="116"/>
      <c r="AU700" s="116">
        <f>AQ700</f>
        <v>96000</v>
      </c>
      <c r="AV700" s="343">
        <f t="shared" si="387"/>
        <v>96000</v>
      </c>
      <c r="AW700" s="116"/>
      <c r="AX700" s="116"/>
      <c r="AY700" s="343">
        <f t="shared" si="388"/>
        <v>0</v>
      </c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</row>
    <row r="701" spans="1:76" s="21" customFormat="1" ht="12" customHeight="1">
      <c r="A701" s="195">
        <v>18608251</v>
      </c>
      <c r="B701" s="126" t="s">
        <v>2365</v>
      </c>
      <c r="C701" s="109" t="s">
        <v>1237</v>
      </c>
      <c r="D701" s="130" t="str">
        <f t="shared" si="401"/>
        <v>W/C</v>
      </c>
      <c r="E701" s="130"/>
      <c r="F701" s="109"/>
      <c r="G701" s="130"/>
      <c r="H701" s="212" t="str">
        <f t="shared" si="405"/>
        <v/>
      </c>
      <c r="I701" s="212" t="str">
        <f t="shared" si="406"/>
        <v/>
      </c>
      <c r="J701" s="212" t="str">
        <f t="shared" si="407"/>
        <v/>
      </c>
      <c r="K701" s="212" t="str">
        <f t="shared" si="408"/>
        <v/>
      </c>
      <c r="L701" s="212" t="str">
        <f t="shared" si="402"/>
        <v>W/C</v>
      </c>
      <c r="M701" s="212" t="str">
        <f t="shared" si="403"/>
        <v>NO</v>
      </c>
      <c r="N701" s="212" t="str">
        <f t="shared" si="404"/>
        <v>W/C</v>
      </c>
      <c r="O701" s="212"/>
      <c r="P701" s="110">
        <v>695.75</v>
      </c>
      <c r="Q701" s="110">
        <v>695.75</v>
      </c>
      <c r="R701" s="110">
        <v>695.75</v>
      </c>
      <c r="S701" s="110">
        <v>695.75</v>
      </c>
      <c r="T701" s="110">
        <v>695.75</v>
      </c>
      <c r="U701" s="110">
        <v>695.75</v>
      </c>
      <c r="V701" s="110">
        <v>0</v>
      </c>
      <c r="W701" s="110">
        <v>0</v>
      </c>
      <c r="X701" s="110">
        <v>0</v>
      </c>
      <c r="Y701" s="110">
        <v>0</v>
      </c>
      <c r="Z701" s="110">
        <v>0</v>
      </c>
      <c r="AA701" s="110">
        <v>0</v>
      </c>
      <c r="AB701" s="110">
        <v>0</v>
      </c>
      <c r="AC701" s="110"/>
      <c r="AD701" s="533">
        <f t="shared" si="397"/>
        <v>318.88541666666669</v>
      </c>
      <c r="AE701" s="529"/>
      <c r="AF701" s="118"/>
      <c r="AG701" s="270"/>
      <c r="AH701" s="116"/>
      <c r="AI701" s="116"/>
      <c r="AJ701" s="116"/>
      <c r="AK701" s="117"/>
      <c r="AL701" s="116">
        <f t="shared" si="385"/>
        <v>0</v>
      </c>
      <c r="AM701" s="115">
        <f>AD701</f>
        <v>318.88541666666669</v>
      </c>
      <c r="AN701" s="116"/>
      <c r="AO701" s="348">
        <f t="shared" si="386"/>
        <v>318.88541666666669</v>
      </c>
      <c r="AP701" s="297"/>
      <c r="AQ701" s="101">
        <f t="shared" si="398"/>
        <v>0</v>
      </c>
      <c r="AR701" s="116"/>
      <c r="AS701" s="116"/>
      <c r="AT701" s="116"/>
      <c r="AU701" s="116"/>
      <c r="AV701" s="343">
        <f t="shared" si="387"/>
        <v>0</v>
      </c>
      <c r="AW701" s="116">
        <f>AQ701</f>
        <v>0</v>
      </c>
      <c r="AX701" s="116"/>
      <c r="AY701" s="343">
        <f t="shared" si="388"/>
        <v>0</v>
      </c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</row>
    <row r="702" spans="1:76" s="21" customFormat="1" ht="12" customHeight="1">
      <c r="A702" s="434">
        <v>18608271</v>
      </c>
      <c r="B702" s="244" t="s">
        <v>2366</v>
      </c>
      <c r="C702" s="410" t="s">
        <v>1397</v>
      </c>
      <c r="D702" s="411" t="str">
        <f t="shared" si="401"/>
        <v>W/C</v>
      </c>
      <c r="E702" s="411"/>
      <c r="F702" s="428">
        <v>42811</v>
      </c>
      <c r="G702" s="411"/>
      <c r="H702" s="412" t="str">
        <f t="shared" si="405"/>
        <v/>
      </c>
      <c r="I702" s="412" t="str">
        <f t="shared" si="406"/>
        <v/>
      </c>
      <c r="J702" s="412" t="str">
        <f t="shared" si="407"/>
        <v/>
      </c>
      <c r="K702" s="412" t="str">
        <f t="shared" si="408"/>
        <v/>
      </c>
      <c r="L702" s="412" t="str">
        <f t="shared" si="402"/>
        <v>W/C</v>
      </c>
      <c r="M702" s="412" t="str">
        <f t="shared" si="403"/>
        <v>NO</v>
      </c>
      <c r="N702" s="412" t="str">
        <f t="shared" si="404"/>
        <v>W/C</v>
      </c>
      <c r="O702" s="412"/>
      <c r="P702" s="413">
        <v>-105008.2</v>
      </c>
      <c r="Q702" s="413">
        <v>-105008.2</v>
      </c>
      <c r="R702" s="413">
        <v>-105008.2</v>
      </c>
      <c r="S702" s="413">
        <v>-105008.2</v>
      </c>
      <c r="T702" s="413">
        <v>-105008.2</v>
      </c>
      <c r="U702" s="413">
        <v>-105008.2</v>
      </c>
      <c r="V702" s="413">
        <v>-105008.2</v>
      </c>
      <c r="W702" s="413">
        <v>-105008.2</v>
      </c>
      <c r="X702" s="413">
        <v>-105008.2</v>
      </c>
      <c r="Y702" s="413">
        <v>-105008.2</v>
      </c>
      <c r="Z702" s="413">
        <v>-105008.2</v>
      </c>
      <c r="AA702" s="413">
        <v>-105008.2</v>
      </c>
      <c r="AB702" s="413">
        <v>-105008.2</v>
      </c>
      <c r="AC702" s="413"/>
      <c r="AD702" s="534">
        <f t="shared" si="397"/>
        <v>-105008.19999999997</v>
      </c>
      <c r="AE702" s="530"/>
      <c r="AF702" s="414"/>
      <c r="AG702" s="415"/>
      <c r="AH702" s="416"/>
      <c r="AI702" s="416"/>
      <c r="AJ702" s="416"/>
      <c r="AK702" s="417"/>
      <c r="AL702" s="416">
        <f t="shared" si="385"/>
        <v>0</v>
      </c>
      <c r="AM702" s="418">
        <f>AD702</f>
        <v>-105008.19999999997</v>
      </c>
      <c r="AN702" s="416"/>
      <c r="AO702" s="419">
        <f t="shared" si="386"/>
        <v>-105008.19999999997</v>
      </c>
      <c r="AP702" s="297"/>
      <c r="AQ702" s="420">
        <f t="shared" si="398"/>
        <v>-105008.2</v>
      </c>
      <c r="AR702" s="416"/>
      <c r="AS702" s="416"/>
      <c r="AT702" s="416"/>
      <c r="AU702" s="416"/>
      <c r="AV702" s="421">
        <f t="shared" si="387"/>
        <v>0</v>
      </c>
      <c r="AW702" s="416">
        <f t="shared" ref="AW702:AW703" si="412">AQ702</f>
        <v>-105008.2</v>
      </c>
      <c r="AX702" s="416"/>
      <c r="AY702" s="421">
        <f t="shared" si="388"/>
        <v>-105008.2</v>
      </c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s="21" customFormat="1" ht="12" customHeight="1">
      <c r="A703" s="434">
        <v>18608281</v>
      </c>
      <c r="B703" s="244" t="s">
        <v>2367</v>
      </c>
      <c r="C703" s="410" t="s">
        <v>1406</v>
      </c>
      <c r="D703" s="411" t="str">
        <f t="shared" si="401"/>
        <v>W/C</v>
      </c>
      <c r="E703" s="411"/>
      <c r="F703" s="428">
        <v>42872</v>
      </c>
      <c r="G703" s="411"/>
      <c r="H703" s="412" t="str">
        <f t="shared" si="405"/>
        <v/>
      </c>
      <c r="I703" s="412" t="str">
        <f t="shared" si="406"/>
        <v/>
      </c>
      <c r="J703" s="412" t="str">
        <f t="shared" si="407"/>
        <v/>
      </c>
      <c r="K703" s="412" t="str">
        <f t="shared" si="408"/>
        <v/>
      </c>
      <c r="L703" s="412" t="str">
        <f t="shared" si="402"/>
        <v>W/C</v>
      </c>
      <c r="M703" s="412" t="str">
        <f t="shared" si="403"/>
        <v>NO</v>
      </c>
      <c r="N703" s="412" t="str">
        <f t="shared" si="404"/>
        <v>W/C</v>
      </c>
      <c r="O703" s="412"/>
      <c r="P703" s="413">
        <v>58229.11</v>
      </c>
      <c r="Q703" s="413">
        <v>62651.61</v>
      </c>
      <c r="R703" s="413">
        <v>62651.61</v>
      </c>
      <c r="S703" s="413">
        <v>72448.399999999994</v>
      </c>
      <c r="T703" s="413">
        <v>72448.399999999994</v>
      </c>
      <c r="U703" s="413">
        <v>80582.3</v>
      </c>
      <c r="V703" s="413">
        <v>95466.6</v>
      </c>
      <c r="W703" s="413">
        <v>97088.1</v>
      </c>
      <c r="X703" s="413">
        <v>105998.21</v>
      </c>
      <c r="Y703" s="413">
        <v>110358.71</v>
      </c>
      <c r="Z703" s="413">
        <v>110358.71</v>
      </c>
      <c r="AA703" s="413">
        <v>109388.71</v>
      </c>
      <c r="AB703" s="413">
        <v>118740.71</v>
      </c>
      <c r="AC703" s="413"/>
      <c r="AD703" s="534">
        <f t="shared" si="397"/>
        <v>88993.85583333332</v>
      </c>
      <c r="AE703" s="530"/>
      <c r="AF703" s="414"/>
      <c r="AG703" s="415"/>
      <c r="AH703" s="416"/>
      <c r="AI703" s="416"/>
      <c r="AJ703" s="416"/>
      <c r="AK703" s="417"/>
      <c r="AL703" s="416">
        <f t="shared" si="385"/>
        <v>0</v>
      </c>
      <c r="AM703" s="418">
        <f>AD703</f>
        <v>88993.85583333332</v>
      </c>
      <c r="AN703" s="416"/>
      <c r="AO703" s="419">
        <f t="shared" si="386"/>
        <v>88993.85583333332</v>
      </c>
      <c r="AP703" s="297"/>
      <c r="AQ703" s="420">
        <f t="shared" si="398"/>
        <v>118740.71</v>
      </c>
      <c r="AR703" s="416"/>
      <c r="AS703" s="416"/>
      <c r="AT703" s="416"/>
      <c r="AU703" s="416"/>
      <c r="AV703" s="421">
        <f t="shared" si="387"/>
        <v>0</v>
      </c>
      <c r="AW703" s="416">
        <f t="shared" si="412"/>
        <v>118740.71</v>
      </c>
      <c r="AX703" s="416"/>
      <c r="AY703" s="421">
        <f t="shared" si="388"/>
        <v>118740.71</v>
      </c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</row>
    <row r="704" spans="1:76" s="21" customFormat="1" ht="12" customHeight="1">
      <c r="A704" s="434">
        <v>18608291</v>
      </c>
      <c r="B704" s="244" t="s">
        <v>2368</v>
      </c>
      <c r="C704" s="410" t="s">
        <v>1428</v>
      </c>
      <c r="D704" s="411" t="str">
        <f t="shared" si="401"/>
        <v>Non-Op</v>
      </c>
      <c r="E704" s="411"/>
      <c r="F704" s="428">
        <v>42995</v>
      </c>
      <c r="G704" s="411"/>
      <c r="H704" s="412" t="str">
        <f t="shared" si="405"/>
        <v/>
      </c>
      <c r="I704" s="412" t="str">
        <f t="shared" si="406"/>
        <v/>
      </c>
      <c r="J704" s="412" t="str">
        <f t="shared" si="407"/>
        <v/>
      </c>
      <c r="K704" s="412" t="str">
        <f t="shared" si="408"/>
        <v>Non-Op</v>
      </c>
      <c r="L704" s="412" t="str">
        <f t="shared" si="402"/>
        <v>NO</v>
      </c>
      <c r="M704" s="412" t="str">
        <f t="shared" si="403"/>
        <v>NO</v>
      </c>
      <c r="N704" s="412" t="str">
        <f t="shared" si="404"/>
        <v/>
      </c>
      <c r="O704" s="412"/>
      <c r="P704" s="413">
        <v>0</v>
      </c>
      <c r="Q704" s="413">
        <v>0</v>
      </c>
      <c r="R704" s="413">
        <v>0</v>
      </c>
      <c r="S704" s="413">
        <v>119551.6</v>
      </c>
      <c r="T704" s="413">
        <v>119551.6</v>
      </c>
      <c r="U704" s="413">
        <v>119551.6</v>
      </c>
      <c r="V704" s="413">
        <v>192000</v>
      </c>
      <c r="W704" s="413">
        <v>192000</v>
      </c>
      <c r="X704" s="413">
        <v>192000</v>
      </c>
      <c r="Y704" s="413">
        <v>177107.89</v>
      </c>
      <c r="Z704" s="413">
        <v>177107.89</v>
      </c>
      <c r="AA704" s="413">
        <v>177107.89</v>
      </c>
      <c r="AB704" s="413">
        <v>168725.89</v>
      </c>
      <c r="AC704" s="413"/>
      <c r="AD704" s="534">
        <f t="shared" si="397"/>
        <v>129195.11791666668</v>
      </c>
      <c r="AE704" s="530"/>
      <c r="AF704" s="414"/>
      <c r="AG704" s="415"/>
      <c r="AH704" s="416"/>
      <c r="AI704" s="416"/>
      <c r="AJ704" s="416"/>
      <c r="AK704" s="417">
        <f>AD704</f>
        <v>129195.11791666668</v>
      </c>
      <c r="AL704" s="416">
        <f t="shared" si="385"/>
        <v>129195.11791666668</v>
      </c>
      <c r="AM704" s="418"/>
      <c r="AN704" s="416"/>
      <c r="AO704" s="419">
        <f t="shared" si="386"/>
        <v>0</v>
      </c>
      <c r="AP704" s="297"/>
      <c r="AQ704" s="420">
        <f t="shared" si="398"/>
        <v>168725.89</v>
      </c>
      <c r="AR704" s="416"/>
      <c r="AS704" s="416"/>
      <c r="AT704" s="416"/>
      <c r="AU704" s="416">
        <f>AQ704</f>
        <v>168725.89</v>
      </c>
      <c r="AV704" s="421">
        <f t="shared" si="387"/>
        <v>168725.89</v>
      </c>
      <c r="AW704" s="416"/>
      <c r="AX704" s="416"/>
      <c r="AY704" s="421">
        <f t="shared" si="388"/>
        <v>0</v>
      </c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</row>
    <row r="705" spans="1:76" s="21" customFormat="1" ht="12" customHeight="1">
      <c r="A705" s="434">
        <v>18608311</v>
      </c>
      <c r="B705" s="244" t="s">
        <v>2369</v>
      </c>
      <c r="C705" s="410" t="s">
        <v>1413</v>
      </c>
      <c r="D705" s="411" t="str">
        <f t="shared" si="401"/>
        <v>W/C</v>
      </c>
      <c r="E705" s="411"/>
      <c r="F705" s="428">
        <v>42933</v>
      </c>
      <c r="G705" s="411"/>
      <c r="H705" s="412" t="str">
        <f t="shared" si="405"/>
        <v/>
      </c>
      <c r="I705" s="412" t="str">
        <f t="shared" si="406"/>
        <v/>
      </c>
      <c r="J705" s="412" t="str">
        <f t="shared" si="407"/>
        <v/>
      </c>
      <c r="K705" s="412" t="str">
        <f t="shared" si="408"/>
        <v/>
      </c>
      <c r="L705" s="412" t="str">
        <f t="shared" si="402"/>
        <v>W/C</v>
      </c>
      <c r="M705" s="412" t="str">
        <f t="shared" si="403"/>
        <v>NO</v>
      </c>
      <c r="N705" s="412" t="str">
        <f t="shared" si="404"/>
        <v>W/C</v>
      </c>
      <c r="O705" s="412"/>
      <c r="P705" s="413">
        <v>0</v>
      </c>
      <c r="Q705" s="413">
        <v>1919779.11</v>
      </c>
      <c r="R705" s="413">
        <v>1898649.16</v>
      </c>
      <c r="S705" s="413">
        <v>1884222.84</v>
      </c>
      <c r="T705" s="413">
        <v>1867995.44</v>
      </c>
      <c r="U705" s="413">
        <v>1844645.5</v>
      </c>
      <c r="V705" s="413">
        <v>1821295.56</v>
      </c>
      <c r="W705" s="413">
        <v>1797945.62</v>
      </c>
      <c r="X705" s="413">
        <v>1774595.68</v>
      </c>
      <c r="Y705" s="413">
        <v>1751245.74</v>
      </c>
      <c r="Z705" s="413">
        <v>1727895.8</v>
      </c>
      <c r="AA705" s="413">
        <v>1704545.86</v>
      </c>
      <c r="AB705" s="413">
        <v>1681195.92</v>
      </c>
      <c r="AC705" s="413"/>
      <c r="AD705" s="534">
        <f t="shared" si="397"/>
        <v>1736117.8558333332</v>
      </c>
      <c r="AE705" s="530"/>
      <c r="AF705" s="414"/>
      <c r="AG705" s="415"/>
      <c r="AH705" s="416"/>
      <c r="AI705" s="416"/>
      <c r="AJ705" s="416"/>
      <c r="AK705" s="417"/>
      <c r="AL705" s="416">
        <f t="shared" si="385"/>
        <v>0</v>
      </c>
      <c r="AM705" s="418">
        <f>AD705</f>
        <v>1736117.8558333332</v>
      </c>
      <c r="AN705" s="416"/>
      <c r="AO705" s="419">
        <f t="shared" si="386"/>
        <v>1736117.8558333332</v>
      </c>
      <c r="AP705" s="297"/>
      <c r="AQ705" s="420">
        <f t="shared" si="398"/>
        <v>1681195.92</v>
      </c>
      <c r="AR705" s="416"/>
      <c r="AS705" s="416"/>
      <c r="AT705" s="416"/>
      <c r="AU705" s="416"/>
      <c r="AV705" s="421">
        <f t="shared" si="387"/>
        <v>0</v>
      </c>
      <c r="AW705" s="416">
        <f>AQ705</f>
        <v>1681195.92</v>
      </c>
      <c r="AX705" s="416"/>
      <c r="AY705" s="421">
        <f t="shared" si="388"/>
        <v>1681195.92</v>
      </c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</row>
    <row r="706" spans="1:76" s="21" customFormat="1" ht="12" customHeight="1">
      <c r="A706" s="195">
        <v>18608312</v>
      </c>
      <c r="B706" s="126" t="s">
        <v>2370</v>
      </c>
      <c r="C706" s="109" t="s">
        <v>271</v>
      </c>
      <c r="D706" s="130" t="str">
        <f t="shared" si="401"/>
        <v>W/C</v>
      </c>
      <c r="E706" s="130"/>
      <c r="F706" s="109"/>
      <c r="G706" s="130"/>
      <c r="H706" s="212" t="str">
        <f t="shared" si="405"/>
        <v/>
      </c>
      <c r="I706" s="212" t="str">
        <f t="shared" si="406"/>
        <v/>
      </c>
      <c r="J706" s="212" t="str">
        <f t="shared" si="407"/>
        <v/>
      </c>
      <c r="K706" s="212" t="str">
        <f t="shared" si="408"/>
        <v/>
      </c>
      <c r="L706" s="212" t="str">
        <f t="shared" si="402"/>
        <v>W/C</v>
      </c>
      <c r="M706" s="212" t="str">
        <f t="shared" si="403"/>
        <v>NO</v>
      </c>
      <c r="N706" s="212" t="str">
        <f t="shared" si="404"/>
        <v>W/C</v>
      </c>
      <c r="O706" s="212"/>
      <c r="P706" s="110">
        <v>3966323.76</v>
      </c>
      <c r="Q706" s="110">
        <v>3966323.76</v>
      </c>
      <c r="R706" s="110">
        <v>3966323.76</v>
      </c>
      <c r="S706" s="110">
        <v>3969159.89</v>
      </c>
      <c r="T706" s="110">
        <v>3970968.52</v>
      </c>
      <c r="U706" s="110">
        <v>3970968.52</v>
      </c>
      <c r="V706" s="110">
        <v>9706.52</v>
      </c>
      <c r="W706" s="110">
        <v>9706.52</v>
      </c>
      <c r="X706" s="110">
        <v>9706.52</v>
      </c>
      <c r="Y706" s="110">
        <v>9706.52</v>
      </c>
      <c r="Z706" s="110">
        <v>9706.52</v>
      </c>
      <c r="AA706" s="110">
        <v>9706.52</v>
      </c>
      <c r="AB706" s="110">
        <v>9706.52</v>
      </c>
      <c r="AC706" s="110"/>
      <c r="AD706" s="533">
        <f t="shared" si="397"/>
        <v>1824166.5591666664</v>
      </c>
      <c r="AE706" s="531"/>
      <c r="AF706" s="123"/>
      <c r="AG706" s="271" t="s">
        <v>124</v>
      </c>
      <c r="AH706" s="116"/>
      <c r="AI706" s="116"/>
      <c r="AJ706" s="116"/>
      <c r="AK706" s="117"/>
      <c r="AL706" s="116">
        <f t="shared" si="385"/>
        <v>0</v>
      </c>
      <c r="AM706" s="115">
        <f>AD706</f>
        <v>1824166.5591666664</v>
      </c>
      <c r="AN706" s="116"/>
      <c r="AO706" s="348">
        <f t="shared" si="386"/>
        <v>1824166.5591666664</v>
      </c>
      <c r="AP706" s="297"/>
      <c r="AQ706" s="101">
        <f t="shared" si="398"/>
        <v>9706.52</v>
      </c>
      <c r="AR706" s="116"/>
      <c r="AS706" s="116"/>
      <c r="AT706" s="116"/>
      <c r="AU706" s="116"/>
      <c r="AV706" s="343">
        <f t="shared" si="387"/>
        <v>0</v>
      </c>
      <c r="AW706" s="116">
        <f t="shared" ref="AW706:AW708" si="413">AQ706</f>
        <v>9706.52</v>
      </c>
      <c r="AX706" s="116"/>
      <c r="AY706" s="343">
        <f t="shared" si="388"/>
        <v>9706.52</v>
      </c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</row>
    <row r="707" spans="1:76" s="21" customFormat="1" ht="12" customHeight="1">
      <c r="A707" s="434">
        <v>18608411</v>
      </c>
      <c r="B707" s="244" t="s">
        <v>2371</v>
      </c>
      <c r="C707" s="410" t="s">
        <v>1412</v>
      </c>
      <c r="D707" s="411" t="str">
        <f t="shared" si="401"/>
        <v>W/C</v>
      </c>
      <c r="E707" s="411"/>
      <c r="F707" s="428">
        <v>42933</v>
      </c>
      <c r="G707" s="411"/>
      <c r="H707" s="412" t="str">
        <f t="shared" si="405"/>
        <v/>
      </c>
      <c r="I707" s="412" t="str">
        <f t="shared" si="406"/>
        <v/>
      </c>
      <c r="J707" s="412" t="str">
        <f t="shared" si="407"/>
        <v/>
      </c>
      <c r="K707" s="412" t="str">
        <f t="shared" si="408"/>
        <v/>
      </c>
      <c r="L707" s="412" t="str">
        <f t="shared" si="402"/>
        <v>W/C</v>
      </c>
      <c r="M707" s="412" t="str">
        <f t="shared" si="403"/>
        <v>NO</v>
      </c>
      <c r="N707" s="412" t="str">
        <f t="shared" si="404"/>
        <v>W/C</v>
      </c>
      <c r="O707" s="412"/>
      <c r="P707" s="413">
        <v>0</v>
      </c>
      <c r="Q707" s="413">
        <v>1919779.12</v>
      </c>
      <c r="R707" s="413">
        <v>1898649.17</v>
      </c>
      <c r="S707" s="413">
        <v>1884222.85</v>
      </c>
      <c r="T707" s="413">
        <v>1867995.45</v>
      </c>
      <c r="U707" s="413">
        <v>1844645.51</v>
      </c>
      <c r="V707" s="413">
        <v>1821295.57</v>
      </c>
      <c r="W707" s="413">
        <v>1797945.63</v>
      </c>
      <c r="X707" s="413">
        <v>1774595.69</v>
      </c>
      <c r="Y707" s="413">
        <v>1751245.75</v>
      </c>
      <c r="Z707" s="413">
        <v>1727895.81</v>
      </c>
      <c r="AA707" s="413">
        <v>1704545.87</v>
      </c>
      <c r="AB707" s="413">
        <v>1681195.93</v>
      </c>
      <c r="AC707" s="413"/>
      <c r="AD707" s="534">
        <f t="shared" si="397"/>
        <v>1736117.8654166667</v>
      </c>
      <c r="AE707" s="532"/>
      <c r="AF707" s="447"/>
      <c r="AG707" s="448"/>
      <c r="AH707" s="416"/>
      <c r="AI707" s="416"/>
      <c r="AJ707" s="416"/>
      <c r="AK707" s="417"/>
      <c r="AL707" s="416">
        <f t="shared" ref="AL707:AL771" si="414">SUM(AI707:AK707)</f>
        <v>0</v>
      </c>
      <c r="AM707" s="418">
        <f>AD707</f>
        <v>1736117.8654166667</v>
      </c>
      <c r="AN707" s="416"/>
      <c r="AO707" s="419">
        <f t="shared" ref="AO707:AO771" si="415">AM707+AN707</f>
        <v>1736117.8654166667</v>
      </c>
      <c r="AP707" s="297"/>
      <c r="AQ707" s="420">
        <f t="shared" si="398"/>
        <v>1681195.93</v>
      </c>
      <c r="AR707" s="416"/>
      <c r="AS707" s="416"/>
      <c r="AT707" s="416"/>
      <c r="AU707" s="416"/>
      <c r="AV707" s="421">
        <f t="shared" ref="AV707:AV771" si="416">SUM(AS707:AU707)</f>
        <v>0</v>
      </c>
      <c r="AW707" s="416">
        <f t="shared" si="413"/>
        <v>1681195.93</v>
      </c>
      <c r="AX707" s="416"/>
      <c r="AY707" s="421">
        <f t="shared" ref="AY707:AY771" si="417">AW707+AX707</f>
        <v>1681195.93</v>
      </c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</row>
    <row r="708" spans="1:76" s="21" customFormat="1" ht="12" customHeight="1">
      <c r="A708" s="195">
        <v>18608412</v>
      </c>
      <c r="B708" s="126" t="s">
        <v>2372</v>
      </c>
      <c r="C708" s="109" t="s">
        <v>91</v>
      </c>
      <c r="D708" s="130" t="str">
        <f t="shared" si="401"/>
        <v>W/C</v>
      </c>
      <c r="E708" s="130"/>
      <c r="F708" s="109"/>
      <c r="G708" s="130"/>
      <c r="H708" s="212" t="str">
        <f t="shared" ref="H708:H739" si="418">IF(VALUE(AH708),H$7,IF(ISBLANK(AH708),"",H$7))</f>
        <v/>
      </c>
      <c r="I708" s="212" t="str">
        <f t="shared" ref="I708:I739" si="419">IF(VALUE(AI708),I$7,IF(ISBLANK(AI708),"",I$7))</f>
        <v/>
      </c>
      <c r="J708" s="212" t="str">
        <f t="shared" ref="J708:J739" si="420">IF(VALUE(AJ708),J$7,IF(ISBLANK(AJ708),"",J$7))</f>
        <v/>
      </c>
      <c r="K708" s="212" t="str">
        <f t="shared" ref="K708:K739" si="421">IF(VALUE(AK708),K$7,IF(ISBLANK(AK708),"",K$7))</f>
        <v/>
      </c>
      <c r="L708" s="212" t="str">
        <f t="shared" si="402"/>
        <v>W/C</v>
      </c>
      <c r="M708" s="212" t="str">
        <f t="shared" si="403"/>
        <v>NO</v>
      </c>
      <c r="N708" s="212" t="str">
        <f t="shared" si="404"/>
        <v>W/C</v>
      </c>
      <c r="O708" s="212"/>
      <c r="P708" s="110">
        <v>2651381.7400000002</v>
      </c>
      <c r="Q708" s="110">
        <v>2651381.7400000002</v>
      </c>
      <c r="R708" s="110">
        <v>2651381.7400000002</v>
      </c>
      <c r="S708" s="110">
        <v>2651381.7400000002</v>
      </c>
      <c r="T708" s="110">
        <v>2651381.7400000002</v>
      </c>
      <c r="U708" s="110">
        <v>2651381.7400000002</v>
      </c>
      <c r="V708" s="110">
        <v>0</v>
      </c>
      <c r="W708" s="110">
        <v>0</v>
      </c>
      <c r="X708" s="110">
        <v>0</v>
      </c>
      <c r="Y708" s="110">
        <v>0</v>
      </c>
      <c r="Z708" s="110">
        <v>0</v>
      </c>
      <c r="AA708" s="110">
        <v>0</v>
      </c>
      <c r="AB708" s="110">
        <v>0</v>
      </c>
      <c r="AC708" s="110"/>
      <c r="AD708" s="533">
        <f t="shared" si="397"/>
        <v>1215216.6308333334</v>
      </c>
      <c r="AE708" s="531"/>
      <c r="AF708" s="123"/>
      <c r="AG708" s="271" t="s">
        <v>124</v>
      </c>
      <c r="AH708" s="116"/>
      <c r="AI708" s="116"/>
      <c r="AJ708" s="116"/>
      <c r="AK708" s="117"/>
      <c r="AL708" s="116">
        <f t="shared" si="414"/>
        <v>0</v>
      </c>
      <c r="AM708" s="115">
        <f>AD708</f>
        <v>1215216.6308333334</v>
      </c>
      <c r="AN708" s="116"/>
      <c r="AO708" s="348">
        <f t="shared" si="415"/>
        <v>1215216.6308333334</v>
      </c>
      <c r="AP708" s="297"/>
      <c r="AQ708" s="101">
        <f t="shared" si="398"/>
        <v>0</v>
      </c>
      <c r="AR708" s="116"/>
      <c r="AS708" s="116"/>
      <c r="AT708" s="116"/>
      <c r="AU708" s="116"/>
      <c r="AV708" s="343">
        <f t="shared" si="416"/>
        <v>0</v>
      </c>
      <c r="AW708" s="116">
        <f t="shared" si="413"/>
        <v>0</v>
      </c>
      <c r="AX708" s="116"/>
      <c r="AY708" s="343">
        <f t="shared" si="417"/>
        <v>0</v>
      </c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</row>
    <row r="709" spans="1:76" s="21" customFormat="1" ht="12" customHeight="1">
      <c r="A709" s="434">
        <v>18608451</v>
      </c>
      <c r="B709" s="244" t="s">
        <v>2373</v>
      </c>
      <c r="C709" s="410" t="s">
        <v>1429</v>
      </c>
      <c r="D709" s="411" t="str">
        <f t="shared" si="401"/>
        <v>Non-Op</v>
      </c>
      <c r="E709" s="411"/>
      <c r="F709" s="428">
        <v>42995</v>
      </c>
      <c r="G709" s="411"/>
      <c r="H709" s="412" t="str">
        <f t="shared" si="418"/>
        <v/>
      </c>
      <c r="I709" s="412" t="str">
        <f t="shared" si="419"/>
        <v/>
      </c>
      <c r="J709" s="412" t="str">
        <f t="shared" si="420"/>
        <v/>
      </c>
      <c r="K709" s="412" t="str">
        <f t="shared" si="421"/>
        <v>Non-Op</v>
      </c>
      <c r="L709" s="412" t="str">
        <f t="shared" si="402"/>
        <v>NO</v>
      </c>
      <c r="M709" s="412" t="str">
        <f t="shared" si="403"/>
        <v>NO</v>
      </c>
      <c r="N709" s="412" t="str">
        <f t="shared" si="404"/>
        <v/>
      </c>
      <c r="O709" s="412"/>
      <c r="P709" s="413">
        <v>0</v>
      </c>
      <c r="Q709" s="413">
        <v>0</v>
      </c>
      <c r="R709" s="413">
        <v>0</v>
      </c>
      <c r="S709" s="413">
        <v>45000</v>
      </c>
      <c r="T709" s="413">
        <v>45000</v>
      </c>
      <c r="U709" s="413">
        <v>45000</v>
      </c>
      <c r="V709" s="413">
        <v>45000</v>
      </c>
      <c r="W709" s="413">
        <v>45000</v>
      </c>
      <c r="X709" s="413">
        <v>45000</v>
      </c>
      <c r="Y709" s="413">
        <v>45000</v>
      </c>
      <c r="Z709" s="413">
        <v>45000</v>
      </c>
      <c r="AA709" s="413">
        <v>45000</v>
      </c>
      <c r="AB709" s="413">
        <v>45000</v>
      </c>
      <c r="AC709" s="413"/>
      <c r="AD709" s="534">
        <f t="shared" si="397"/>
        <v>35625</v>
      </c>
      <c r="AE709" s="532"/>
      <c r="AF709" s="447"/>
      <c r="AG709" s="448"/>
      <c r="AH709" s="416"/>
      <c r="AI709" s="416"/>
      <c r="AJ709" s="416"/>
      <c r="AK709" s="417">
        <f>AD709</f>
        <v>35625</v>
      </c>
      <c r="AL709" s="416">
        <f t="shared" si="414"/>
        <v>35625</v>
      </c>
      <c r="AM709" s="418"/>
      <c r="AN709" s="416"/>
      <c r="AO709" s="419">
        <f t="shared" si="415"/>
        <v>0</v>
      </c>
      <c r="AP709" s="297"/>
      <c r="AQ709" s="420">
        <f t="shared" si="398"/>
        <v>45000</v>
      </c>
      <c r="AR709" s="416"/>
      <c r="AS709" s="416"/>
      <c r="AT709" s="416"/>
      <c r="AU709" s="416">
        <f>AQ709</f>
        <v>45000</v>
      </c>
      <c r="AV709" s="421">
        <f t="shared" si="416"/>
        <v>45000</v>
      </c>
      <c r="AW709" s="416"/>
      <c r="AX709" s="416"/>
      <c r="AY709" s="421">
        <f t="shared" si="417"/>
        <v>0</v>
      </c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</row>
    <row r="710" spans="1:76" s="21" customFormat="1" ht="12" customHeight="1">
      <c r="A710" s="195">
        <v>18608612</v>
      </c>
      <c r="B710" s="126" t="s">
        <v>2374</v>
      </c>
      <c r="C710" s="109" t="s">
        <v>196</v>
      </c>
      <c r="D710" s="130" t="str">
        <f t="shared" si="401"/>
        <v>W/C</v>
      </c>
      <c r="E710" s="130"/>
      <c r="F710" s="109"/>
      <c r="G710" s="130"/>
      <c r="H710" s="212" t="str">
        <f t="shared" si="418"/>
        <v/>
      </c>
      <c r="I710" s="212" t="str">
        <f t="shared" si="419"/>
        <v/>
      </c>
      <c r="J710" s="212" t="str">
        <f t="shared" si="420"/>
        <v/>
      </c>
      <c r="K710" s="212" t="str">
        <f t="shared" si="421"/>
        <v/>
      </c>
      <c r="L710" s="212" t="str">
        <f t="shared" si="402"/>
        <v>W/C</v>
      </c>
      <c r="M710" s="212" t="str">
        <f t="shared" si="403"/>
        <v>NO</v>
      </c>
      <c r="N710" s="212" t="str">
        <f t="shared" si="404"/>
        <v>W/C</v>
      </c>
      <c r="O710" s="212"/>
      <c r="P710" s="110">
        <v>805241.86</v>
      </c>
      <c r="Q710" s="110">
        <v>807109.36</v>
      </c>
      <c r="R710" s="110">
        <v>807986.86</v>
      </c>
      <c r="S710" s="110">
        <v>811023.83</v>
      </c>
      <c r="T710" s="110">
        <v>813379.13</v>
      </c>
      <c r="U710" s="110">
        <v>815186.63</v>
      </c>
      <c r="V710" s="110">
        <v>30496.799999999999</v>
      </c>
      <c r="W710" s="110">
        <v>36207.54</v>
      </c>
      <c r="X710" s="110">
        <v>36207.54</v>
      </c>
      <c r="Y710" s="110">
        <v>36207.54</v>
      </c>
      <c r="Z710" s="110">
        <v>37632.54</v>
      </c>
      <c r="AA710" s="110">
        <v>44126.81</v>
      </c>
      <c r="AB710" s="110">
        <v>46847.25</v>
      </c>
      <c r="AC710" s="110"/>
      <c r="AD710" s="533">
        <f t="shared" si="397"/>
        <v>391800.76124999992</v>
      </c>
      <c r="AE710" s="531"/>
      <c r="AF710" s="123"/>
      <c r="AG710" s="271" t="s">
        <v>124</v>
      </c>
      <c r="AH710" s="116"/>
      <c r="AI710" s="116"/>
      <c r="AJ710" s="116"/>
      <c r="AK710" s="117"/>
      <c r="AL710" s="116">
        <f t="shared" si="414"/>
        <v>0</v>
      </c>
      <c r="AM710" s="115">
        <f t="shared" ref="AM710:AM718" si="422">AD710</f>
        <v>391800.76124999992</v>
      </c>
      <c r="AN710" s="116"/>
      <c r="AO710" s="348">
        <f t="shared" si="415"/>
        <v>391800.76124999992</v>
      </c>
      <c r="AP710" s="297"/>
      <c r="AQ710" s="101">
        <f t="shared" si="398"/>
        <v>46847.25</v>
      </c>
      <c r="AR710" s="116"/>
      <c r="AS710" s="116"/>
      <c r="AT710" s="116"/>
      <c r="AU710" s="116"/>
      <c r="AV710" s="343">
        <f t="shared" si="416"/>
        <v>0</v>
      </c>
      <c r="AW710" s="116">
        <f>AQ710</f>
        <v>46847.25</v>
      </c>
      <c r="AX710" s="116"/>
      <c r="AY710" s="343">
        <f t="shared" si="417"/>
        <v>46847.25</v>
      </c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s="21" customFormat="1" ht="12" customHeight="1">
      <c r="A711" s="195">
        <v>18608712</v>
      </c>
      <c r="B711" s="126" t="s">
        <v>2375</v>
      </c>
      <c r="C711" s="109" t="s">
        <v>197</v>
      </c>
      <c r="D711" s="130" t="str">
        <f t="shared" si="401"/>
        <v>W/C</v>
      </c>
      <c r="E711" s="130"/>
      <c r="F711" s="109"/>
      <c r="G711" s="130"/>
      <c r="H711" s="212" t="str">
        <f t="shared" si="418"/>
        <v/>
      </c>
      <c r="I711" s="212" t="str">
        <f t="shared" si="419"/>
        <v/>
      </c>
      <c r="J711" s="212" t="str">
        <f t="shared" si="420"/>
        <v/>
      </c>
      <c r="K711" s="212" t="str">
        <f t="shared" si="421"/>
        <v/>
      </c>
      <c r="L711" s="212" t="str">
        <f t="shared" si="402"/>
        <v>W/C</v>
      </c>
      <c r="M711" s="212" t="str">
        <f t="shared" si="403"/>
        <v>NO</v>
      </c>
      <c r="N711" s="212" t="str">
        <f t="shared" si="404"/>
        <v>W/C</v>
      </c>
      <c r="O711" s="212"/>
      <c r="P711" s="110">
        <v>5366996.2699999996</v>
      </c>
      <c r="Q711" s="110">
        <v>5367131.2699999996</v>
      </c>
      <c r="R711" s="110">
        <v>5367131.2699999996</v>
      </c>
      <c r="S711" s="110">
        <v>5367131.2699999996</v>
      </c>
      <c r="T711" s="110">
        <v>5367131.2699999996</v>
      </c>
      <c r="U711" s="110">
        <v>5368222.5199999996</v>
      </c>
      <c r="V711" s="110">
        <v>7779.15</v>
      </c>
      <c r="W711" s="110">
        <v>8094.15</v>
      </c>
      <c r="X711" s="110">
        <v>8409.15</v>
      </c>
      <c r="Y711" s="110">
        <v>8409.15</v>
      </c>
      <c r="Z711" s="110">
        <v>8409.15</v>
      </c>
      <c r="AA711" s="110">
        <v>8409.15</v>
      </c>
      <c r="AB711" s="110">
        <v>8409.15</v>
      </c>
      <c r="AC711" s="110"/>
      <c r="AD711" s="533">
        <f t="shared" si="397"/>
        <v>2464496.6841666657</v>
      </c>
      <c r="AE711" s="531"/>
      <c r="AF711" s="123"/>
      <c r="AG711" s="271" t="s">
        <v>124</v>
      </c>
      <c r="AH711" s="116"/>
      <c r="AI711" s="116"/>
      <c r="AJ711" s="116"/>
      <c r="AK711" s="117"/>
      <c r="AL711" s="116">
        <f t="shared" si="414"/>
        <v>0</v>
      </c>
      <c r="AM711" s="115">
        <f t="shared" si="422"/>
        <v>2464496.6841666657</v>
      </c>
      <c r="AN711" s="116"/>
      <c r="AO711" s="348">
        <f t="shared" si="415"/>
        <v>2464496.6841666657</v>
      </c>
      <c r="AP711" s="297"/>
      <c r="AQ711" s="101">
        <f t="shared" si="398"/>
        <v>8409.15</v>
      </c>
      <c r="AR711" s="116"/>
      <c r="AS711" s="116"/>
      <c r="AT711" s="116"/>
      <c r="AU711" s="116"/>
      <c r="AV711" s="343">
        <f t="shared" si="416"/>
        <v>0</v>
      </c>
      <c r="AW711" s="116">
        <f t="shared" ref="AW711:AW718" si="423">AQ711</f>
        <v>8409.15</v>
      </c>
      <c r="AX711" s="116"/>
      <c r="AY711" s="343">
        <f t="shared" si="417"/>
        <v>8409.15</v>
      </c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</row>
    <row r="712" spans="1:76" s="21" customFormat="1" ht="12" customHeight="1">
      <c r="A712" s="434">
        <v>18608722</v>
      </c>
      <c r="B712" s="244" t="s">
        <v>1265</v>
      </c>
      <c r="C712" s="410" t="s">
        <v>1263</v>
      </c>
      <c r="D712" s="411" t="str">
        <f t="shared" si="401"/>
        <v>W/C</v>
      </c>
      <c r="E712" s="411"/>
      <c r="F712" s="410"/>
      <c r="G712" s="411"/>
      <c r="H712" s="412" t="str">
        <f t="shared" si="418"/>
        <v/>
      </c>
      <c r="I712" s="412" t="str">
        <f t="shared" si="419"/>
        <v/>
      </c>
      <c r="J712" s="412" t="str">
        <f t="shared" si="420"/>
        <v/>
      </c>
      <c r="K712" s="412" t="str">
        <f t="shared" si="421"/>
        <v/>
      </c>
      <c r="L712" s="412" t="str">
        <f t="shared" si="402"/>
        <v>W/C</v>
      </c>
      <c r="M712" s="412" t="str">
        <f t="shared" si="403"/>
        <v>NO</v>
      </c>
      <c r="N712" s="412" t="str">
        <f t="shared" si="404"/>
        <v>W/C</v>
      </c>
      <c r="O712" s="412"/>
      <c r="P712" s="413">
        <v>8781.25</v>
      </c>
      <c r="Q712" s="413">
        <v>8781.25</v>
      </c>
      <c r="R712" s="413">
        <v>8781.25</v>
      </c>
      <c r="S712" s="413">
        <v>8781.25</v>
      </c>
      <c r="T712" s="413">
        <v>8781.25</v>
      </c>
      <c r="U712" s="413">
        <v>8781.25</v>
      </c>
      <c r="V712" s="413">
        <v>0</v>
      </c>
      <c r="W712" s="413">
        <v>0</v>
      </c>
      <c r="X712" s="413">
        <v>0</v>
      </c>
      <c r="Y712" s="413">
        <v>0</v>
      </c>
      <c r="Z712" s="413">
        <v>0</v>
      </c>
      <c r="AA712" s="413">
        <v>0</v>
      </c>
      <c r="AB712" s="413">
        <v>0</v>
      </c>
      <c r="AC712" s="413"/>
      <c r="AD712" s="534">
        <f t="shared" si="397"/>
        <v>4024.7395833333335</v>
      </c>
      <c r="AE712" s="532"/>
      <c r="AF712" s="447"/>
      <c r="AG712" s="448" t="s">
        <v>124</v>
      </c>
      <c r="AH712" s="416"/>
      <c r="AI712" s="416"/>
      <c r="AJ712" s="416"/>
      <c r="AK712" s="417"/>
      <c r="AL712" s="416">
        <f t="shared" si="414"/>
        <v>0</v>
      </c>
      <c r="AM712" s="418">
        <f t="shared" si="422"/>
        <v>4024.7395833333335</v>
      </c>
      <c r="AN712" s="416"/>
      <c r="AO712" s="419">
        <f t="shared" si="415"/>
        <v>4024.7395833333335</v>
      </c>
      <c r="AP712" s="297"/>
      <c r="AQ712" s="420">
        <f t="shared" si="398"/>
        <v>0</v>
      </c>
      <c r="AR712" s="416"/>
      <c r="AS712" s="416"/>
      <c r="AT712" s="416"/>
      <c r="AU712" s="416"/>
      <c r="AV712" s="421">
        <f t="shared" si="416"/>
        <v>0</v>
      </c>
      <c r="AW712" s="416">
        <f t="shared" si="423"/>
        <v>0</v>
      </c>
      <c r="AX712" s="416"/>
      <c r="AY712" s="421">
        <f t="shared" si="417"/>
        <v>0</v>
      </c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</row>
    <row r="713" spans="1:76" s="21" customFormat="1" ht="12" customHeight="1">
      <c r="A713" s="205">
        <v>18608752</v>
      </c>
      <c r="B713" s="248" t="s">
        <v>2376</v>
      </c>
      <c r="C713" s="145" t="s">
        <v>721</v>
      </c>
      <c r="D713" s="130" t="str">
        <f t="shared" si="401"/>
        <v>W/C</v>
      </c>
      <c r="E713" s="130"/>
      <c r="F713" s="145"/>
      <c r="G713" s="130"/>
      <c r="H713" s="212" t="str">
        <f t="shared" si="418"/>
        <v/>
      </c>
      <c r="I713" s="212" t="str">
        <f t="shared" si="419"/>
        <v/>
      </c>
      <c r="J713" s="212" t="str">
        <f t="shared" si="420"/>
        <v/>
      </c>
      <c r="K713" s="212" t="str">
        <f t="shared" si="421"/>
        <v/>
      </c>
      <c r="L713" s="212" t="str">
        <f t="shared" si="402"/>
        <v>W/C</v>
      </c>
      <c r="M713" s="212" t="str">
        <f t="shared" si="403"/>
        <v>NO</v>
      </c>
      <c r="N713" s="212" t="str">
        <f t="shared" si="404"/>
        <v>W/C</v>
      </c>
      <c r="O713" s="212"/>
      <c r="P713" s="110">
        <v>935530</v>
      </c>
      <c r="Q713" s="110">
        <v>935530</v>
      </c>
      <c r="R713" s="110">
        <v>935530</v>
      </c>
      <c r="S713" s="110">
        <v>935530</v>
      </c>
      <c r="T713" s="110">
        <v>935530</v>
      </c>
      <c r="U713" s="110">
        <v>935530</v>
      </c>
      <c r="V713" s="110">
        <v>0</v>
      </c>
      <c r="W713" s="110">
        <v>0</v>
      </c>
      <c r="X713" s="110">
        <v>0</v>
      </c>
      <c r="Y713" s="110">
        <v>0</v>
      </c>
      <c r="Z713" s="110">
        <v>0</v>
      </c>
      <c r="AA713" s="110">
        <v>0</v>
      </c>
      <c r="AB713" s="110">
        <v>0</v>
      </c>
      <c r="AC713" s="110"/>
      <c r="AD713" s="533">
        <f t="shared" ref="AD713:AD776" si="424">(P713+AB713+SUM(Q713:AA713)*2)/24</f>
        <v>428784.58333333331</v>
      </c>
      <c r="AE713" s="529"/>
      <c r="AF713" s="118"/>
      <c r="AG713" s="270"/>
      <c r="AH713" s="116"/>
      <c r="AI713" s="116"/>
      <c r="AJ713" s="116"/>
      <c r="AK713" s="117"/>
      <c r="AL713" s="116">
        <f t="shared" si="414"/>
        <v>0</v>
      </c>
      <c r="AM713" s="115">
        <f t="shared" si="422"/>
        <v>428784.58333333331</v>
      </c>
      <c r="AN713" s="116"/>
      <c r="AO713" s="348">
        <f t="shared" si="415"/>
        <v>428784.58333333331</v>
      </c>
      <c r="AP713" s="297"/>
      <c r="AQ713" s="101">
        <f t="shared" ref="AQ713:AQ776" si="425">AB713</f>
        <v>0</v>
      </c>
      <c r="AR713" s="116"/>
      <c r="AS713" s="116"/>
      <c r="AT713" s="116"/>
      <c r="AU713" s="116"/>
      <c r="AV713" s="343">
        <f t="shared" si="416"/>
        <v>0</v>
      </c>
      <c r="AW713" s="116">
        <f t="shared" si="423"/>
        <v>0</v>
      </c>
      <c r="AX713" s="116"/>
      <c r="AY713" s="343">
        <f t="shared" si="417"/>
        <v>0</v>
      </c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</row>
    <row r="714" spans="1:76" s="21" customFormat="1" ht="12" customHeight="1">
      <c r="A714" s="195">
        <v>18608772</v>
      </c>
      <c r="B714" s="126" t="s">
        <v>2377</v>
      </c>
      <c r="C714" s="109" t="s">
        <v>1076</v>
      </c>
      <c r="D714" s="130" t="str">
        <f t="shared" si="401"/>
        <v>W/C</v>
      </c>
      <c r="E714" s="130"/>
      <c r="F714" s="109"/>
      <c r="G714" s="130"/>
      <c r="H714" s="212" t="str">
        <f t="shared" si="418"/>
        <v/>
      </c>
      <c r="I714" s="212" t="str">
        <f t="shared" si="419"/>
        <v/>
      </c>
      <c r="J714" s="212" t="str">
        <f t="shared" si="420"/>
        <v/>
      </c>
      <c r="K714" s="212" t="str">
        <f t="shared" si="421"/>
        <v/>
      </c>
      <c r="L714" s="212" t="str">
        <f t="shared" si="402"/>
        <v>W/C</v>
      </c>
      <c r="M714" s="212" t="str">
        <f t="shared" si="403"/>
        <v>NO</v>
      </c>
      <c r="N714" s="212" t="str">
        <f t="shared" si="404"/>
        <v>W/C</v>
      </c>
      <c r="O714" s="212"/>
      <c r="P714" s="110">
        <v>-3488999.1</v>
      </c>
      <c r="Q714" s="110">
        <v>-3488999.1</v>
      </c>
      <c r="R714" s="110">
        <v>-3488999.1</v>
      </c>
      <c r="S714" s="110">
        <v>-3488999.1</v>
      </c>
      <c r="T714" s="110">
        <v>-3488999.1</v>
      </c>
      <c r="U714" s="110">
        <v>-3488999.1</v>
      </c>
      <c r="V714" s="110">
        <v>0</v>
      </c>
      <c r="W714" s="110">
        <v>0</v>
      </c>
      <c r="X714" s="110">
        <v>0</v>
      </c>
      <c r="Y714" s="110">
        <v>0</v>
      </c>
      <c r="Z714" s="110">
        <v>0</v>
      </c>
      <c r="AA714" s="110">
        <v>0</v>
      </c>
      <c r="AB714" s="110">
        <v>0</v>
      </c>
      <c r="AC714" s="110"/>
      <c r="AD714" s="533">
        <f t="shared" si="424"/>
        <v>-1599124.5875000001</v>
      </c>
      <c r="AE714" s="531"/>
      <c r="AF714" s="123"/>
      <c r="AG714" s="271" t="s">
        <v>124</v>
      </c>
      <c r="AH714" s="116"/>
      <c r="AI714" s="116"/>
      <c r="AJ714" s="116"/>
      <c r="AK714" s="117"/>
      <c r="AL714" s="116">
        <f t="shared" si="414"/>
        <v>0</v>
      </c>
      <c r="AM714" s="115">
        <f t="shared" si="422"/>
        <v>-1599124.5875000001</v>
      </c>
      <c r="AN714" s="116"/>
      <c r="AO714" s="348">
        <f t="shared" si="415"/>
        <v>-1599124.5875000001</v>
      </c>
      <c r="AP714" s="297"/>
      <c r="AQ714" s="101">
        <f t="shared" si="425"/>
        <v>0</v>
      </c>
      <c r="AR714" s="116"/>
      <c r="AS714" s="116"/>
      <c r="AT714" s="116"/>
      <c r="AU714" s="116"/>
      <c r="AV714" s="343">
        <f t="shared" si="416"/>
        <v>0</v>
      </c>
      <c r="AW714" s="116">
        <f t="shared" si="423"/>
        <v>0</v>
      </c>
      <c r="AX714" s="116"/>
      <c r="AY714" s="343">
        <f t="shared" si="417"/>
        <v>0</v>
      </c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</row>
    <row r="715" spans="1:76" s="21" customFormat="1" ht="12" customHeight="1">
      <c r="A715" s="195">
        <v>18608782</v>
      </c>
      <c r="B715" s="126" t="s">
        <v>2378</v>
      </c>
      <c r="C715" s="109" t="s">
        <v>1077</v>
      </c>
      <c r="D715" s="130" t="str">
        <f t="shared" si="401"/>
        <v>W/C</v>
      </c>
      <c r="E715" s="130"/>
      <c r="F715" s="109"/>
      <c r="G715" s="130"/>
      <c r="H715" s="212" t="str">
        <f t="shared" si="418"/>
        <v/>
      </c>
      <c r="I715" s="212" t="str">
        <f t="shared" si="419"/>
        <v/>
      </c>
      <c r="J715" s="212" t="str">
        <f t="shared" si="420"/>
        <v/>
      </c>
      <c r="K715" s="212" t="str">
        <f t="shared" si="421"/>
        <v/>
      </c>
      <c r="L715" s="212" t="str">
        <f t="shared" si="402"/>
        <v>W/C</v>
      </c>
      <c r="M715" s="212" t="str">
        <f t="shared" si="403"/>
        <v>NO</v>
      </c>
      <c r="N715" s="212" t="str">
        <f t="shared" si="404"/>
        <v>W/C</v>
      </c>
      <c r="O715" s="212"/>
      <c r="P715" s="110">
        <v>-801550.75</v>
      </c>
      <c r="Q715" s="110">
        <v>-801550.75</v>
      </c>
      <c r="R715" s="110">
        <v>-801550.75</v>
      </c>
      <c r="S715" s="110">
        <v>-801550.75</v>
      </c>
      <c r="T715" s="110">
        <v>-801550.75</v>
      </c>
      <c r="U715" s="110">
        <v>-801550.75</v>
      </c>
      <c r="V715" s="110">
        <v>0</v>
      </c>
      <c r="W715" s="110">
        <v>0</v>
      </c>
      <c r="X715" s="110">
        <v>0</v>
      </c>
      <c r="Y715" s="110">
        <v>0</v>
      </c>
      <c r="Z715" s="110">
        <v>0</v>
      </c>
      <c r="AA715" s="110">
        <v>0</v>
      </c>
      <c r="AB715" s="110">
        <v>0</v>
      </c>
      <c r="AC715" s="110"/>
      <c r="AD715" s="533">
        <f t="shared" si="424"/>
        <v>-367377.42708333331</v>
      </c>
      <c r="AE715" s="531"/>
      <c r="AF715" s="123"/>
      <c r="AG715" s="271" t="s">
        <v>124</v>
      </c>
      <c r="AH715" s="116"/>
      <c r="AI715" s="116"/>
      <c r="AJ715" s="116"/>
      <c r="AK715" s="117"/>
      <c r="AL715" s="116">
        <f t="shared" si="414"/>
        <v>0</v>
      </c>
      <c r="AM715" s="115">
        <f t="shared" si="422"/>
        <v>-367377.42708333331</v>
      </c>
      <c r="AN715" s="116"/>
      <c r="AO715" s="348">
        <f t="shared" si="415"/>
        <v>-367377.42708333331</v>
      </c>
      <c r="AP715" s="297"/>
      <c r="AQ715" s="101">
        <f t="shared" si="425"/>
        <v>0</v>
      </c>
      <c r="AR715" s="116"/>
      <c r="AS715" s="116"/>
      <c r="AT715" s="116"/>
      <c r="AU715" s="116"/>
      <c r="AV715" s="343">
        <f t="shared" si="416"/>
        <v>0</v>
      </c>
      <c r="AW715" s="116">
        <f t="shared" si="423"/>
        <v>0</v>
      </c>
      <c r="AX715" s="116"/>
      <c r="AY715" s="343">
        <f t="shared" si="417"/>
        <v>0</v>
      </c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</row>
    <row r="716" spans="1:76" s="21" customFormat="1" ht="12" customHeight="1">
      <c r="A716" s="195">
        <v>18608792</v>
      </c>
      <c r="B716" s="126" t="s">
        <v>2379</v>
      </c>
      <c r="C716" s="109" t="s">
        <v>1078</v>
      </c>
      <c r="D716" s="130" t="str">
        <f t="shared" si="401"/>
        <v>W/C</v>
      </c>
      <c r="E716" s="130"/>
      <c r="F716" s="109"/>
      <c r="G716" s="130"/>
      <c r="H716" s="212" t="str">
        <f t="shared" si="418"/>
        <v/>
      </c>
      <c r="I716" s="212" t="str">
        <f t="shared" si="419"/>
        <v/>
      </c>
      <c r="J716" s="212" t="str">
        <f t="shared" si="420"/>
        <v/>
      </c>
      <c r="K716" s="212" t="str">
        <f t="shared" si="421"/>
        <v/>
      </c>
      <c r="L716" s="212" t="str">
        <f t="shared" si="402"/>
        <v>W/C</v>
      </c>
      <c r="M716" s="212" t="str">
        <f t="shared" si="403"/>
        <v>NO</v>
      </c>
      <c r="N716" s="212" t="str">
        <f t="shared" si="404"/>
        <v>W/C</v>
      </c>
      <c r="O716" s="212"/>
      <c r="P716" s="110">
        <v>-160310.15</v>
      </c>
      <c r="Q716" s="110">
        <v>-160310.15</v>
      </c>
      <c r="R716" s="110">
        <v>-160310.15</v>
      </c>
      <c r="S716" s="110">
        <v>-160310.15</v>
      </c>
      <c r="T716" s="110">
        <v>-160310.15</v>
      </c>
      <c r="U716" s="110">
        <v>-160310.15</v>
      </c>
      <c r="V716" s="110">
        <v>0</v>
      </c>
      <c r="W716" s="110">
        <v>0</v>
      </c>
      <c r="X716" s="110">
        <v>0</v>
      </c>
      <c r="Y716" s="110">
        <v>0</v>
      </c>
      <c r="Z716" s="110">
        <v>0</v>
      </c>
      <c r="AA716" s="110">
        <v>0</v>
      </c>
      <c r="AB716" s="110">
        <v>0</v>
      </c>
      <c r="AC716" s="110"/>
      <c r="AD716" s="533">
        <f t="shared" si="424"/>
        <v>-73475.485416666663</v>
      </c>
      <c r="AE716" s="531"/>
      <c r="AF716" s="123"/>
      <c r="AG716" s="271" t="s">
        <v>124</v>
      </c>
      <c r="AH716" s="116"/>
      <c r="AI716" s="116"/>
      <c r="AJ716" s="116"/>
      <c r="AK716" s="117"/>
      <c r="AL716" s="116">
        <f t="shared" si="414"/>
        <v>0</v>
      </c>
      <c r="AM716" s="115">
        <f t="shared" si="422"/>
        <v>-73475.485416666663</v>
      </c>
      <c r="AN716" s="116"/>
      <c r="AO716" s="348">
        <f t="shared" si="415"/>
        <v>-73475.485416666663</v>
      </c>
      <c r="AP716" s="297"/>
      <c r="AQ716" s="101">
        <f t="shared" si="425"/>
        <v>0</v>
      </c>
      <c r="AR716" s="116"/>
      <c r="AS716" s="116"/>
      <c r="AT716" s="116"/>
      <c r="AU716" s="116"/>
      <c r="AV716" s="343">
        <f t="shared" si="416"/>
        <v>0</v>
      </c>
      <c r="AW716" s="116">
        <f t="shared" si="423"/>
        <v>0</v>
      </c>
      <c r="AX716" s="116"/>
      <c r="AY716" s="343">
        <f t="shared" si="417"/>
        <v>0</v>
      </c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</row>
    <row r="717" spans="1:76" s="21" customFormat="1" ht="12" customHeight="1">
      <c r="A717" s="195">
        <v>18609312</v>
      </c>
      <c r="B717" s="126" t="s">
        <v>2380</v>
      </c>
      <c r="C717" s="109" t="s">
        <v>198</v>
      </c>
      <c r="D717" s="130" t="str">
        <f t="shared" si="401"/>
        <v>W/C</v>
      </c>
      <c r="E717" s="130"/>
      <c r="F717" s="109"/>
      <c r="G717" s="130"/>
      <c r="H717" s="212" t="str">
        <f t="shared" si="418"/>
        <v/>
      </c>
      <c r="I717" s="212" t="str">
        <f t="shared" si="419"/>
        <v/>
      </c>
      <c r="J717" s="212" t="str">
        <f t="shared" si="420"/>
        <v/>
      </c>
      <c r="K717" s="212" t="str">
        <f t="shared" si="421"/>
        <v/>
      </c>
      <c r="L717" s="212" t="str">
        <f t="shared" si="402"/>
        <v>W/C</v>
      </c>
      <c r="M717" s="212" t="str">
        <f t="shared" si="403"/>
        <v>NO</v>
      </c>
      <c r="N717" s="212" t="str">
        <f t="shared" si="404"/>
        <v>W/C</v>
      </c>
      <c r="O717" s="212"/>
      <c r="P717" s="110">
        <v>12405154.710000001</v>
      </c>
      <c r="Q717" s="110">
        <v>12405154.710000001</v>
      </c>
      <c r="R717" s="110">
        <v>12405154.710000001</v>
      </c>
      <c r="S717" s="110">
        <v>12405154.710000001</v>
      </c>
      <c r="T717" s="110">
        <v>12405154.710000001</v>
      </c>
      <c r="U717" s="110">
        <v>12405154.710000001</v>
      </c>
      <c r="V717" s="110">
        <v>0</v>
      </c>
      <c r="W717" s="110">
        <v>0</v>
      </c>
      <c r="X717" s="110">
        <v>0</v>
      </c>
      <c r="Y717" s="110">
        <v>0</v>
      </c>
      <c r="Z717" s="110">
        <v>0</v>
      </c>
      <c r="AA717" s="110">
        <v>0</v>
      </c>
      <c r="AB717" s="110">
        <v>0</v>
      </c>
      <c r="AC717" s="110"/>
      <c r="AD717" s="533">
        <f t="shared" si="424"/>
        <v>5685695.9087500004</v>
      </c>
      <c r="AE717" s="531"/>
      <c r="AF717" s="123"/>
      <c r="AG717" s="271" t="s">
        <v>124</v>
      </c>
      <c r="AH717" s="116"/>
      <c r="AI717" s="116"/>
      <c r="AJ717" s="116"/>
      <c r="AK717" s="117"/>
      <c r="AL717" s="116">
        <f t="shared" si="414"/>
        <v>0</v>
      </c>
      <c r="AM717" s="115">
        <f t="shared" si="422"/>
        <v>5685695.9087500004</v>
      </c>
      <c r="AN717" s="116"/>
      <c r="AO717" s="348">
        <f t="shared" si="415"/>
        <v>5685695.9087500004</v>
      </c>
      <c r="AP717" s="297"/>
      <c r="AQ717" s="101">
        <f t="shared" si="425"/>
        <v>0</v>
      </c>
      <c r="AR717" s="116"/>
      <c r="AS717" s="116"/>
      <c r="AT717" s="116"/>
      <c r="AU717" s="116"/>
      <c r="AV717" s="343">
        <f t="shared" si="416"/>
        <v>0</v>
      </c>
      <c r="AW717" s="116">
        <f t="shared" si="423"/>
        <v>0</v>
      </c>
      <c r="AX717" s="116"/>
      <c r="AY717" s="343">
        <f t="shared" si="417"/>
        <v>0</v>
      </c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s="21" customFormat="1" ht="12" customHeight="1">
      <c r="A718" s="434">
        <v>18609402</v>
      </c>
      <c r="B718" s="449" t="s">
        <v>2381</v>
      </c>
      <c r="C718" s="410" t="s">
        <v>1398</v>
      </c>
      <c r="D718" s="411" t="str">
        <f t="shared" si="401"/>
        <v>W/C</v>
      </c>
      <c r="E718" s="411"/>
      <c r="F718" s="428">
        <v>42811</v>
      </c>
      <c r="G718" s="411"/>
      <c r="H718" s="412" t="str">
        <f t="shared" si="418"/>
        <v/>
      </c>
      <c r="I718" s="412" t="str">
        <f t="shared" si="419"/>
        <v/>
      </c>
      <c r="J718" s="412" t="str">
        <f t="shared" si="420"/>
        <v/>
      </c>
      <c r="K718" s="412" t="str">
        <f t="shared" si="421"/>
        <v/>
      </c>
      <c r="L718" s="412" t="str">
        <f t="shared" si="402"/>
        <v>W/C</v>
      </c>
      <c r="M718" s="412" t="str">
        <f t="shared" si="403"/>
        <v>NO</v>
      </c>
      <c r="N718" s="412" t="str">
        <f t="shared" si="404"/>
        <v>W/C</v>
      </c>
      <c r="O718" s="412"/>
      <c r="P718" s="413">
        <v>-264240.05</v>
      </c>
      <c r="Q718" s="413">
        <v>-264240.05</v>
      </c>
      <c r="R718" s="413">
        <v>-264240.05</v>
      </c>
      <c r="S718" s="413">
        <v>-404102.46</v>
      </c>
      <c r="T718" s="413">
        <v>-404102.46</v>
      </c>
      <c r="U718" s="413">
        <v>-404102.46</v>
      </c>
      <c r="V718" s="413">
        <v>-499235.72</v>
      </c>
      <c r="W718" s="413">
        <v>-610964.85</v>
      </c>
      <c r="X718" s="413">
        <v>-610964.85</v>
      </c>
      <c r="Y718" s="413">
        <v>-610964.85</v>
      </c>
      <c r="Z718" s="413">
        <v>-610964.85</v>
      </c>
      <c r="AA718" s="413">
        <v>-610964.85</v>
      </c>
      <c r="AB718" s="413">
        <v>-706443.7</v>
      </c>
      <c r="AC718" s="413"/>
      <c r="AD718" s="534">
        <f t="shared" si="424"/>
        <v>-481682.44375000003</v>
      </c>
      <c r="AE718" s="532"/>
      <c r="AF718" s="447"/>
      <c r="AG718" s="448"/>
      <c r="AH718" s="416"/>
      <c r="AI718" s="416"/>
      <c r="AJ718" s="416"/>
      <c r="AK718" s="417"/>
      <c r="AL718" s="416">
        <f t="shared" si="414"/>
        <v>0</v>
      </c>
      <c r="AM718" s="418">
        <f t="shared" si="422"/>
        <v>-481682.44375000003</v>
      </c>
      <c r="AN718" s="416"/>
      <c r="AO718" s="419">
        <f t="shared" si="415"/>
        <v>-481682.44375000003</v>
      </c>
      <c r="AP718" s="297"/>
      <c r="AQ718" s="420">
        <f t="shared" si="425"/>
        <v>-706443.7</v>
      </c>
      <c r="AR718" s="416"/>
      <c r="AS718" s="416"/>
      <c r="AT718" s="416"/>
      <c r="AU718" s="416"/>
      <c r="AV718" s="421">
        <f t="shared" si="416"/>
        <v>0</v>
      </c>
      <c r="AW718" s="416">
        <f t="shared" si="423"/>
        <v>-706443.7</v>
      </c>
      <c r="AX718" s="416"/>
      <c r="AY718" s="421">
        <f t="shared" si="417"/>
        <v>-706443.7</v>
      </c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</row>
    <row r="719" spans="1:76" s="21" customFormat="1" ht="12" customHeight="1">
      <c r="A719" s="195">
        <v>18609422</v>
      </c>
      <c r="B719" s="126" t="s">
        <v>2382</v>
      </c>
      <c r="C719" s="109" t="s">
        <v>986</v>
      </c>
      <c r="D719" s="130" t="str">
        <f t="shared" si="401"/>
        <v>Non-Op</v>
      </c>
      <c r="E719" s="130"/>
      <c r="F719" s="109"/>
      <c r="G719" s="130"/>
      <c r="H719" s="212" t="str">
        <f t="shared" si="418"/>
        <v/>
      </c>
      <c r="I719" s="212" t="str">
        <f t="shared" si="419"/>
        <v/>
      </c>
      <c r="J719" s="212" t="str">
        <f t="shared" si="420"/>
        <v/>
      </c>
      <c r="K719" s="212" t="str">
        <f t="shared" si="421"/>
        <v>Non-Op</v>
      </c>
      <c r="L719" s="212" t="str">
        <f t="shared" si="402"/>
        <v>NO</v>
      </c>
      <c r="M719" s="212" t="str">
        <f t="shared" si="403"/>
        <v>NO</v>
      </c>
      <c r="N719" s="212" t="str">
        <f t="shared" si="404"/>
        <v/>
      </c>
      <c r="O719" s="212"/>
      <c r="P719" s="110">
        <v>20919845.690000001</v>
      </c>
      <c r="Q719" s="110">
        <v>20919845.690000001</v>
      </c>
      <c r="R719" s="110">
        <v>20919845.690000001</v>
      </c>
      <c r="S719" s="110">
        <v>20442357.969999999</v>
      </c>
      <c r="T719" s="110">
        <v>20442357.969999999</v>
      </c>
      <c r="U719" s="110">
        <v>20442357.969999999</v>
      </c>
      <c r="V719" s="110">
        <v>23000000</v>
      </c>
      <c r="W719" s="110">
        <v>23000000</v>
      </c>
      <c r="X719" s="110">
        <v>23000000</v>
      </c>
      <c r="Y719" s="110">
        <v>22522605.75</v>
      </c>
      <c r="Z719" s="110">
        <v>22522605.75</v>
      </c>
      <c r="AA719" s="110">
        <v>22522605.75</v>
      </c>
      <c r="AB719" s="110">
        <v>24000000</v>
      </c>
      <c r="AC719" s="110"/>
      <c r="AD719" s="533">
        <f t="shared" si="424"/>
        <v>21849542.115416665</v>
      </c>
      <c r="AE719" s="529"/>
      <c r="AF719" s="118"/>
      <c r="AG719" s="270" t="s">
        <v>453</v>
      </c>
      <c r="AH719" s="116"/>
      <c r="AI719" s="116"/>
      <c r="AJ719" s="116"/>
      <c r="AK719" s="117">
        <f>AD719</f>
        <v>21849542.115416665</v>
      </c>
      <c r="AL719" s="116">
        <f t="shared" si="414"/>
        <v>21849542.115416665</v>
      </c>
      <c r="AM719" s="115"/>
      <c r="AN719" s="116"/>
      <c r="AO719" s="348">
        <f t="shared" si="415"/>
        <v>0</v>
      </c>
      <c r="AP719" s="297"/>
      <c r="AQ719" s="101">
        <f t="shared" si="425"/>
        <v>24000000</v>
      </c>
      <c r="AR719" s="116"/>
      <c r="AS719" s="116"/>
      <c r="AT719" s="116"/>
      <c r="AU719" s="116">
        <f>AQ719</f>
        <v>24000000</v>
      </c>
      <c r="AV719" s="343">
        <f t="shared" si="416"/>
        <v>24000000</v>
      </c>
      <c r="AW719" s="116"/>
      <c r="AX719" s="116"/>
      <c r="AY719" s="343">
        <f t="shared" si="417"/>
        <v>0</v>
      </c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</row>
    <row r="720" spans="1:76" s="21" customFormat="1" ht="12" customHeight="1">
      <c r="A720" s="195">
        <v>18609432</v>
      </c>
      <c r="B720" s="126" t="s">
        <v>2383</v>
      </c>
      <c r="C720" s="109" t="s">
        <v>988</v>
      </c>
      <c r="D720" s="130" t="str">
        <f t="shared" si="401"/>
        <v>W/C</v>
      </c>
      <c r="E720" s="130"/>
      <c r="F720" s="109"/>
      <c r="G720" s="130"/>
      <c r="H720" s="212" t="str">
        <f t="shared" si="418"/>
        <v/>
      </c>
      <c r="I720" s="212" t="str">
        <f t="shared" si="419"/>
        <v/>
      </c>
      <c r="J720" s="212" t="str">
        <f t="shared" si="420"/>
        <v/>
      </c>
      <c r="K720" s="212" t="str">
        <f t="shared" si="421"/>
        <v/>
      </c>
      <c r="L720" s="212" t="str">
        <f t="shared" si="402"/>
        <v>W/C</v>
      </c>
      <c r="M720" s="212" t="str">
        <f t="shared" si="403"/>
        <v>NO</v>
      </c>
      <c r="N720" s="212" t="str">
        <f t="shared" si="404"/>
        <v>W/C</v>
      </c>
      <c r="O720" s="212"/>
      <c r="P720" s="110">
        <v>8499814.8100000005</v>
      </c>
      <c r="Q720" s="110">
        <v>8652943.7100000009</v>
      </c>
      <c r="R720" s="110">
        <v>8835195.8699999992</v>
      </c>
      <c r="S720" s="110">
        <v>8977302.5299999993</v>
      </c>
      <c r="T720" s="110">
        <v>9159459.3300000001</v>
      </c>
      <c r="U720" s="110">
        <v>9314870.4600000009</v>
      </c>
      <c r="V720" s="110">
        <v>2666214.1800000002</v>
      </c>
      <c r="W720" s="110">
        <v>2806521.49</v>
      </c>
      <c r="X720" s="110">
        <v>2968586.31</v>
      </c>
      <c r="Y720" s="110">
        <v>3143608.43</v>
      </c>
      <c r="Z720" s="110">
        <v>3318481.89</v>
      </c>
      <c r="AA720" s="110">
        <v>3469050.99</v>
      </c>
      <c r="AB720" s="110">
        <v>3663434.45</v>
      </c>
      <c r="AC720" s="110"/>
      <c r="AD720" s="533">
        <f t="shared" si="424"/>
        <v>5782821.6516666673</v>
      </c>
      <c r="AE720" s="531"/>
      <c r="AF720" s="123"/>
      <c r="AG720" s="271" t="s">
        <v>124</v>
      </c>
      <c r="AH720" s="116"/>
      <c r="AI720" s="116"/>
      <c r="AJ720" s="116"/>
      <c r="AK720" s="117"/>
      <c r="AL720" s="116">
        <f t="shared" si="414"/>
        <v>0</v>
      </c>
      <c r="AM720" s="115">
        <f>AD720</f>
        <v>5782821.6516666673</v>
      </c>
      <c r="AN720" s="116"/>
      <c r="AO720" s="348">
        <f t="shared" si="415"/>
        <v>5782821.6516666673</v>
      </c>
      <c r="AP720" s="297"/>
      <c r="AQ720" s="101">
        <f t="shared" si="425"/>
        <v>3663434.45</v>
      </c>
      <c r="AR720" s="116"/>
      <c r="AS720" s="116"/>
      <c r="AT720" s="116"/>
      <c r="AU720" s="116"/>
      <c r="AV720" s="343">
        <f t="shared" si="416"/>
        <v>0</v>
      </c>
      <c r="AW720" s="116">
        <f>AQ720</f>
        <v>3663434.45</v>
      </c>
      <c r="AX720" s="116"/>
      <c r="AY720" s="343">
        <f t="shared" si="417"/>
        <v>3663434.45</v>
      </c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</row>
    <row r="721" spans="1:76" s="21" customFormat="1" ht="12" customHeight="1">
      <c r="A721" s="195">
        <v>18609512</v>
      </c>
      <c r="B721" s="126" t="s">
        <v>2384</v>
      </c>
      <c r="C721" s="109" t="s">
        <v>1219</v>
      </c>
      <c r="D721" s="130" t="str">
        <f t="shared" si="401"/>
        <v>W/C</v>
      </c>
      <c r="E721" s="130"/>
      <c r="F721" s="109"/>
      <c r="G721" s="130"/>
      <c r="H721" s="212" t="str">
        <f t="shared" si="418"/>
        <v/>
      </c>
      <c r="I721" s="212" t="str">
        <f t="shared" si="419"/>
        <v/>
      </c>
      <c r="J721" s="212" t="str">
        <f t="shared" si="420"/>
        <v/>
      </c>
      <c r="K721" s="212" t="str">
        <f t="shared" si="421"/>
        <v/>
      </c>
      <c r="L721" s="212" t="str">
        <f t="shared" si="402"/>
        <v>W/C</v>
      </c>
      <c r="M721" s="212" t="str">
        <f t="shared" si="403"/>
        <v>NO</v>
      </c>
      <c r="N721" s="212" t="str">
        <f t="shared" si="404"/>
        <v>W/C</v>
      </c>
      <c r="O721" s="212"/>
      <c r="P721" s="110">
        <v>293630.5</v>
      </c>
      <c r="Q721" s="110">
        <v>293811</v>
      </c>
      <c r="R721" s="110">
        <v>293811</v>
      </c>
      <c r="S721" s="110">
        <v>293811</v>
      </c>
      <c r="T721" s="110">
        <v>293811</v>
      </c>
      <c r="U721" s="110">
        <v>293811</v>
      </c>
      <c r="V721" s="110">
        <v>66428.639999999999</v>
      </c>
      <c r="W721" s="110">
        <v>66428.639999999999</v>
      </c>
      <c r="X721" s="110">
        <v>66428.639999999999</v>
      </c>
      <c r="Y721" s="110">
        <v>66428.639999999999</v>
      </c>
      <c r="Z721" s="110">
        <v>66428.639999999999</v>
      </c>
      <c r="AA721" s="110">
        <v>66428.639999999999</v>
      </c>
      <c r="AB721" s="110">
        <v>66428.639999999999</v>
      </c>
      <c r="AC721" s="110"/>
      <c r="AD721" s="533">
        <f t="shared" si="424"/>
        <v>170638.03416666662</v>
      </c>
      <c r="AE721" s="531"/>
      <c r="AF721" s="123"/>
      <c r="AG721" s="271" t="s">
        <v>124</v>
      </c>
      <c r="AH721" s="116"/>
      <c r="AI721" s="116"/>
      <c r="AJ721" s="116"/>
      <c r="AK721" s="117"/>
      <c r="AL721" s="116">
        <f t="shared" si="414"/>
        <v>0</v>
      </c>
      <c r="AM721" s="115">
        <f>AD721</f>
        <v>170638.03416666662</v>
      </c>
      <c r="AN721" s="116"/>
      <c r="AO721" s="348">
        <f t="shared" si="415"/>
        <v>170638.03416666662</v>
      </c>
      <c r="AP721" s="297"/>
      <c r="AQ721" s="101">
        <f t="shared" si="425"/>
        <v>66428.639999999999</v>
      </c>
      <c r="AR721" s="116"/>
      <c r="AS721" s="116"/>
      <c r="AT721" s="116"/>
      <c r="AU721" s="116"/>
      <c r="AV721" s="343">
        <f t="shared" si="416"/>
        <v>0</v>
      </c>
      <c r="AW721" s="116">
        <f t="shared" ref="AW721:AW723" si="426">AQ721</f>
        <v>66428.639999999999</v>
      </c>
      <c r="AX721" s="116"/>
      <c r="AY721" s="343">
        <f t="shared" si="417"/>
        <v>66428.639999999999</v>
      </c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</row>
    <row r="722" spans="1:76" s="21" customFormat="1" ht="12" customHeight="1">
      <c r="A722" s="195">
        <v>18609532</v>
      </c>
      <c r="B722" s="126" t="s">
        <v>2385</v>
      </c>
      <c r="C722" s="109" t="s">
        <v>4</v>
      </c>
      <c r="D722" s="130" t="str">
        <f t="shared" si="401"/>
        <v>W/C</v>
      </c>
      <c r="E722" s="130"/>
      <c r="F722" s="109"/>
      <c r="G722" s="130"/>
      <c r="H722" s="212" t="str">
        <f t="shared" si="418"/>
        <v/>
      </c>
      <c r="I722" s="212" t="str">
        <f t="shared" si="419"/>
        <v/>
      </c>
      <c r="J722" s="212" t="str">
        <f t="shared" si="420"/>
        <v/>
      </c>
      <c r="K722" s="212" t="str">
        <f t="shared" si="421"/>
        <v/>
      </c>
      <c r="L722" s="212" t="str">
        <f t="shared" si="402"/>
        <v>W/C</v>
      </c>
      <c r="M722" s="212" t="str">
        <f t="shared" si="403"/>
        <v>NO</v>
      </c>
      <c r="N722" s="212" t="str">
        <f t="shared" si="404"/>
        <v>W/C</v>
      </c>
      <c r="O722" s="212"/>
      <c r="P722" s="110">
        <v>622438.01</v>
      </c>
      <c r="Q722" s="110">
        <v>893568.55</v>
      </c>
      <c r="R722" s="110">
        <v>896418.05</v>
      </c>
      <c r="S722" s="110">
        <v>973882.84</v>
      </c>
      <c r="T722" s="110">
        <v>1081118.92</v>
      </c>
      <c r="U722" s="110">
        <v>1081367.92</v>
      </c>
      <c r="V722" s="110">
        <v>644675.18000000005</v>
      </c>
      <c r="W722" s="110">
        <v>699049.06</v>
      </c>
      <c r="X722" s="110">
        <v>783501.68</v>
      </c>
      <c r="Y722" s="110">
        <v>820650</v>
      </c>
      <c r="Z722" s="110">
        <v>831109</v>
      </c>
      <c r="AA722" s="110">
        <v>867635.24</v>
      </c>
      <c r="AB722" s="110">
        <v>884614.74</v>
      </c>
      <c r="AC722" s="110"/>
      <c r="AD722" s="533">
        <f t="shared" si="424"/>
        <v>860541.90125</v>
      </c>
      <c r="AE722" s="531"/>
      <c r="AF722" s="123"/>
      <c r="AG722" s="271" t="s">
        <v>124</v>
      </c>
      <c r="AH722" s="116"/>
      <c r="AI722" s="116"/>
      <c r="AJ722" s="116"/>
      <c r="AK722" s="117"/>
      <c r="AL722" s="116">
        <f t="shared" si="414"/>
        <v>0</v>
      </c>
      <c r="AM722" s="115">
        <f>AD722</f>
        <v>860541.90125</v>
      </c>
      <c r="AN722" s="116"/>
      <c r="AO722" s="348">
        <f t="shared" si="415"/>
        <v>860541.90125</v>
      </c>
      <c r="AP722" s="297"/>
      <c r="AQ722" s="101">
        <f t="shared" si="425"/>
        <v>884614.74</v>
      </c>
      <c r="AR722" s="116"/>
      <c r="AS722" s="116"/>
      <c r="AT722" s="116"/>
      <c r="AU722" s="116"/>
      <c r="AV722" s="343">
        <f t="shared" si="416"/>
        <v>0</v>
      </c>
      <c r="AW722" s="116">
        <f t="shared" si="426"/>
        <v>884614.74</v>
      </c>
      <c r="AX722" s="116"/>
      <c r="AY722" s="343">
        <f t="shared" si="417"/>
        <v>884614.74</v>
      </c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</row>
    <row r="723" spans="1:76" s="21" customFormat="1" ht="12" customHeight="1">
      <c r="A723" s="195">
        <v>18609542</v>
      </c>
      <c r="B723" s="126" t="s">
        <v>2386</v>
      </c>
      <c r="C723" s="109" t="s">
        <v>477</v>
      </c>
      <c r="D723" s="130" t="str">
        <f t="shared" si="401"/>
        <v>W/C</v>
      </c>
      <c r="E723" s="130"/>
      <c r="F723" s="109"/>
      <c r="G723" s="130"/>
      <c r="H723" s="212" t="str">
        <f t="shared" si="418"/>
        <v/>
      </c>
      <c r="I723" s="212" t="str">
        <f t="shared" si="419"/>
        <v/>
      </c>
      <c r="J723" s="212" t="str">
        <f t="shared" si="420"/>
        <v/>
      </c>
      <c r="K723" s="212" t="str">
        <f t="shared" si="421"/>
        <v/>
      </c>
      <c r="L723" s="212" t="str">
        <f t="shared" si="402"/>
        <v>W/C</v>
      </c>
      <c r="M723" s="212" t="str">
        <f t="shared" si="403"/>
        <v>NO</v>
      </c>
      <c r="N723" s="212" t="str">
        <f t="shared" si="404"/>
        <v>W/C</v>
      </c>
      <c r="O723" s="212"/>
      <c r="P723" s="110">
        <v>1265653.31</v>
      </c>
      <c r="Q723" s="110">
        <v>1265653.31</v>
      </c>
      <c r="R723" s="110">
        <v>1265653.31</v>
      </c>
      <c r="S723" s="110">
        <v>1265653.31</v>
      </c>
      <c r="T723" s="110">
        <v>1265653.31</v>
      </c>
      <c r="U723" s="110">
        <v>1265653.31</v>
      </c>
      <c r="V723" s="110">
        <v>10171.17</v>
      </c>
      <c r="W723" s="110">
        <v>18970.36</v>
      </c>
      <c r="X723" s="110">
        <v>18970.36</v>
      </c>
      <c r="Y723" s="110">
        <v>31169.24</v>
      </c>
      <c r="Z723" s="110">
        <v>44299.72</v>
      </c>
      <c r="AA723" s="110">
        <v>62423.05</v>
      </c>
      <c r="AB723" s="110">
        <v>71426.3</v>
      </c>
      <c r="AC723" s="110"/>
      <c r="AD723" s="533">
        <f t="shared" si="424"/>
        <v>598567.52125000011</v>
      </c>
      <c r="AE723" s="531"/>
      <c r="AF723" s="123"/>
      <c r="AG723" s="271" t="s">
        <v>124</v>
      </c>
      <c r="AH723" s="116"/>
      <c r="AI723" s="116"/>
      <c r="AJ723" s="116"/>
      <c r="AK723" s="117"/>
      <c r="AL723" s="116">
        <f t="shared" si="414"/>
        <v>0</v>
      </c>
      <c r="AM723" s="115">
        <f>AD723</f>
        <v>598567.52125000011</v>
      </c>
      <c r="AN723" s="116"/>
      <c r="AO723" s="348">
        <f t="shared" si="415"/>
        <v>598567.52125000011</v>
      </c>
      <c r="AP723" s="297"/>
      <c r="AQ723" s="101">
        <f t="shared" si="425"/>
        <v>71426.3</v>
      </c>
      <c r="AR723" s="116"/>
      <c r="AS723" s="116"/>
      <c r="AT723" s="116"/>
      <c r="AU723" s="116"/>
      <c r="AV723" s="343">
        <f t="shared" si="416"/>
        <v>0</v>
      </c>
      <c r="AW723" s="116">
        <f t="shared" si="426"/>
        <v>71426.3</v>
      </c>
      <c r="AX723" s="116"/>
      <c r="AY723" s="343">
        <f t="shared" si="417"/>
        <v>71426.3</v>
      </c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</row>
    <row r="724" spans="1:76" s="21" customFormat="1" ht="12" customHeight="1">
      <c r="A724" s="195">
        <v>18609572</v>
      </c>
      <c r="B724" s="126" t="s">
        <v>2387</v>
      </c>
      <c r="C724" s="109" t="s">
        <v>880</v>
      </c>
      <c r="D724" s="130" t="str">
        <f t="shared" si="401"/>
        <v>Non-Op</v>
      </c>
      <c r="E724" s="130"/>
      <c r="F724" s="109"/>
      <c r="G724" s="130"/>
      <c r="H724" s="212" t="str">
        <f t="shared" si="418"/>
        <v/>
      </c>
      <c r="I724" s="212" t="str">
        <f t="shared" si="419"/>
        <v/>
      </c>
      <c r="J724" s="212" t="str">
        <f t="shared" si="420"/>
        <v/>
      </c>
      <c r="K724" s="212" t="str">
        <f t="shared" si="421"/>
        <v>Non-Op</v>
      </c>
      <c r="L724" s="212" t="str">
        <f t="shared" si="402"/>
        <v>NO</v>
      </c>
      <c r="M724" s="212" t="str">
        <f t="shared" si="403"/>
        <v>NO</v>
      </c>
      <c r="N724" s="212" t="str">
        <f t="shared" si="404"/>
        <v/>
      </c>
      <c r="O724" s="212"/>
      <c r="P724" s="110">
        <v>627216.77</v>
      </c>
      <c r="Q724" s="110">
        <v>627216.77</v>
      </c>
      <c r="R724" s="110">
        <v>627216.77</v>
      </c>
      <c r="S724" s="110">
        <v>621434.80000000005</v>
      </c>
      <c r="T724" s="110">
        <v>621434.80000000005</v>
      </c>
      <c r="U724" s="110">
        <v>621434.80000000005</v>
      </c>
      <c r="V724" s="110">
        <v>640000</v>
      </c>
      <c r="W724" s="110">
        <v>640000</v>
      </c>
      <c r="X724" s="110">
        <v>640000</v>
      </c>
      <c r="Y724" s="110">
        <v>634289.26</v>
      </c>
      <c r="Z724" s="110">
        <v>634289.26</v>
      </c>
      <c r="AA724" s="110">
        <v>634289.26</v>
      </c>
      <c r="AB724" s="110">
        <v>623649.55000000005</v>
      </c>
      <c r="AC724" s="110"/>
      <c r="AD724" s="533">
        <f t="shared" si="424"/>
        <v>630586.57333333336</v>
      </c>
      <c r="AE724" s="529"/>
      <c r="AF724" s="118"/>
      <c r="AG724" s="270" t="s">
        <v>453</v>
      </c>
      <c r="AH724" s="116"/>
      <c r="AI724" s="116"/>
      <c r="AJ724" s="116"/>
      <c r="AK724" s="117">
        <f t="shared" ref="AK724:AK741" si="427">AD724</f>
        <v>630586.57333333336</v>
      </c>
      <c r="AL724" s="116">
        <f t="shared" si="414"/>
        <v>630586.57333333336</v>
      </c>
      <c r="AM724" s="115"/>
      <c r="AN724" s="116"/>
      <c r="AO724" s="348">
        <f t="shared" si="415"/>
        <v>0</v>
      </c>
      <c r="AP724" s="297"/>
      <c r="AQ724" s="101">
        <f t="shared" si="425"/>
        <v>623649.55000000005</v>
      </c>
      <c r="AR724" s="116"/>
      <c r="AS724" s="116"/>
      <c r="AT724" s="116"/>
      <c r="AU724" s="116">
        <f t="shared" ref="AU724:AU739" si="428">AQ724</f>
        <v>623649.55000000005</v>
      </c>
      <c r="AV724" s="343">
        <f t="shared" si="416"/>
        <v>623649.55000000005</v>
      </c>
      <c r="AW724" s="116"/>
      <c r="AX724" s="116"/>
      <c r="AY724" s="343">
        <f t="shared" si="417"/>
        <v>0</v>
      </c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</row>
    <row r="725" spans="1:76" s="21" customFormat="1" ht="12" customHeight="1">
      <c r="A725" s="195">
        <v>18609582</v>
      </c>
      <c r="B725" s="126" t="s">
        <v>2388</v>
      </c>
      <c r="C725" s="109" t="s">
        <v>881</v>
      </c>
      <c r="D725" s="130" t="str">
        <f t="shared" si="401"/>
        <v>Non-Op</v>
      </c>
      <c r="E725" s="130"/>
      <c r="F725" s="109"/>
      <c r="G725" s="130"/>
      <c r="H725" s="212" t="str">
        <f t="shared" si="418"/>
        <v/>
      </c>
      <c r="I725" s="212" t="str">
        <f t="shared" si="419"/>
        <v/>
      </c>
      <c r="J725" s="212" t="str">
        <f t="shared" si="420"/>
        <v/>
      </c>
      <c r="K725" s="212" t="str">
        <f t="shared" si="421"/>
        <v>Non-Op</v>
      </c>
      <c r="L725" s="212" t="str">
        <f t="shared" si="402"/>
        <v>NO</v>
      </c>
      <c r="M725" s="212" t="str">
        <f t="shared" si="403"/>
        <v>NO</v>
      </c>
      <c r="N725" s="212" t="str">
        <f t="shared" si="404"/>
        <v/>
      </c>
      <c r="O725" s="212"/>
      <c r="P725" s="110">
        <v>550234.19999999995</v>
      </c>
      <c r="Q725" s="110">
        <v>550234.19999999995</v>
      </c>
      <c r="R725" s="110">
        <v>550234.19999999995</v>
      </c>
      <c r="S725" s="110">
        <v>550099.19999999995</v>
      </c>
      <c r="T725" s="110">
        <v>550099.19999999995</v>
      </c>
      <c r="U725" s="110">
        <v>550099.19999999995</v>
      </c>
      <c r="V725" s="110">
        <v>556500</v>
      </c>
      <c r="W725" s="110">
        <v>556500</v>
      </c>
      <c r="X725" s="110">
        <v>556500</v>
      </c>
      <c r="Y725" s="110">
        <v>555870</v>
      </c>
      <c r="Z725" s="110">
        <v>555870</v>
      </c>
      <c r="AA725" s="110">
        <v>555870</v>
      </c>
      <c r="AB725" s="110">
        <v>555870</v>
      </c>
      <c r="AC725" s="110"/>
      <c r="AD725" s="533">
        <f t="shared" si="424"/>
        <v>553410.67499999993</v>
      </c>
      <c r="AE725" s="529"/>
      <c r="AF725" s="118"/>
      <c r="AG725" s="270" t="s">
        <v>453</v>
      </c>
      <c r="AH725" s="116"/>
      <c r="AI725" s="116"/>
      <c r="AJ725" s="116"/>
      <c r="AK725" s="117">
        <f t="shared" si="427"/>
        <v>553410.67499999993</v>
      </c>
      <c r="AL725" s="116">
        <f t="shared" si="414"/>
        <v>553410.67499999993</v>
      </c>
      <c r="AM725" s="115"/>
      <c r="AN725" s="116"/>
      <c r="AO725" s="348">
        <f t="shared" si="415"/>
        <v>0</v>
      </c>
      <c r="AP725" s="297"/>
      <c r="AQ725" s="101">
        <f t="shared" si="425"/>
        <v>555870</v>
      </c>
      <c r="AR725" s="116"/>
      <c r="AS725" s="116"/>
      <c r="AT725" s="116"/>
      <c r="AU725" s="116">
        <f t="shared" si="428"/>
        <v>555870</v>
      </c>
      <c r="AV725" s="343">
        <f t="shared" si="416"/>
        <v>555870</v>
      </c>
      <c r="AW725" s="116"/>
      <c r="AX725" s="116"/>
      <c r="AY725" s="343">
        <f t="shared" si="417"/>
        <v>0</v>
      </c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</row>
    <row r="726" spans="1:76" s="21" customFormat="1" ht="12" customHeight="1">
      <c r="A726" s="195">
        <v>18609592</v>
      </c>
      <c r="B726" s="126" t="s">
        <v>2389</v>
      </c>
      <c r="C726" s="109" t="s">
        <v>882</v>
      </c>
      <c r="D726" s="130" t="str">
        <f t="shared" si="401"/>
        <v>Non-Op</v>
      </c>
      <c r="E726" s="130"/>
      <c r="F726" s="109"/>
      <c r="G726" s="130"/>
      <c r="H726" s="212" t="str">
        <f t="shared" si="418"/>
        <v/>
      </c>
      <c r="I726" s="212" t="str">
        <f t="shared" si="419"/>
        <v/>
      </c>
      <c r="J726" s="212" t="str">
        <f t="shared" si="420"/>
        <v/>
      </c>
      <c r="K726" s="212" t="str">
        <f t="shared" si="421"/>
        <v>Non-Op</v>
      </c>
      <c r="L726" s="212" t="str">
        <f t="shared" si="402"/>
        <v>NO</v>
      </c>
      <c r="M726" s="212" t="str">
        <f t="shared" si="403"/>
        <v>NO</v>
      </c>
      <c r="N726" s="212" t="str">
        <f t="shared" si="404"/>
        <v/>
      </c>
      <c r="O726" s="212"/>
      <c r="P726" s="110">
        <v>2475000</v>
      </c>
      <c r="Q726" s="110">
        <v>2475000</v>
      </c>
      <c r="R726" s="110">
        <v>2475000</v>
      </c>
      <c r="S726" s="110">
        <v>2469837.39</v>
      </c>
      <c r="T726" s="110">
        <v>2469837.39</v>
      </c>
      <c r="U726" s="110">
        <v>2469837.39</v>
      </c>
      <c r="V726" s="110">
        <v>2475000</v>
      </c>
      <c r="W726" s="110">
        <v>2475000</v>
      </c>
      <c r="X726" s="110">
        <v>2475000</v>
      </c>
      <c r="Y726" s="110">
        <v>2475000</v>
      </c>
      <c r="Z726" s="110">
        <v>2475000</v>
      </c>
      <c r="AA726" s="110">
        <v>2475000</v>
      </c>
      <c r="AB726" s="110">
        <v>2475233.63</v>
      </c>
      <c r="AC726" s="110"/>
      <c r="AD726" s="533">
        <f t="shared" si="424"/>
        <v>2473719.0820833337</v>
      </c>
      <c r="AE726" s="529"/>
      <c r="AF726" s="118"/>
      <c r="AG726" s="270" t="s">
        <v>453</v>
      </c>
      <c r="AH726" s="116"/>
      <c r="AI726" s="116"/>
      <c r="AJ726" s="116"/>
      <c r="AK726" s="117">
        <f t="shared" si="427"/>
        <v>2473719.0820833337</v>
      </c>
      <c r="AL726" s="116">
        <f t="shared" si="414"/>
        <v>2473719.0820833337</v>
      </c>
      <c r="AM726" s="115"/>
      <c r="AN726" s="116"/>
      <c r="AO726" s="348">
        <f t="shared" si="415"/>
        <v>0</v>
      </c>
      <c r="AP726" s="297"/>
      <c r="AQ726" s="101">
        <f t="shared" si="425"/>
        <v>2475233.63</v>
      </c>
      <c r="AR726" s="116"/>
      <c r="AS726" s="116"/>
      <c r="AT726" s="116"/>
      <c r="AU726" s="116">
        <f t="shared" si="428"/>
        <v>2475233.63</v>
      </c>
      <c r="AV726" s="343">
        <f t="shared" si="416"/>
        <v>2475233.63</v>
      </c>
      <c r="AW726" s="116"/>
      <c r="AX726" s="116"/>
      <c r="AY726" s="343">
        <f t="shared" si="417"/>
        <v>0</v>
      </c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</row>
    <row r="727" spans="1:76" s="21" customFormat="1" ht="12" customHeight="1">
      <c r="A727" s="195">
        <v>18609602</v>
      </c>
      <c r="B727" s="126" t="s">
        <v>2390</v>
      </c>
      <c r="C727" s="109" t="s">
        <v>883</v>
      </c>
      <c r="D727" s="130" t="str">
        <f t="shared" si="401"/>
        <v>Non-Op</v>
      </c>
      <c r="E727" s="130"/>
      <c r="F727" s="109"/>
      <c r="G727" s="130"/>
      <c r="H727" s="212" t="str">
        <f t="shared" si="418"/>
        <v/>
      </c>
      <c r="I727" s="212" t="str">
        <f t="shared" si="419"/>
        <v/>
      </c>
      <c r="J727" s="212" t="str">
        <f t="shared" si="420"/>
        <v/>
      </c>
      <c r="K727" s="212" t="str">
        <f t="shared" si="421"/>
        <v>Non-Op</v>
      </c>
      <c r="L727" s="212" t="str">
        <f t="shared" si="402"/>
        <v>NO</v>
      </c>
      <c r="M727" s="212" t="str">
        <f t="shared" si="403"/>
        <v>NO</v>
      </c>
      <c r="N727" s="212" t="str">
        <f t="shared" si="404"/>
        <v/>
      </c>
      <c r="O727" s="212"/>
      <c r="P727" s="110">
        <v>217382.37</v>
      </c>
      <c r="Q727" s="110">
        <v>217382.37</v>
      </c>
      <c r="R727" s="110">
        <v>217382.37</v>
      </c>
      <c r="S727" s="110">
        <v>214546.24</v>
      </c>
      <c r="T727" s="110">
        <v>214546.24</v>
      </c>
      <c r="U727" s="110">
        <v>214546.24</v>
      </c>
      <c r="V727" s="110">
        <v>212200</v>
      </c>
      <c r="W727" s="110">
        <v>212200</v>
      </c>
      <c r="X727" s="110">
        <v>212200</v>
      </c>
      <c r="Y727" s="110">
        <v>212200</v>
      </c>
      <c r="Z727" s="110">
        <v>212200</v>
      </c>
      <c r="AA727" s="110">
        <v>212200</v>
      </c>
      <c r="AB727" s="110">
        <v>212200</v>
      </c>
      <c r="AC727" s="110"/>
      <c r="AD727" s="533">
        <f t="shared" si="424"/>
        <v>213866.22041666668</v>
      </c>
      <c r="AE727" s="529"/>
      <c r="AF727" s="118"/>
      <c r="AG727" s="270" t="s">
        <v>453</v>
      </c>
      <c r="AH727" s="116"/>
      <c r="AI727" s="116"/>
      <c r="AJ727" s="116"/>
      <c r="AK727" s="117">
        <f t="shared" si="427"/>
        <v>213866.22041666668</v>
      </c>
      <c r="AL727" s="116">
        <f t="shared" si="414"/>
        <v>213866.22041666668</v>
      </c>
      <c r="AM727" s="115"/>
      <c r="AN727" s="116"/>
      <c r="AO727" s="348">
        <f t="shared" si="415"/>
        <v>0</v>
      </c>
      <c r="AP727" s="297"/>
      <c r="AQ727" s="101">
        <f t="shared" si="425"/>
        <v>212200</v>
      </c>
      <c r="AR727" s="116"/>
      <c r="AS727" s="116"/>
      <c r="AT727" s="116"/>
      <c r="AU727" s="116">
        <f t="shared" si="428"/>
        <v>212200</v>
      </c>
      <c r="AV727" s="343">
        <f t="shared" si="416"/>
        <v>212200</v>
      </c>
      <c r="AW727" s="116"/>
      <c r="AX727" s="116"/>
      <c r="AY727" s="343">
        <f t="shared" si="417"/>
        <v>0</v>
      </c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</row>
    <row r="728" spans="1:76" s="21" customFormat="1" ht="12" customHeight="1">
      <c r="A728" s="195">
        <v>18609622</v>
      </c>
      <c r="B728" s="126" t="s">
        <v>2391</v>
      </c>
      <c r="C728" s="109" t="s">
        <v>884</v>
      </c>
      <c r="D728" s="130" t="str">
        <f t="shared" si="401"/>
        <v>Non-Op</v>
      </c>
      <c r="E728" s="130"/>
      <c r="F728" s="109"/>
      <c r="G728" s="130"/>
      <c r="H728" s="212" t="str">
        <f t="shared" si="418"/>
        <v/>
      </c>
      <c r="I728" s="212" t="str">
        <f t="shared" si="419"/>
        <v/>
      </c>
      <c r="J728" s="212" t="str">
        <f t="shared" si="420"/>
        <v/>
      </c>
      <c r="K728" s="212" t="str">
        <f t="shared" si="421"/>
        <v>Non-Op</v>
      </c>
      <c r="L728" s="212" t="str">
        <f t="shared" si="402"/>
        <v>NO</v>
      </c>
      <c r="M728" s="212" t="str">
        <f t="shared" si="403"/>
        <v>NO</v>
      </c>
      <c r="N728" s="212" t="str">
        <f t="shared" si="404"/>
        <v/>
      </c>
      <c r="O728" s="212"/>
      <c r="P728" s="110">
        <v>1215053.5</v>
      </c>
      <c r="Q728" s="110">
        <v>1215053.5</v>
      </c>
      <c r="R728" s="110">
        <v>1215053.5</v>
      </c>
      <c r="S728" s="110">
        <v>1214873</v>
      </c>
      <c r="T728" s="110">
        <v>1214873</v>
      </c>
      <c r="U728" s="110">
        <v>1214873</v>
      </c>
      <c r="V728" s="110">
        <v>1270000</v>
      </c>
      <c r="W728" s="110">
        <v>1270000</v>
      </c>
      <c r="X728" s="110">
        <v>1270000</v>
      </c>
      <c r="Y728" s="110">
        <v>1270000</v>
      </c>
      <c r="Z728" s="110">
        <v>1270000</v>
      </c>
      <c r="AA728" s="110">
        <v>1270000</v>
      </c>
      <c r="AB728" s="110">
        <v>1270000</v>
      </c>
      <c r="AC728" s="110"/>
      <c r="AD728" s="533">
        <f t="shared" si="424"/>
        <v>1244771.0625</v>
      </c>
      <c r="AE728" s="529"/>
      <c r="AF728" s="118"/>
      <c r="AG728" s="270" t="s">
        <v>453</v>
      </c>
      <c r="AH728" s="116"/>
      <c r="AI728" s="116"/>
      <c r="AJ728" s="116"/>
      <c r="AK728" s="117">
        <f t="shared" si="427"/>
        <v>1244771.0625</v>
      </c>
      <c r="AL728" s="116">
        <f t="shared" si="414"/>
        <v>1244771.0625</v>
      </c>
      <c r="AM728" s="115"/>
      <c r="AN728" s="116"/>
      <c r="AO728" s="348">
        <f t="shared" si="415"/>
        <v>0</v>
      </c>
      <c r="AP728" s="297"/>
      <c r="AQ728" s="101">
        <f t="shared" si="425"/>
        <v>1270000</v>
      </c>
      <c r="AR728" s="116"/>
      <c r="AS728" s="116"/>
      <c r="AT728" s="116"/>
      <c r="AU728" s="116">
        <f t="shared" si="428"/>
        <v>1270000</v>
      </c>
      <c r="AV728" s="343">
        <f t="shared" si="416"/>
        <v>1270000</v>
      </c>
      <c r="AW728" s="116"/>
      <c r="AX728" s="116"/>
      <c r="AY728" s="343">
        <f t="shared" si="417"/>
        <v>0</v>
      </c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</row>
    <row r="729" spans="1:76" s="21" customFormat="1" ht="12" customHeight="1">
      <c r="A729" s="195">
        <v>18609642</v>
      </c>
      <c r="B729" s="126" t="s">
        <v>2392</v>
      </c>
      <c r="C729" s="109" t="s">
        <v>885</v>
      </c>
      <c r="D729" s="130" t="str">
        <f t="shared" si="401"/>
        <v>Non-Op</v>
      </c>
      <c r="E729" s="130"/>
      <c r="F729" s="109"/>
      <c r="G729" s="130"/>
      <c r="H729" s="212" t="str">
        <f t="shared" si="418"/>
        <v/>
      </c>
      <c r="I729" s="212" t="str">
        <f t="shared" si="419"/>
        <v/>
      </c>
      <c r="J729" s="212" t="str">
        <f t="shared" si="420"/>
        <v/>
      </c>
      <c r="K729" s="212" t="str">
        <f t="shared" si="421"/>
        <v>Non-Op</v>
      </c>
      <c r="L729" s="212" t="str">
        <f t="shared" si="402"/>
        <v>NO</v>
      </c>
      <c r="M729" s="212" t="str">
        <f t="shared" si="403"/>
        <v>NO</v>
      </c>
      <c r="N729" s="212" t="str">
        <f t="shared" si="404"/>
        <v/>
      </c>
      <c r="O729" s="212"/>
      <c r="P729" s="110">
        <v>7364177.9199999999</v>
      </c>
      <c r="Q729" s="110">
        <v>7364177.9199999999</v>
      </c>
      <c r="R729" s="110">
        <v>7364177.9199999999</v>
      </c>
      <c r="S729" s="110">
        <v>7281029.54</v>
      </c>
      <c r="T729" s="110">
        <v>7281029.54</v>
      </c>
      <c r="U729" s="110">
        <v>7281029.54</v>
      </c>
      <c r="V729" s="110">
        <v>7300000</v>
      </c>
      <c r="W729" s="110">
        <v>7300000</v>
      </c>
      <c r="X729" s="110">
        <v>7300000</v>
      </c>
      <c r="Y729" s="110">
        <v>7218478.1900000004</v>
      </c>
      <c r="Z729" s="110">
        <v>7218478.1900000004</v>
      </c>
      <c r="AA729" s="110">
        <v>7218478.1900000004</v>
      </c>
      <c r="AB729" s="110">
        <v>7139858.9400000004</v>
      </c>
      <c r="AC729" s="110"/>
      <c r="AD729" s="533">
        <f t="shared" si="424"/>
        <v>7281574.788333334</v>
      </c>
      <c r="AE729" s="529"/>
      <c r="AF729" s="118"/>
      <c r="AG729" s="270" t="s">
        <v>453</v>
      </c>
      <c r="AH729" s="116"/>
      <c r="AI729" s="116"/>
      <c r="AJ729" s="116"/>
      <c r="AK729" s="117">
        <f t="shared" si="427"/>
        <v>7281574.788333334</v>
      </c>
      <c r="AL729" s="116">
        <f t="shared" si="414"/>
        <v>7281574.788333334</v>
      </c>
      <c r="AM729" s="115"/>
      <c r="AN729" s="116"/>
      <c r="AO729" s="348">
        <f t="shared" si="415"/>
        <v>0</v>
      </c>
      <c r="AP729" s="297"/>
      <c r="AQ729" s="101">
        <f t="shared" si="425"/>
        <v>7139858.9400000004</v>
      </c>
      <c r="AR729" s="116"/>
      <c r="AS729" s="116"/>
      <c r="AT729" s="116"/>
      <c r="AU729" s="116">
        <f t="shared" si="428"/>
        <v>7139858.9400000004</v>
      </c>
      <c r="AV729" s="343">
        <f t="shared" si="416"/>
        <v>7139858.9400000004</v>
      </c>
      <c r="AW729" s="116"/>
      <c r="AX729" s="116"/>
      <c r="AY729" s="343">
        <f t="shared" si="417"/>
        <v>0</v>
      </c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</row>
    <row r="730" spans="1:76" s="21" customFormat="1" ht="12" customHeight="1">
      <c r="A730" s="195">
        <v>18609652</v>
      </c>
      <c r="B730" s="126" t="s">
        <v>2393</v>
      </c>
      <c r="C730" s="109" t="s">
        <v>886</v>
      </c>
      <c r="D730" s="130" t="str">
        <f t="shared" si="401"/>
        <v>Non-Op</v>
      </c>
      <c r="E730" s="130"/>
      <c r="F730" s="109"/>
      <c r="G730" s="130"/>
      <c r="H730" s="212" t="str">
        <f t="shared" si="418"/>
        <v/>
      </c>
      <c r="I730" s="212" t="str">
        <f t="shared" si="419"/>
        <v/>
      </c>
      <c r="J730" s="212" t="str">
        <f t="shared" si="420"/>
        <v/>
      </c>
      <c r="K730" s="212" t="str">
        <f t="shared" si="421"/>
        <v>Non-Op</v>
      </c>
      <c r="L730" s="212" t="str">
        <f t="shared" si="402"/>
        <v>NO</v>
      </c>
      <c r="M730" s="212" t="str">
        <f t="shared" si="403"/>
        <v>NO</v>
      </c>
      <c r="N730" s="212" t="str">
        <f t="shared" si="404"/>
        <v/>
      </c>
      <c r="O730" s="212"/>
      <c r="P730" s="110">
        <v>2237090.94</v>
      </c>
      <c r="Q730" s="110">
        <v>2237090.94</v>
      </c>
      <c r="R730" s="110">
        <v>2237090.94</v>
      </c>
      <c r="S730" s="110">
        <v>1885646.11</v>
      </c>
      <c r="T730" s="110">
        <v>1885646.11</v>
      </c>
      <c r="U730" s="110">
        <v>1885646.11</v>
      </c>
      <c r="V730" s="110">
        <v>2380000</v>
      </c>
      <c r="W730" s="110">
        <v>2380000</v>
      </c>
      <c r="X730" s="110">
        <v>2380000</v>
      </c>
      <c r="Y730" s="110">
        <v>2204025.1800000002</v>
      </c>
      <c r="Z730" s="110">
        <v>2204025.1800000002</v>
      </c>
      <c r="AA730" s="110">
        <v>2204025.1800000002</v>
      </c>
      <c r="AB730" s="110">
        <v>2800000</v>
      </c>
      <c r="AC730" s="110"/>
      <c r="AD730" s="533">
        <f t="shared" si="424"/>
        <v>2200145.1016666666</v>
      </c>
      <c r="AE730" s="529"/>
      <c r="AF730" s="118"/>
      <c r="AG730" s="270" t="s">
        <v>453</v>
      </c>
      <c r="AH730" s="116"/>
      <c r="AI730" s="116"/>
      <c r="AJ730" s="116"/>
      <c r="AK730" s="117">
        <f t="shared" si="427"/>
        <v>2200145.1016666666</v>
      </c>
      <c r="AL730" s="116">
        <f t="shared" si="414"/>
        <v>2200145.1016666666</v>
      </c>
      <c r="AM730" s="115"/>
      <c r="AN730" s="116"/>
      <c r="AO730" s="348">
        <f t="shared" si="415"/>
        <v>0</v>
      </c>
      <c r="AP730" s="297"/>
      <c r="AQ730" s="101">
        <f t="shared" si="425"/>
        <v>2800000</v>
      </c>
      <c r="AR730" s="116"/>
      <c r="AS730" s="116"/>
      <c r="AT730" s="116"/>
      <c r="AU730" s="116">
        <f t="shared" si="428"/>
        <v>2800000</v>
      </c>
      <c r="AV730" s="343">
        <f t="shared" si="416"/>
        <v>2800000</v>
      </c>
      <c r="AW730" s="116"/>
      <c r="AX730" s="116"/>
      <c r="AY730" s="343">
        <f t="shared" si="417"/>
        <v>0</v>
      </c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</row>
    <row r="731" spans="1:76" s="21" customFormat="1" ht="12" customHeight="1">
      <c r="A731" s="195">
        <v>18609662</v>
      </c>
      <c r="B731" s="126" t="s">
        <v>2394</v>
      </c>
      <c r="C731" s="109" t="s">
        <v>887</v>
      </c>
      <c r="D731" s="130" t="str">
        <f t="shared" si="401"/>
        <v>Non-Op</v>
      </c>
      <c r="E731" s="130"/>
      <c r="F731" s="109"/>
      <c r="G731" s="130"/>
      <c r="H731" s="212" t="str">
        <f t="shared" si="418"/>
        <v/>
      </c>
      <c r="I731" s="212" t="str">
        <f t="shared" si="419"/>
        <v/>
      </c>
      <c r="J731" s="212" t="str">
        <f t="shared" si="420"/>
        <v/>
      </c>
      <c r="K731" s="212" t="str">
        <f t="shared" si="421"/>
        <v>Non-Op</v>
      </c>
      <c r="L731" s="212" t="str">
        <f t="shared" si="402"/>
        <v>NO</v>
      </c>
      <c r="M731" s="212" t="str">
        <f t="shared" si="403"/>
        <v>NO</v>
      </c>
      <c r="N731" s="212" t="str">
        <f t="shared" si="404"/>
        <v/>
      </c>
      <c r="O731" s="212"/>
      <c r="P731" s="110">
        <v>484500</v>
      </c>
      <c r="Q731" s="110">
        <v>484500</v>
      </c>
      <c r="R731" s="110">
        <v>484500</v>
      </c>
      <c r="S731" s="110">
        <v>484500</v>
      </c>
      <c r="T731" s="110">
        <v>484500</v>
      </c>
      <c r="U731" s="110">
        <v>484500</v>
      </c>
      <c r="V731" s="110">
        <v>484500</v>
      </c>
      <c r="W731" s="110">
        <v>484500</v>
      </c>
      <c r="X731" s="110">
        <v>484500</v>
      </c>
      <c r="Y731" s="110">
        <v>463501.93</v>
      </c>
      <c r="Z731" s="110">
        <v>463501.93</v>
      </c>
      <c r="AA731" s="110">
        <v>463501.93</v>
      </c>
      <c r="AB731" s="110">
        <v>423244.87</v>
      </c>
      <c r="AC731" s="110"/>
      <c r="AD731" s="533">
        <f t="shared" si="424"/>
        <v>476698.18541666656</v>
      </c>
      <c r="AE731" s="529"/>
      <c r="AF731" s="118"/>
      <c r="AG731" s="270" t="s">
        <v>453</v>
      </c>
      <c r="AH731" s="116"/>
      <c r="AI731" s="116"/>
      <c r="AJ731" s="116"/>
      <c r="AK731" s="117">
        <f t="shared" si="427"/>
        <v>476698.18541666656</v>
      </c>
      <c r="AL731" s="116">
        <f t="shared" si="414"/>
        <v>476698.18541666656</v>
      </c>
      <c r="AM731" s="115"/>
      <c r="AN731" s="116"/>
      <c r="AO731" s="348">
        <f t="shared" si="415"/>
        <v>0</v>
      </c>
      <c r="AP731" s="297"/>
      <c r="AQ731" s="101">
        <f t="shared" si="425"/>
        <v>423244.87</v>
      </c>
      <c r="AR731" s="116"/>
      <c r="AS731" s="116"/>
      <c r="AT731" s="116"/>
      <c r="AU731" s="116">
        <f t="shared" si="428"/>
        <v>423244.87</v>
      </c>
      <c r="AV731" s="343">
        <f t="shared" si="416"/>
        <v>423244.87</v>
      </c>
      <c r="AW731" s="116"/>
      <c r="AX731" s="116"/>
      <c r="AY731" s="343">
        <f t="shared" si="417"/>
        <v>0</v>
      </c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</row>
    <row r="732" spans="1:76" s="21" customFormat="1" ht="12" customHeight="1">
      <c r="A732" s="195">
        <v>18609672</v>
      </c>
      <c r="B732" s="126" t="s">
        <v>2395</v>
      </c>
      <c r="C732" s="109" t="s">
        <v>888</v>
      </c>
      <c r="D732" s="130" t="str">
        <f t="shared" si="401"/>
        <v>Non-Op</v>
      </c>
      <c r="E732" s="130"/>
      <c r="F732" s="109"/>
      <c r="G732" s="130"/>
      <c r="H732" s="212" t="str">
        <f t="shared" si="418"/>
        <v/>
      </c>
      <c r="I732" s="212" t="str">
        <f t="shared" si="419"/>
        <v/>
      </c>
      <c r="J732" s="212" t="str">
        <f t="shared" si="420"/>
        <v/>
      </c>
      <c r="K732" s="212" t="str">
        <f t="shared" si="421"/>
        <v>Non-Op</v>
      </c>
      <c r="L732" s="212" t="str">
        <f t="shared" si="402"/>
        <v>NO</v>
      </c>
      <c r="M732" s="212" t="str">
        <f t="shared" si="403"/>
        <v>NO</v>
      </c>
      <c r="N732" s="212" t="str">
        <f t="shared" si="404"/>
        <v/>
      </c>
      <c r="O732" s="212"/>
      <c r="P732" s="110">
        <v>200000</v>
      </c>
      <c r="Q732" s="110">
        <v>200000</v>
      </c>
      <c r="R732" s="110">
        <v>200000</v>
      </c>
      <c r="S732" s="110">
        <v>200000</v>
      </c>
      <c r="T732" s="110">
        <v>200000</v>
      </c>
      <c r="U732" s="110">
        <v>200000</v>
      </c>
      <c r="V732" s="110">
        <v>200000</v>
      </c>
      <c r="W732" s="110">
        <v>200000</v>
      </c>
      <c r="X732" s="110">
        <v>200000</v>
      </c>
      <c r="Y732" s="110">
        <v>200000</v>
      </c>
      <c r="Z732" s="110">
        <v>200000</v>
      </c>
      <c r="AA732" s="110">
        <v>200000</v>
      </c>
      <c r="AB732" s="110">
        <v>200000</v>
      </c>
      <c r="AC732" s="110"/>
      <c r="AD732" s="533">
        <f t="shared" si="424"/>
        <v>200000</v>
      </c>
      <c r="AE732" s="529"/>
      <c r="AF732" s="118"/>
      <c r="AG732" s="270" t="s">
        <v>453</v>
      </c>
      <c r="AH732" s="116"/>
      <c r="AI732" s="116"/>
      <c r="AJ732" s="116"/>
      <c r="AK732" s="117">
        <f t="shared" si="427"/>
        <v>200000</v>
      </c>
      <c r="AL732" s="116">
        <f t="shared" si="414"/>
        <v>200000</v>
      </c>
      <c r="AM732" s="115"/>
      <c r="AN732" s="116"/>
      <c r="AO732" s="348">
        <f t="shared" si="415"/>
        <v>0</v>
      </c>
      <c r="AP732" s="297"/>
      <c r="AQ732" s="101">
        <f t="shared" si="425"/>
        <v>200000</v>
      </c>
      <c r="AR732" s="116"/>
      <c r="AS732" s="116"/>
      <c r="AT732" s="116"/>
      <c r="AU732" s="116">
        <f t="shared" si="428"/>
        <v>200000</v>
      </c>
      <c r="AV732" s="343">
        <f t="shared" si="416"/>
        <v>200000</v>
      </c>
      <c r="AW732" s="116"/>
      <c r="AX732" s="116"/>
      <c r="AY732" s="343">
        <f t="shared" si="417"/>
        <v>0</v>
      </c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</row>
    <row r="733" spans="1:76" s="21" customFormat="1" ht="12" customHeight="1">
      <c r="A733" s="195">
        <v>18609682</v>
      </c>
      <c r="B733" s="126" t="s">
        <v>2396</v>
      </c>
      <c r="C733" s="109" t="s">
        <v>894</v>
      </c>
      <c r="D733" s="130" t="str">
        <f t="shared" si="401"/>
        <v>Non-Op</v>
      </c>
      <c r="E733" s="130"/>
      <c r="F733" s="109"/>
      <c r="G733" s="130"/>
      <c r="H733" s="212" t="str">
        <f t="shared" si="418"/>
        <v/>
      </c>
      <c r="I733" s="212" t="str">
        <f t="shared" si="419"/>
        <v/>
      </c>
      <c r="J733" s="212" t="str">
        <f t="shared" si="420"/>
        <v/>
      </c>
      <c r="K733" s="212" t="str">
        <f t="shared" si="421"/>
        <v>Non-Op</v>
      </c>
      <c r="L733" s="212" t="str">
        <f t="shared" si="402"/>
        <v>NO</v>
      </c>
      <c r="M733" s="212" t="str">
        <f t="shared" si="403"/>
        <v>NO</v>
      </c>
      <c r="N733" s="212" t="str">
        <f t="shared" si="404"/>
        <v/>
      </c>
      <c r="O733" s="212"/>
      <c r="P733" s="110">
        <v>140000</v>
      </c>
      <c r="Q733" s="110">
        <v>140000</v>
      </c>
      <c r="R733" s="110">
        <v>140000</v>
      </c>
      <c r="S733" s="110">
        <v>140000</v>
      </c>
      <c r="T733" s="110">
        <v>140000</v>
      </c>
      <c r="U733" s="110">
        <v>140000</v>
      </c>
      <c r="V733" s="110">
        <v>140000</v>
      </c>
      <c r="W733" s="110">
        <v>140000</v>
      </c>
      <c r="X733" s="110">
        <v>140000</v>
      </c>
      <c r="Y733" s="110">
        <v>140000</v>
      </c>
      <c r="Z733" s="110">
        <v>140000</v>
      </c>
      <c r="AA733" s="110">
        <v>140000</v>
      </c>
      <c r="AB733" s="110">
        <v>140000</v>
      </c>
      <c r="AC733" s="110"/>
      <c r="AD733" s="533">
        <f t="shared" si="424"/>
        <v>140000</v>
      </c>
      <c r="AE733" s="529"/>
      <c r="AF733" s="118"/>
      <c r="AG733" s="270" t="s">
        <v>453</v>
      </c>
      <c r="AH733" s="116"/>
      <c r="AI733" s="116"/>
      <c r="AJ733" s="116"/>
      <c r="AK733" s="117">
        <f t="shared" si="427"/>
        <v>140000</v>
      </c>
      <c r="AL733" s="116">
        <f t="shared" si="414"/>
        <v>140000</v>
      </c>
      <c r="AM733" s="115"/>
      <c r="AN733" s="116"/>
      <c r="AO733" s="348">
        <f t="shared" si="415"/>
        <v>0</v>
      </c>
      <c r="AP733" s="297"/>
      <c r="AQ733" s="101">
        <f t="shared" si="425"/>
        <v>140000</v>
      </c>
      <c r="AR733" s="116"/>
      <c r="AS733" s="116"/>
      <c r="AT733" s="116"/>
      <c r="AU733" s="116">
        <f t="shared" si="428"/>
        <v>140000</v>
      </c>
      <c r="AV733" s="343">
        <f t="shared" si="416"/>
        <v>140000</v>
      </c>
      <c r="AW733" s="116"/>
      <c r="AX733" s="116"/>
      <c r="AY733" s="343">
        <f t="shared" si="417"/>
        <v>0</v>
      </c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</row>
    <row r="734" spans="1:76" s="21" customFormat="1" ht="12" customHeight="1">
      <c r="A734" s="195">
        <v>18609692</v>
      </c>
      <c r="B734" s="126" t="s">
        <v>2397</v>
      </c>
      <c r="C734" s="109" t="s">
        <v>895</v>
      </c>
      <c r="D734" s="130" t="str">
        <f t="shared" si="401"/>
        <v>Non-Op</v>
      </c>
      <c r="E734" s="130"/>
      <c r="F734" s="109"/>
      <c r="G734" s="130"/>
      <c r="H734" s="212" t="str">
        <f t="shared" si="418"/>
        <v/>
      </c>
      <c r="I734" s="212" t="str">
        <f t="shared" si="419"/>
        <v/>
      </c>
      <c r="J734" s="212" t="str">
        <f t="shared" si="420"/>
        <v/>
      </c>
      <c r="K734" s="212" t="str">
        <f t="shared" si="421"/>
        <v>Non-Op</v>
      </c>
      <c r="L734" s="212" t="str">
        <f t="shared" si="402"/>
        <v>NO</v>
      </c>
      <c r="M734" s="212" t="str">
        <f t="shared" si="403"/>
        <v>NO</v>
      </c>
      <c r="N734" s="212" t="str">
        <f t="shared" si="404"/>
        <v/>
      </c>
      <c r="O734" s="212"/>
      <c r="P734" s="110">
        <v>100000</v>
      </c>
      <c r="Q734" s="110">
        <v>100000</v>
      </c>
      <c r="R734" s="110">
        <v>100000</v>
      </c>
      <c r="S734" s="110">
        <v>100000</v>
      </c>
      <c r="T734" s="110">
        <v>100000</v>
      </c>
      <c r="U734" s="110">
        <v>100000</v>
      </c>
      <c r="V734" s="110">
        <v>100000</v>
      </c>
      <c r="W734" s="110">
        <v>100000</v>
      </c>
      <c r="X734" s="110">
        <v>100000</v>
      </c>
      <c r="Y734" s="110">
        <v>100000</v>
      </c>
      <c r="Z734" s="110">
        <v>100000</v>
      </c>
      <c r="AA734" s="110">
        <v>100000</v>
      </c>
      <c r="AB734" s="110">
        <v>100000</v>
      </c>
      <c r="AC734" s="110"/>
      <c r="AD734" s="533">
        <f t="shared" si="424"/>
        <v>100000</v>
      </c>
      <c r="AE734" s="529"/>
      <c r="AF734" s="118"/>
      <c r="AG734" s="270" t="s">
        <v>453</v>
      </c>
      <c r="AH734" s="116"/>
      <c r="AI734" s="116"/>
      <c r="AJ734" s="116"/>
      <c r="AK734" s="117">
        <f t="shared" si="427"/>
        <v>100000</v>
      </c>
      <c r="AL734" s="116">
        <f t="shared" si="414"/>
        <v>100000</v>
      </c>
      <c r="AM734" s="115"/>
      <c r="AN734" s="116"/>
      <c r="AO734" s="348">
        <f t="shared" si="415"/>
        <v>0</v>
      </c>
      <c r="AP734" s="297"/>
      <c r="AQ734" s="101">
        <f t="shared" si="425"/>
        <v>100000</v>
      </c>
      <c r="AR734" s="116"/>
      <c r="AS734" s="116"/>
      <c r="AT734" s="116"/>
      <c r="AU734" s="116">
        <f t="shared" si="428"/>
        <v>100000</v>
      </c>
      <c r="AV734" s="343">
        <f t="shared" si="416"/>
        <v>100000</v>
      </c>
      <c r="AW734" s="116"/>
      <c r="AX734" s="116"/>
      <c r="AY734" s="343">
        <f t="shared" si="417"/>
        <v>0</v>
      </c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</row>
    <row r="735" spans="1:76" s="21" customFormat="1" ht="12" customHeight="1">
      <c r="A735" s="195">
        <v>18609801</v>
      </c>
      <c r="B735" s="126" t="s">
        <v>2398</v>
      </c>
      <c r="C735" s="109" t="s">
        <v>545</v>
      </c>
      <c r="D735" s="130" t="str">
        <f t="shared" ref="D735:D799" si="429">IF(CONCATENATE(H735,I735,J735,K735,N735)= "ERBGRB","CRB",CONCATENATE(H735,I735,J735,K735,N735))</f>
        <v>Non-Op</v>
      </c>
      <c r="E735" s="130"/>
      <c r="F735" s="109"/>
      <c r="G735" s="130"/>
      <c r="H735" s="212" t="str">
        <f t="shared" si="418"/>
        <v/>
      </c>
      <c r="I735" s="212" t="str">
        <f t="shared" si="419"/>
        <v/>
      </c>
      <c r="J735" s="212" t="str">
        <f t="shared" si="420"/>
        <v/>
      </c>
      <c r="K735" s="212" t="str">
        <f t="shared" si="421"/>
        <v>Non-Op</v>
      </c>
      <c r="L735" s="212" t="str">
        <f t="shared" si="402"/>
        <v>NO</v>
      </c>
      <c r="M735" s="212" t="str">
        <f t="shared" si="403"/>
        <v>NO</v>
      </c>
      <c r="N735" s="212" t="str">
        <f t="shared" si="404"/>
        <v/>
      </c>
      <c r="O735" s="212"/>
      <c r="P735" s="110">
        <v>164151.93</v>
      </c>
      <c r="Q735" s="110">
        <v>164151.93</v>
      </c>
      <c r="R735" s="110">
        <v>164151.93</v>
      </c>
      <c r="S735" s="110">
        <v>164151.93</v>
      </c>
      <c r="T735" s="110">
        <v>165965.81</v>
      </c>
      <c r="U735" s="110">
        <v>165965.81</v>
      </c>
      <c r="V735" s="110">
        <v>165965.81</v>
      </c>
      <c r="W735" s="110">
        <v>165965.81</v>
      </c>
      <c r="X735" s="110">
        <v>165965.81</v>
      </c>
      <c r="Y735" s="110">
        <v>165965.81</v>
      </c>
      <c r="Z735" s="110">
        <v>165965.81</v>
      </c>
      <c r="AA735" s="110">
        <v>165965.81</v>
      </c>
      <c r="AB735" s="110">
        <v>165965.81</v>
      </c>
      <c r="AC735" s="110"/>
      <c r="AD735" s="533">
        <f t="shared" si="424"/>
        <v>165436.76166666669</v>
      </c>
      <c r="AE735" s="531"/>
      <c r="AF735" s="123"/>
      <c r="AG735" s="271" t="s">
        <v>453</v>
      </c>
      <c r="AH735" s="116"/>
      <c r="AI735" s="116"/>
      <c r="AJ735" s="116"/>
      <c r="AK735" s="117">
        <f t="shared" si="427"/>
        <v>165436.76166666669</v>
      </c>
      <c r="AL735" s="116">
        <f t="shared" si="414"/>
        <v>165436.76166666669</v>
      </c>
      <c r="AM735" s="115"/>
      <c r="AN735" s="116"/>
      <c r="AO735" s="348">
        <f t="shared" si="415"/>
        <v>0</v>
      </c>
      <c r="AP735" s="297"/>
      <c r="AQ735" s="101">
        <f t="shared" si="425"/>
        <v>165965.81</v>
      </c>
      <c r="AR735" s="116"/>
      <c r="AS735" s="116"/>
      <c r="AT735" s="116"/>
      <c r="AU735" s="116">
        <f t="shared" si="428"/>
        <v>165965.81</v>
      </c>
      <c r="AV735" s="343">
        <f t="shared" si="416"/>
        <v>165965.81</v>
      </c>
      <c r="AW735" s="116"/>
      <c r="AX735" s="116"/>
      <c r="AY735" s="343">
        <f t="shared" si="417"/>
        <v>0</v>
      </c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</row>
    <row r="736" spans="1:76" s="21" customFormat="1" ht="12" customHeight="1">
      <c r="A736" s="195">
        <v>18609821</v>
      </c>
      <c r="B736" s="126" t="s">
        <v>2399</v>
      </c>
      <c r="C736" s="109" t="s">
        <v>544</v>
      </c>
      <c r="D736" s="130" t="str">
        <f t="shared" si="429"/>
        <v>Non-Op</v>
      </c>
      <c r="E736" s="130"/>
      <c r="F736" s="109"/>
      <c r="G736" s="130"/>
      <c r="H736" s="212" t="str">
        <f t="shared" si="418"/>
        <v/>
      </c>
      <c r="I736" s="212" t="str">
        <f t="shared" si="419"/>
        <v/>
      </c>
      <c r="J736" s="212" t="str">
        <f t="shared" si="420"/>
        <v/>
      </c>
      <c r="K736" s="212" t="str">
        <f t="shared" si="421"/>
        <v>Non-Op</v>
      </c>
      <c r="L736" s="212" t="str">
        <f t="shared" si="402"/>
        <v>NO</v>
      </c>
      <c r="M736" s="212" t="str">
        <f t="shared" si="403"/>
        <v>NO</v>
      </c>
      <c r="N736" s="212" t="str">
        <f t="shared" si="404"/>
        <v/>
      </c>
      <c r="O736" s="212"/>
      <c r="P736" s="110">
        <v>824293.54</v>
      </c>
      <c r="Q736" s="110">
        <v>824293.54</v>
      </c>
      <c r="R736" s="110">
        <v>824293.54</v>
      </c>
      <c r="S736" s="110">
        <v>824293.54</v>
      </c>
      <c r="T736" s="110">
        <v>847622.47</v>
      </c>
      <c r="U736" s="110">
        <v>847622.47</v>
      </c>
      <c r="V736" s="110">
        <v>847622.47</v>
      </c>
      <c r="W736" s="110">
        <v>847622.47</v>
      </c>
      <c r="X736" s="110">
        <v>847622.47</v>
      </c>
      <c r="Y736" s="110">
        <v>847622.47</v>
      </c>
      <c r="Z736" s="110">
        <v>847622.47</v>
      </c>
      <c r="AA736" s="110">
        <v>847622.47</v>
      </c>
      <c r="AB736" s="110">
        <v>847622.47</v>
      </c>
      <c r="AC736" s="110"/>
      <c r="AD736" s="533">
        <f t="shared" si="424"/>
        <v>840818.19874999998</v>
      </c>
      <c r="AE736" s="531"/>
      <c r="AF736" s="123"/>
      <c r="AG736" s="271" t="s">
        <v>453</v>
      </c>
      <c r="AH736" s="116"/>
      <c r="AI736" s="116"/>
      <c r="AJ736" s="116"/>
      <c r="AK736" s="117">
        <f t="shared" si="427"/>
        <v>840818.19874999998</v>
      </c>
      <c r="AL736" s="116">
        <f t="shared" si="414"/>
        <v>840818.19874999998</v>
      </c>
      <c r="AM736" s="115"/>
      <c r="AN736" s="116"/>
      <c r="AO736" s="348">
        <f t="shared" si="415"/>
        <v>0</v>
      </c>
      <c r="AP736" s="297"/>
      <c r="AQ736" s="101">
        <f t="shared" si="425"/>
        <v>847622.47</v>
      </c>
      <c r="AR736" s="116"/>
      <c r="AS736" s="116"/>
      <c r="AT736" s="116"/>
      <c r="AU736" s="116">
        <f t="shared" si="428"/>
        <v>847622.47</v>
      </c>
      <c r="AV736" s="343">
        <f t="shared" si="416"/>
        <v>847622.47</v>
      </c>
      <c r="AW736" s="116"/>
      <c r="AX736" s="116"/>
      <c r="AY736" s="343">
        <f t="shared" si="417"/>
        <v>0</v>
      </c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s="21" customFormat="1" ht="12" customHeight="1">
      <c r="A737" s="195">
        <v>18609841</v>
      </c>
      <c r="B737" s="126" t="s">
        <v>2400</v>
      </c>
      <c r="C737" s="109" t="s">
        <v>546</v>
      </c>
      <c r="D737" s="130" t="str">
        <f t="shared" si="429"/>
        <v>Non-Op</v>
      </c>
      <c r="E737" s="130"/>
      <c r="F737" s="109"/>
      <c r="G737" s="130"/>
      <c r="H737" s="212" t="str">
        <f t="shared" si="418"/>
        <v/>
      </c>
      <c r="I737" s="212" t="str">
        <f t="shared" si="419"/>
        <v/>
      </c>
      <c r="J737" s="212" t="str">
        <f t="shared" si="420"/>
        <v/>
      </c>
      <c r="K737" s="212" t="str">
        <f t="shared" si="421"/>
        <v>Non-Op</v>
      </c>
      <c r="L737" s="212" t="str">
        <f t="shared" si="402"/>
        <v>NO</v>
      </c>
      <c r="M737" s="212" t="str">
        <f t="shared" si="403"/>
        <v>NO</v>
      </c>
      <c r="N737" s="212" t="str">
        <f t="shared" si="404"/>
        <v/>
      </c>
      <c r="O737" s="212"/>
      <c r="P737" s="110">
        <v>1450030.8</v>
      </c>
      <c r="Q737" s="110">
        <v>1450030.8</v>
      </c>
      <c r="R737" s="110">
        <v>1450030.8</v>
      </c>
      <c r="S737" s="110">
        <v>1450030.8</v>
      </c>
      <c r="T737" s="110">
        <v>1450784.75</v>
      </c>
      <c r="U737" s="110">
        <v>1450784.75</v>
      </c>
      <c r="V737" s="110">
        <v>1450784.75</v>
      </c>
      <c r="W737" s="110">
        <v>1450784.75</v>
      </c>
      <c r="X737" s="110">
        <v>1450784.75</v>
      </c>
      <c r="Y737" s="110">
        <v>1450784.75</v>
      </c>
      <c r="Z737" s="110">
        <v>1450784.75</v>
      </c>
      <c r="AA737" s="110">
        <v>1450784.75</v>
      </c>
      <c r="AB737" s="110">
        <v>1450784.75</v>
      </c>
      <c r="AC737" s="110"/>
      <c r="AD737" s="533">
        <f t="shared" si="424"/>
        <v>1450564.8479166667</v>
      </c>
      <c r="AE737" s="531"/>
      <c r="AF737" s="123"/>
      <c r="AG737" s="271" t="s">
        <v>453</v>
      </c>
      <c r="AH737" s="116"/>
      <c r="AI737" s="116"/>
      <c r="AJ737" s="116"/>
      <c r="AK737" s="117">
        <f t="shared" si="427"/>
        <v>1450564.8479166667</v>
      </c>
      <c r="AL737" s="116">
        <f t="shared" si="414"/>
        <v>1450564.8479166667</v>
      </c>
      <c r="AM737" s="115"/>
      <c r="AN737" s="116"/>
      <c r="AO737" s="348">
        <f t="shared" si="415"/>
        <v>0</v>
      </c>
      <c r="AP737" s="297"/>
      <c r="AQ737" s="101">
        <f t="shared" si="425"/>
        <v>1450784.75</v>
      </c>
      <c r="AR737" s="116"/>
      <c r="AS737" s="116"/>
      <c r="AT737" s="116"/>
      <c r="AU737" s="116">
        <f t="shared" si="428"/>
        <v>1450784.75</v>
      </c>
      <c r="AV737" s="343">
        <f t="shared" si="416"/>
        <v>1450784.75</v>
      </c>
      <c r="AW737" s="116"/>
      <c r="AX737" s="116"/>
      <c r="AY737" s="343">
        <f t="shared" si="417"/>
        <v>0</v>
      </c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s="21" customFormat="1" ht="12" customHeight="1">
      <c r="A738" s="195">
        <v>18609861</v>
      </c>
      <c r="B738" s="126" t="s">
        <v>2401</v>
      </c>
      <c r="C738" s="109" t="s">
        <v>547</v>
      </c>
      <c r="D738" s="130" t="str">
        <f t="shared" si="429"/>
        <v>Non-Op</v>
      </c>
      <c r="E738" s="130"/>
      <c r="F738" s="109"/>
      <c r="G738" s="130"/>
      <c r="H738" s="212" t="str">
        <f t="shared" si="418"/>
        <v/>
      </c>
      <c r="I738" s="212" t="str">
        <f t="shared" si="419"/>
        <v/>
      </c>
      <c r="J738" s="212" t="str">
        <f t="shared" si="420"/>
        <v/>
      </c>
      <c r="K738" s="212" t="str">
        <f t="shared" si="421"/>
        <v>Non-Op</v>
      </c>
      <c r="L738" s="212" t="str">
        <f t="shared" si="402"/>
        <v>NO</v>
      </c>
      <c r="M738" s="212" t="str">
        <f t="shared" si="403"/>
        <v>NO</v>
      </c>
      <c r="N738" s="212" t="str">
        <f t="shared" si="404"/>
        <v/>
      </c>
      <c r="O738" s="212"/>
      <c r="P738" s="110">
        <v>2875631.38</v>
      </c>
      <c r="Q738" s="110">
        <v>2875631.38</v>
      </c>
      <c r="R738" s="110">
        <v>2875631.38</v>
      </c>
      <c r="S738" s="110">
        <v>2769391.66</v>
      </c>
      <c r="T738" s="110">
        <v>2799624.09</v>
      </c>
      <c r="U738" s="110">
        <v>2799624.09</v>
      </c>
      <c r="V738" s="110">
        <v>2686059.13</v>
      </c>
      <c r="W738" s="110">
        <v>2686059.13</v>
      </c>
      <c r="X738" s="110">
        <v>2686059.13</v>
      </c>
      <c r="Y738" s="110">
        <v>2683692.62</v>
      </c>
      <c r="Z738" s="110">
        <v>2683692.62</v>
      </c>
      <c r="AA738" s="110">
        <v>2683692.62</v>
      </c>
      <c r="AB738" s="110">
        <v>2603564.34</v>
      </c>
      <c r="AC738" s="110"/>
      <c r="AD738" s="533">
        <f t="shared" si="424"/>
        <v>2747396.3091666666</v>
      </c>
      <c r="AE738" s="531"/>
      <c r="AF738" s="123"/>
      <c r="AG738" s="271" t="s">
        <v>453</v>
      </c>
      <c r="AH738" s="116"/>
      <c r="AI738" s="116"/>
      <c r="AJ738" s="116"/>
      <c r="AK738" s="117">
        <f t="shared" si="427"/>
        <v>2747396.3091666666</v>
      </c>
      <c r="AL738" s="116">
        <f t="shared" si="414"/>
        <v>2747396.3091666666</v>
      </c>
      <c r="AM738" s="115"/>
      <c r="AN738" s="116"/>
      <c r="AO738" s="348">
        <f t="shared" si="415"/>
        <v>0</v>
      </c>
      <c r="AP738" s="297"/>
      <c r="AQ738" s="101">
        <f t="shared" si="425"/>
        <v>2603564.34</v>
      </c>
      <c r="AR738" s="116"/>
      <c r="AS738" s="116"/>
      <c r="AT738" s="116"/>
      <c r="AU738" s="116">
        <f t="shared" si="428"/>
        <v>2603564.34</v>
      </c>
      <c r="AV738" s="343">
        <f t="shared" si="416"/>
        <v>2603564.34</v>
      </c>
      <c r="AW738" s="116"/>
      <c r="AX738" s="116"/>
      <c r="AY738" s="343">
        <f t="shared" si="417"/>
        <v>0</v>
      </c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</row>
    <row r="739" spans="1:76" s="21" customFormat="1" ht="12" customHeight="1">
      <c r="A739" s="434">
        <v>18609883</v>
      </c>
      <c r="B739" s="449" t="s">
        <v>2402</v>
      </c>
      <c r="C739" s="410" t="s">
        <v>1403</v>
      </c>
      <c r="D739" s="411" t="str">
        <f t="shared" si="429"/>
        <v>Non-Op</v>
      </c>
      <c r="E739" s="411"/>
      <c r="F739" s="428">
        <v>42842</v>
      </c>
      <c r="G739" s="411"/>
      <c r="H739" s="412" t="str">
        <f t="shared" si="418"/>
        <v/>
      </c>
      <c r="I739" s="412" t="str">
        <f t="shared" si="419"/>
        <v/>
      </c>
      <c r="J739" s="412" t="str">
        <f t="shared" si="420"/>
        <v/>
      </c>
      <c r="K739" s="412" t="str">
        <f t="shared" si="421"/>
        <v>Non-Op</v>
      </c>
      <c r="L739" s="412" t="str">
        <f t="shared" ref="L739:L805" si="430">IF(VALUE(AM739),"W/C",IF(ISBLANK(AM739),"NO","W/C"))</f>
        <v>NO</v>
      </c>
      <c r="M739" s="412" t="str">
        <f t="shared" ref="M739:M805" si="431">IF(VALUE(AN739),"W/C",IF(ISBLANK(AN739),"NO","W/C"))</f>
        <v>NO</v>
      </c>
      <c r="N739" s="412" t="str">
        <f t="shared" ref="N739:N805" si="432">IF(OR(CONCATENATE(L739,M739)="NOW/C",CONCATENATE(L739,M739)="W/CNO"),"W/C","")</f>
        <v/>
      </c>
      <c r="O739" s="412"/>
      <c r="P739" s="413">
        <v>574024.87</v>
      </c>
      <c r="Q739" s="413">
        <v>0</v>
      </c>
      <c r="R739" s="413">
        <v>0</v>
      </c>
      <c r="S739" s="413">
        <v>0</v>
      </c>
      <c r="T739" s="413">
        <v>0</v>
      </c>
      <c r="U739" s="413">
        <v>0</v>
      </c>
      <c r="V739" s="413">
        <v>0</v>
      </c>
      <c r="W739" s="413">
        <v>0</v>
      </c>
      <c r="X739" s="413">
        <v>0</v>
      </c>
      <c r="Y739" s="413">
        <v>0</v>
      </c>
      <c r="Z739" s="413">
        <v>0</v>
      </c>
      <c r="AA739" s="413">
        <v>0</v>
      </c>
      <c r="AB739" s="413">
        <v>0</v>
      </c>
      <c r="AC739" s="413"/>
      <c r="AD739" s="534">
        <f t="shared" si="424"/>
        <v>23917.702916666665</v>
      </c>
      <c r="AE739" s="532"/>
      <c r="AF739" s="447"/>
      <c r="AG739" s="448"/>
      <c r="AH739" s="416"/>
      <c r="AI739" s="416"/>
      <c r="AJ739" s="416"/>
      <c r="AK739" s="417">
        <f t="shared" si="427"/>
        <v>23917.702916666665</v>
      </c>
      <c r="AL739" s="416">
        <f t="shared" si="414"/>
        <v>23917.702916666665</v>
      </c>
      <c r="AM739" s="418"/>
      <c r="AN739" s="416"/>
      <c r="AO739" s="419">
        <f t="shared" si="415"/>
        <v>0</v>
      </c>
      <c r="AP739" s="297"/>
      <c r="AQ739" s="420">
        <f t="shared" si="425"/>
        <v>0</v>
      </c>
      <c r="AR739" s="416"/>
      <c r="AS739" s="416"/>
      <c r="AT739" s="416"/>
      <c r="AU739" s="416">
        <f t="shared" si="428"/>
        <v>0</v>
      </c>
      <c r="AV739" s="421">
        <f t="shared" si="416"/>
        <v>0</v>
      </c>
      <c r="AW739" s="416"/>
      <c r="AX739" s="416"/>
      <c r="AY739" s="421">
        <f t="shared" si="417"/>
        <v>0</v>
      </c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s="21" customFormat="1" ht="12" customHeight="1">
      <c r="A740" s="434">
        <v>18609891</v>
      </c>
      <c r="B740" s="449" t="s">
        <v>2403</v>
      </c>
      <c r="C740" s="410" t="s">
        <v>1500</v>
      </c>
      <c r="D740" s="411" t="str">
        <f t="shared" si="429"/>
        <v>Non-Op</v>
      </c>
      <c r="E740" s="411"/>
      <c r="F740" s="428">
        <v>43070</v>
      </c>
      <c r="G740" s="411"/>
      <c r="H740" s="412" t="str">
        <f t="shared" ref="H740:H754" si="433">IF(VALUE(AH740),H$7,IF(ISBLANK(AH740),"",H$7))</f>
        <v/>
      </c>
      <c r="I740" s="412" t="str">
        <f t="shared" ref="I740:I754" si="434">IF(VALUE(AI740),I$7,IF(ISBLANK(AI740),"",I$7))</f>
        <v/>
      </c>
      <c r="J740" s="412" t="str">
        <f t="shared" ref="J740:J754" si="435">IF(VALUE(AJ740),J$7,IF(ISBLANK(AJ740),"",J$7))</f>
        <v/>
      </c>
      <c r="K740" s="412" t="str">
        <f t="shared" ref="K740:K754" si="436">IF(VALUE(AK740),K$7,IF(ISBLANK(AK740),"",K$7))</f>
        <v>Non-Op</v>
      </c>
      <c r="L740" s="412" t="str">
        <f t="shared" si="430"/>
        <v>NO</v>
      </c>
      <c r="M740" s="412" t="str">
        <f t="shared" si="431"/>
        <v>NO</v>
      </c>
      <c r="N740" s="412" t="str">
        <f t="shared" si="432"/>
        <v/>
      </c>
      <c r="O740" s="412"/>
      <c r="P740" s="413">
        <v>0</v>
      </c>
      <c r="Q740" s="413">
        <v>0</v>
      </c>
      <c r="R740" s="413">
        <v>0</v>
      </c>
      <c r="S740" s="413">
        <v>0</v>
      </c>
      <c r="T740" s="413">
        <v>0</v>
      </c>
      <c r="U740" s="413">
        <v>0</v>
      </c>
      <c r="V740" s="413">
        <v>5000000</v>
      </c>
      <c r="W740" s="413">
        <v>5000000</v>
      </c>
      <c r="X740" s="413">
        <v>5000000</v>
      </c>
      <c r="Y740" s="413">
        <v>5000000</v>
      </c>
      <c r="Z740" s="413">
        <v>5000000</v>
      </c>
      <c r="AA740" s="413">
        <v>5000000</v>
      </c>
      <c r="AB740" s="413">
        <v>5000000</v>
      </c>
      <c r="AC740" s="413"/>
      <c r="AD740" s="534">
        <f t="shared" si="424"/>
        <v>2708333.3333333335</v>
      </c>
      <c r="AE740" s="532"/>
      <c r="AF740" s="447"/>
      <c r="AG740" s="448"/>
      <c r="AH740" s="416"/>
      <c r="AI740" s="416"/>
      <c r="AJ740" s="416"/>
      <c r="AK740" s="417">
        <f t="shared" si="427"/>
        <v>2708333.3333333335</v>
      </c>
      <c r="AL740" s="416">
        <f t="shared" si="414"/>
        <v>2708333.3333333335</v>
      </c>
      <c r="AM740" s="418"/>
      <c r="AN740" s="416"/>
      <c r="AO740" s="419">
        <f t="shared" si="415"/>
        <v>0</v>
      </c>
      <c r="AP740" s="297"/>
      <c r="AQ740" s="420">
        <f t="shared" si="425"/>
        <v>5000000</v>
      </c>
      <c r="AR740" s="416"/>
      <c r="AS740" s="416"/>
      <c r="AT740" s="416"/>
      <c r="AU740" s="416">
        <f>AQ740</f>
        <v>5000000</v>
      </c>
      <c r="AV740" s="421">
        <f t="shared" si="416"/>
        <v>5000000</v>
      </c>
      <c r="AW740" s="416"/>
      <c r="AX740" s="416"/>
      <c r="AY740" s="421">
        <f t="shared" si="417"/>
        <v>0</v>
      </c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</row>
    <row r="741" spans="1:76" s="21" customFormat="1" ht="12" customHeight="1">
      <c r="A741" s="195">
        <v>18630031</v>
      </c>
      <c r="B741" s="126" t="s">
        <v>2404</v>
      </c>
      <c r="C741" s="143" t="s">
        <v>698</v>
      </c>
      <c r="D741" s="130" t="str">
        <f t="shared" si="429"/>
        <v>Non-Op</v>
      </c>
      <c r="E741" s="130"/>
      <c r="F741" s="143"/>
      <c r="G741" s="130"/>
      <c r="H741" s="212" t="str">
        <f t="shared" si="433"/>
        <v/>
      </c>
      <c r="I741" s="212" t="str">
        <f t="shared" si="434"/>
        <v/>
      </c>
      <c r="J741" s="212" t="str">
        <f t="shared" si="435"/>
        <v/>
      </c>
      <c r="K741" s="212" t="str">
        <f t="shared" si="436"/>
        <v>Non-Op</v>
      </c>
      <c r="L741" s="212" t="str">
        <f t="shared" si="430"/>
        <v>NO</v>
      </c>
      <c r="M741" s="212" t="str">
        <f t="shared" si="431"/>
        <v>NO</v>
      </c>
      <c r="N741" s="212" t="str">
        <f t="shared" si="432"/>
        <v/>
      </c>
      <c r="O741" s="212"/>
      <c r="P741" s="110">
        <v>276589.46999999997</v>
      </c>
      <c r="Q741" s="110">
        <v>215864.66</v>
      </c>
      <c r="R741" s="110">
        <v>164725.32</v>
      </c>
      <c r="S741" s="110">
        <v>259216.37</v>
      </c>
      <c r="T741" s="110">
        <v>579641.73</v>
      </c>
      <c r="U741" s="110">
        <v>921763.5</v>
      </c>
      <c r="V741" s="110">
        <v>0</v>
      </c>
      <c r="W741" s="110">
        <v>420619.5</v>
      </c>
      <c r="X741" s="110">
        <v>728367.6</v>
      </c>
      <c r="Y741" s="110">
        <v>1127319.92</v>
      </c>
      <c r="Z741" s="110">
        <v>1760176.58</v>
      </c>
      <c r="AA741" s="110">
        <v>2421401.02</v>
      </c>
      <c r="AB741" s="110">
        <v>2700332.98</v>
      </c>
      <c r="AC741" s="110"/>
      <c r="AD741" s="533">
        <f t="shared" si="424"/>
        <v>840629.78541666653</v>
      </c>
      <c r="AE741" s="529"/>
      <c r="AF741" s="118"/>
      <c r="AG741" s="270" t="s">
        <v>453</v>
      </c>
      <c r="AH741" s="116"/>
      <c r="AI741" s="116"/>
      <c r="AJ741" s="116"/>
      <c r="AK741" s="117">
        <f t="shared" si="427"/>
        <v>840629.78541666653</v>
      </c>
      <c r="AL741" s="116">
        <f t="shared" si="414"/>
        <v>840629.78541666653</v>
      </c>
      <c r="AM741" s="115"/>
      <c r="AN741" s="116"/>
      <c r="AO741" s="348">
        <f t="shared" si="415"/>
        <v>0</v>
      </c>
      <c r="AP741" s="297"/>
      <c r="AQ741" s="101">
        <f t="shared" si="425"/>
        <v>2700332.98</v>
      </c>
      <c r="AR741" s="116"/>
      <c r="AS741" s="116"/>
      <c r="AT741" s="116"/>
      <c r="AU741" s="116">
        <f>AQ741</f>
        <v>2700332.98</v>
      </c>
      <c r="AV741" s="343">
        <f t="shared" si="416"/>
        <v>2700332.98</v>
      </c>
      <c r="AW741" s="116"/>
      <c r="AX741" s="116"/>
      <c r="AY741" s="343">
        <f t="shared" si="417"/>
        <v>0</v>
      </c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</row>
    <row r="742" spans="1:76" s="21" customFormat="1" ht="12" customHeight="1">
      <c r="A742" s="195">
        <v>18700003</v>
      </c>
      <c r="B742" s="126" t="s">
        <v>2405</v>
      </c>
      <c r="C742" s="130" t="s">
        <v>321</v>
      </c>
      <c r="D742" s="130" t="str">
        <f t="shared" si="429"/>
        <v>W/C</v>
      </c>
      <c r="E742" s="130"/>
      <c r="F742" s="130"/>
      <c r="G742" s="130"/>
      <c r="H742" s="212" t="str">
        <f t="shared" si="433"/>
        <v/>
      </c>
      <c r="I742" s="212" t="str">
        <f t="shared" si="434"/>
        <v/>
      </c>
      <c r="J742" s="212" t="str">
        <f t="shared" si="435"/>
        <v/>
      </c>
      <c r="K742" s="212" t="str">
        <f t="shared" si="436"/>
        <v/>
      </c>
      <c r="L742" s="212" t="str">
        <f t="shared" si="430"/>
        <v>W/C</v>
      </c>
      <c r="M742" s="212" t="str">
        <f t="shared" si="431"/>
        <v>NO</v>
      </c>
      <c r="N742" s="212" t="str">
        <f t="shared" si="432"/>
        <v>W/C</v>
      </c>
      <c r="O742" s="212"/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10">
        <v>0</v>
      </c>
      <c r="V742" s="110">
        <v>0</v>
      </c>
      <c r="W742" s="110">
        <v>0</v>
      </c>
      <c r="X742" s="110">
        <v>0</v>
      </c>
      <c r="Y742" s="110">
        <v>0</v>
      </c>
      <c r="Z742" s="110">
        <v>0</v>
      </c>
      <c r="AA742" s="110">
        <v>0</v>
      </c>
      <c r="AB742" s="110">
        <v>0</v>
      </c>
      <c r="AC742" s="110"/>
      <c r="AD742" s="533">
        <f t="shared" si="424"/>
        <v>0</v>
      </c>
      <c r="AE742" s="529"/>
      <c r="AF742" s="118"/>
      <c r="AG742" s="270"/>
      <c r="AH742" s="116"/>
      <c r="AI742" s="116"/>
      <c r="AJ742" s="116"/>
      <c r="AK742" s="117"/>
      <c r="AL742" s="116">
        <f t="shared" si="414"/>
        <v>0</v>
      </c>
      <c r="AM742" s="115">
        <f t="shared" ref="AM742:AM748" si="437">AD742</f>
        <v>0</v>
      </c>
      <c r="AN742" s="116"/>
      <c r="AO742" s="348">
        <f t="shared" si="415"/>
        <v>0</v>
      </c>
      <c r="AP742" s="297"/>
      <c r="AQ742" s="101">
        <f t="shared" si="425"/>
        <v>0</v>
      </c>
      <c r="AR742" s="116"/>
      <c r="AS742" s="116"/>
      <c r="AT742" s="116"/>
      <c r="AU742" s="116"/>
      <c r="AV742" s="343">
        <f t="shared" si="416"/>
        <v>0</v>
      </c>
      <c r="AW742" s="116">
        <f>AQ742</f>
        <v>0</v>
      </c>
      <c r="AX742" s="116"/>
      <c r="AY742" s="343">
        <f t="shared" si="417"/>
        <v>0</v>
      </c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s="21" customFormat="1" ht="12" customHeight="1">
      <c r="A743" s="195">
        <v>18700032</v>
      </c>
      <c r="B743" s="126" t="s">
        <v>2406</v>
      </c>
      <c r="C743" s="130" t="s">
        <v>317</v>
      </c>
      <c r="D743" s="130" t="str">
        <f t="shared" si="429"/>
        <v>W/C</v>
      </c>
      <c r="E743" s="130"/>
      <c r="F743" s="130"/>
      <c r="G743" s="130"/>
      <c r="H743" s="212" t="str">
        <f t="shared" si="433"/>
        <v/>
      </c>
      <c r="I743" s="212" t="str">
        <f t="shared" si="434"/>
        <v/>
      </c>
      <c r="J743" s="212" t="str">
        <f t="shared" si="435"/>
        <v/>
      </c>
      <c r="K743" s="212" t="str">
        <f t="shared" si="436"/>
        <v/>
      </c>
      <c r="L743" s="212" t="str">
        <f t="shared" si="430"/>
        <v>W/C</v>
      </c>
      <c r="M743" s="212" t="str">
        <f t="shared" si="431"/>
        <v>NO</v>
      </c>
      <c r="N743" s="212" t="str">
        <f t="shared" si="432"/>
        <v>W/C</v>
      </c>
      <c r="O743" s="212"/>
      <c r="P743" s="110">
        <v>316253.37</v>
      </c>
      <c r="Q743" s="110">
        <v>316253.37</v>
      </c>
      <c r="R743" s="110">
        <v>316253.37</v>
      </c>
      <c r="S743" s="110">
        <v>316253.37</v>
      </c>
      <c r="T743" s="110">
        <v>316253.37</v>
      </c>
      <c r="U743" s="110">
        <v>316253.37</v>
      </c>
      <c r="V743" s="110">
        <v>0</v>
      </c>
      <c r="W743" s="110">
        <v>0</v>
      </c>
      <c r="X743" s="110">
        <v>0</v>
      </c>
      <c r="Y743" s="110">
        <v>0</v>
      </c>
      <c r="Z743" s="110">
        <v>0</v>
      </c>
      <c r="AA743" s="110">
        <v>0</v>
      </c>
      <c r="AB743" s="110">
        <v>0</v>
      </c>
      <c r="AC743" s="110"/>
      <c r="AD743" s="533">
        <f t="shared" si="424"/>
        <v>144949.46125000002</v>
      </c>
      <c r="AE743" s="529"/>
      <c r="AF743" s="118"/>
      <c r="AG743" s="270"/>
      <c r="AH743" s="116"/>
      <c r="AI743" s="116"/>
      <c r="AJ743" s="116"/>
      <c r="AK743" s="117"/>
      <c r="AL743" s="116">
        <f t="shared" si="414"/>
        <v>0</v>
      </c>
      <c r="AM743" s="115">
        <f t="shared" si="437"/>
        <v>144949.46125000002</v>
      </c>
      <c r="AN743" s="116"/>
      <c r="AO743" s="348">
        <f t="shared" si="415"/>
        <v>144949.46125000002</v>
      </c>
      <c r="AP743" s="297"/>
      <c r="AQ743" s="101">
        <f t="shared" si="425"/>
        <v>0</v>
      </c>
      <c r="AR743" s="116"/>
      <c r="AS743" s="116"/>
      <c r="AT743" s="116"/>
      <c r="AU743" s="116"/>
      <c r="AV743" s="343">
        <f t="shared" si="416"/>
        <v>0</v>
      </c>
      <c r="AW743" s="116">
        <f t="shared" ref="AW743:AW748" si="438">AQ743</f>
        <v>0</v>
      </c>
      <c r="AX743" s="116"/>
      <c r="AY743" s="343">
        <f t="shared" si="417"/>
        <v>0</v>
      </c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</row>
    <row r="744" spans="1:76" s="21" customFormat="1" ht="12" customHeight="1">
      <c r="A744" s="195">
        <v>18700041</v>
      </c>
      <c r="B744" s="126" t="s">
        <v>2407</v>
      </c>
      <c r="C744" s="130" t="s">
        <v>740</v>
      </c>
      <c r="D744" s="130" t="str">
        <f t="shared" si="429"/>
        <v>W/C</v>
      </c>
      <c r="E744" s="130"/>
      <c r="F744" s="130"/>
      <c r="G744" s="130"/>
      <c r="H744" s="212" t="str">
        <f t="shared" si="433"/>
        <v/>
      </c>
      <c r="I744" s="212" t="str">
        <f t="shared" si="434"/>
        <v/>
      </c>
      <c r="J744" s="212" t="str">
        <f t="shared" si="435"/>
        <v/>
      </c>
      <c r="K744" s="212" t="str">
        <f t="shared" si="436"/>
        <v/>
      </c>
      <c r="L744" s="212" t="str">
        <f t="shared" si="430"/>
        <v>W/C</v>
      </c>
      <c r="M744" s="212" t="str">
        <f t="shared" si="431"/>
        <v>NO</v>
      </c>
      <c r="N744" s="212" t="str">
        <f t="shared" si="432"/>
        <v>W/C</v>
      </c>
      <c r="O744" s="212"/>
      <c r="P744" s="110">
        <v>328845.77</v>
      </c>
      <c r="Q744" s="110">
        <v>328845.77</v>
      </c>
      <c r="R744" s="110">
        <v>328845.77</v>
      </c>
      <c r="S744" s="110">
        <v>328845.77</v>
      </c>
      <c r="T744" s="110">
        <v>328845.77</v>
      </c>
      <c r="U744" s="110">
        <v>316857.63</v>
      </c>
      <c r="V744" s="110">
        <v>630.49</v>
      </c>
      <c r="W744" s="110">
        <v>880.78</v>
      </c>
      <c r="X744" s="110">
        <v>639.52</v>
      </c>
      <c r="Y744" s="110">
        <v>639.52</v>
      </c>
      <c r="Z744" s="110">
        <v>630.49</v>
      </c>
      <c r="AA744" s="110">
        <v>630.49</v>
      </c>
      <c r="AB744" s="110">
        <v>630.49</v>
      </c>
      <c r="AC744" s="110"/>
      <c r="AD744" s="533">
        <f t="shared" si="424"/>
        <v>150085.84416666665</v>
      </c>
      <c r="AE744" s="529"/>
      <c r="AF744" s="118"/>
      <c r="AG744" s="270"/>
      <c r="AH744" s="116"/>
      <c r="AI744" s="116"/>
      <c r="AJ744" s="116"/>
      <c r="AK744" s="117"/>
      <c r="AL744" s="116">
        <f t="shared" si="414"/>
        <v>0</v>
      </c>
      <c r="AM744" s="115">
        <f t="shared" si="437"/>
        <v>150085.84416666665</v>
      </c>
      <c r="AN744" s="116"/>
      <c r="AO744" s="348">
        <f t="shared" si="415"/>
        <v>150085.84416666665</v>
      </c>
      <c r="AP744" s="297"/>
      <c r="AQ744" s="101">
        <f t="shared" si="425"/>
        <v>630.49</v>
      </c>
      <c r="AR744" s="116"/>
      <c r="AS744" s="116"/>
      <c r="AT744" s="116"/>
      <c r="AU744" s="116"/>
      <c r="AV744" s="343">
        <f t="shared" si="416"/>
        <v>0</v>
      </c>
      <c r="AW744" s="116">
        <f t="shared" si="438"/>
        <v>630.49</v>
      </c>
      <c r="AX744" s="116"/>
      <c r="AY744" s="343">
        <f t="shared" si="417"/>
        <v>630.49</v>
      </c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s="21" customFormat="1" ht="12" customHeight="1">
      <c r="A745" s="195">
        <v>18700062</v>
      </c>
      <c r="B745" s="126" t="s">
        <v>2408</v>
      </c>
      <c r="C745" s="130" t="s">
        <v>899</v>
      </c>
      <c r="D745" s="130" t="str">
        <f t="shared" si="429"/>
        <v>W/C</v>
      </c>
      <c r="E745" s="130"/>
      <c r="F745" s="130"/>
      <c r="G745" s="130"/>
      <c r="H745" s="212" t="str">
        <f t="shared" si="433"/>
        <v/>
      </c>
      <c r="I745" s="212" t="str">
        <f t="shared" si="434"/>
        <v/>
      </c>
      <c r="J745" s="212" t="str">
        <f t="shared" si="435"/>
        <v/>
      </c>
      <c r="K745" s="212" t="str">
        <f t="shared" si="436"/>
        <v/>
      </c>
      <c r="L745" s="212" t="str">
        <f t="shared" si="430"/>
        <v>W/C</v>
      </c>
      <c r="M745" s="212" t="str">
        <f t="shared" si="431"/>
        <v>NO</v>
      </c>
      <c r="N745" s="212" t="str">
        <f t="shared" si="432"/>
        <v>W/C</v>
      </c>
      <c r="O745" s="212"/>
      <c r="P745" s="110">
        <v>-37049.730000000003</v>
      </c>
      <c r="Q745" s="110">
        <v>-38422.97</v>
      </c>
      <c r="R745" s="110">
        <v>-39796.21</v>
      </c>
      <c r="S745" s="110">
        <v>-41169.449999999997</v>
      </c>
      <c r="T745" s="110">
        <v>-42542.69</v>
      </c>
      <c r="U745" s="110">
        <v>-43915.93</v>
      </c>
      <c r="V745" s="110">
        <v>0</v>
      </c>
      <c r="W745" s="110">
        <v>0</v>
      </c>
      <c r="X745" s="110">
        <v>0</v>
      </c>
      <c r="Y745" s="110">
        <v>0</v>
      </c>
      <c r="Z745" s="110">
        <v>0</v>
      </c>
      <c r="AA745" s="110">
        <v>0</v>
      </c>
      <c r="AB745" s="110">
        <v>0</v>
      </c>
      <c r="AC745" s="110"/>
      <c r="AD745" s="533">
        <f t="shared" si="424"/>
        <v>-18697.67625</v>
      </c>
      <c r="AE745" s="529"/>
      <c r="AF745" s="118"/>
      <c r="AG745" s="270"/>
      <c r="AH745" s="116"/>
      <c r="AI745" s="116"/>
      <c r="AJ745" s="116"/>
      <c r="AK745" s="117"/>
      <c r="AL745" s="116">
        <f t="shared" si="414"/>
        <v>0</v>
      </c>
      <c r="AM745" s="115">
        <f t="shared" si="437"/>
        <v>-18697.67625</v>
      </c>
      <c r="AN745" s="116"/>
      <c r="AO745" s="348">
        <f t="shared" si="415"/>
        <v>-18697.67625</v>
      </c>
      <c r="AP745" s="297"/>
      <c r="AQ745" s="101">
        <f t="shared" si="425"/>
        <v>0</v>
      </c>
      <c r="AR745" s="116"/>
      <c r="AS745" s="116"/>
      <c r="AT745" s="116"/>
      <c r="AU745" s="116"/>
      <c r="AV745" s="343">
        <f t="shared" si="416"/>
        <v>0</v>
      </c>
      <c r="AW745" s="116">
        <f t="shared" si="438"/>
        <v>0</v>
      </c>
      <c r="AX745" s="116"/>
      <c r="AY745" s="343">
        <f t="shared" si="417"/>
        <v>0</v>
      </c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s="21" customFormat="1" ht="12" customHeight="1">
      <c r="A746" s="195">
        <v>18700071</v>
      </c>
      <c r="B746" s="126" t="s">
        <v>2409</v>
      </c>
      <c r="C746" s="130" t="s">
        <v>900</v>
      </c>
      <c r="D746" s="130" t="str">
        <f t="shared" si="429"/>
        <v>W/C</v>
      </c>
      <c r="E746" s="130"/>
      <c r="F746" s="130"/>
      <c r="G746" s="130"/>
      <c r="H746" s="212" t="str">
        <f t="shared" si="433"/>
        <v/>
      </c>
      <c r="I746" s="212" t="str">
        <f t="shared" si="434"/>
        <v/>
      </c>
      <c r="J746" s="212" t="str">
        <f t="shared" si="435"/>
        <v/>
      </c>
      <c r="K746" s="212" t="str">
        <f t="shared" si="436"/>
        <v/>
      </c>
      <c r="L746" s="212" t="str">
        <f t="shared" si="430"/>
        <v>W/C</v>
      </c>
      <c r="M746" s="212" t="str">
        <f t="shared" si="431"/>
        <v>NO</v>
      </c>
      <c r="N746" s="212" t="str">
        <f t="shared" si="432"/>
        <v>W/C</v>
      </c>
      <c r="O746" s="212"/>
      <c r="P746" s="110">
        <v>-286954.2</v>
      </c>
      <c r="Q746" s="110">
        <v>-298008.25</v>
      </c>
      <c r="R746" s="110">
        <v>-309062.3</v>
      </c>
      <c r="S746" s="110">
        <v>-320116.34999999998</v>
      </c>
      <c r="T746" s="110">
        <v>-331170.40000000002</v>
      </c>
      <c r="U746" s="110">
        <v>-342224.45</v>
      </c>
      <c r="V746" s="110">
        <v>0</v>
      </c>
      <c r="W746" s="110">
        <v>0</v>
      </c>
      <c r="X746" s="110">
        <v>0</v>
      </c>
      <c r="Y746" s="110">
        <v>0</v>
      </c>
      <c r="Z746" s="110">
        <v>0</v>
      </c>
      <c r="AA746" s="110">
        <v>0</v>
      </c>
      <c r="AB746" s="110">
        <v>0</v>
      </c>
      <c r="AC746" s="110"/>
      <c r="AD746" s="533">
        <f t="shared" si="424"/>
        <v>-145338.23750000002</v>
      </c>
      <c r="AE746" s="529"/>
      <c r="AF746" s="118"/>
      <c r="AG746" s="270"/>
      <c r="AH746" s="116"/>
      <c r="AI746" s="116"/>
      <c r="AJ746" s="116"/>
      <c r="AK746" s="117"/>
      <c r="AL746" s="116">
        <f t="shared" si="414"/>
        <v>0</v>
      </c>
      <c r="AM746" s="115">
        <f t="shared" si="437"/>
        <v>-145338.23750000002</v>
      </c>
      <c r="AN746" s="116"/>
      <c r="AO746" s="348">
        <f t="shared" si="415"/>
        <v>-145338.23750000002</v>
      </c>
      <c r="AP746" s="297"/>
      <c r="AQ746" s="101">
        <f t="shared" si="425"/>
        <v>0</v>
      </c>
      <c r="AR746" s="116"/>
      <c r="AS746" s="116"/>
      <c r="AT746" s="116"/>
      <c r="AU746" s="116"/>
      <c r="AV746" s="343">
        <f t="shared" si="416"/>
        <v>0</v>
      </c>
      <c r="AW746" s="116">
        <f t="shared" si="438"/>
        <v>0</v>
      </c>
      <c r="AX746" s="116"/>
      <c r="AY746" s="343">
        <f t="shared" si="417"/>
        <v>0</v>
      </c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</row>
    <row r="747" spans="1:76" s="21" customFormat="1" ht="12" customHeight="1">
      <c r="A747" s="423">
        <v>18700081</v>
      </c>
      <c r="B747" s="424" t="s">
        <v>2410</v>
      </c>
      <c r="C747" s="411" t="s">
        <v>1501</v>
      </c>
      <c r="D747" s="411" t="str">
        <f t="shared" si="429"/>
        <v>W/C</v>
      </c>
      <c r="E747" s="411"/>
      <c r="F747" s="428">
        <v>43070</v>
      </c>
      <c r="G747" s="411"/>
      <c r="H747" s="412" t="str">
        <f t="shared" si="433"/>
        <v/>
      </c>
      <c r="I747" s="412" t="str">
        <f t="shared" si="434"/>
        <v/>
      </c>
      <c r="J747" s="412" t="str">
        <f t="shared" si="435"/>
        <v/>
      </c>
      <c r="K747" s="412" t="str">
        <f t="shared" si="436"/>
        <v/>
      </c>
      <c r="L747" s="412" t="str">
        <f t="shared" si="430"/>
        <v>W/C</v>
      </c>
      <c r="M747" s="412" t="str">
        <f t="shared" si="431"/>
        <v>NO</v>
      </c>
      <c r="N747" s="412" t="str">
        <f t="shared" si="432"/>
        <v>W/C</v>
      </c>
      <c r="O747" s="412"/>
      <c r="P747" s="413">
        <v>0</v>
      </c>
      <c r="Q747" s="413">
        <v>0</v>
      </c>
      <c r="R747" s="413">
        <v>0</v>
      </c>
      <c r="S747" s="413">
        <v>0</v>
      </c>
      <c r="T747" s="413">
        <v>0</v>
      </c>
      <c r="U747" s="413">
        <v>0</v>
      </c>
      <c r="V747" s="413">
        <v>-20135.689999999999</v>
      </c>
      <c r="W747" s="413">
        <v>-19439.490000000002</v>
      </c>
      <c r="X747" s="413">
        <v>-18743.29</v>
      </c>
      <c r="Y747" s="413">
        <v>-18047.09</v>
      </c>
      <c r="Z747" s="413">
        <v>-17350.89</v>
      </c>
      <c r="AA747" s="413">
        <v>-16654.689999999999</v>
      </c>
      <c r="AB747" s="413">
        <v>-15958.49</v>
      </c>
      <c r="AC747" s="413"/>
      <c r="AD747" s="534">
        <f t="shared" si="424"/>
        <v>-9862.5320833333335</v>
      </c>
      <c r="AE747" s="530"/>
      <c r="AF747" s="414"/>
      <c r="AG747" s="415"/>
      <c r="AH747" s="416"/>
      <c r="AI747" s="416"/>
      <c r="AJ747" s="416"/>
      <c r="AK747" s="417"/>
      <c r="AL747" s="416">
        <f t="shared" si="414"/>
        <v>0</v>
      </c>
      <c r="AM747" s="418">
        <f t="shared" si="437"/>
        <v>-9862.5320833333335</v>
      </c>
      <c r="AN747" s="416"/>
      <c r="AO747" s="419">
        <f t="shared" si="415"/>
        <v>-9862.5320833333335</v>
      </c>
      <c r="AP747" s="297"/>
      <c r="AQ747" s="420">
        <f t="shared" si="425"/>
        <v>-15958.49</v>
      </c>
      <c r="AR747" s="416"/>
      <c r="AS747" s="416"/>
      <c r="AT747" s="416"/>
      <c r="AU747" s="416"/>
      <c r="AV747" s="421">
        <f t="shared" si="416"/>
        <v>0</v>
      </c>
      <c r="AW747" s="416">
        <f t="shared" si="438"/>
        <v>-15958.49</v>
      </c>
      <c r="AX747" s="416"/>
      <c r="AY747" s="421">
        <f t="shared" si="417"/>
        <v>-15958.49</v>
      </c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s="21" customFormat="1" ht="12" customHeight="1">
      <c r="A748" s="423">
        <v>18700082</v>
      </c>
      <c r="B748" s="424" t="s">
        <v>2411</v>
      </c>
      <c r="C748" s="411" t="s">
        <v>1502</v>
      </c>
      <c r="D748" s="411" t="str">
        <f t="shared" si="429"/>
        <v>W/C</v>
      </c>
      <c r="E748" s="411"/>
      <c r="F748" s="428">
        <v>43070</v>
      </c>
      <c r="G748" s="411"/>
      <c r="H748" s="412" t="str">
        <f t="shared" si="433"/>
        <v/>
      </c>
      <c r="I748" s="412" t="str">
        <f t="shared" si="434"/>
        <v/>
      </c>
      <c r="J748" s="412" t="str">
        <f t="shared" si="435"/>
        <v/>
      </c>
      <c r="K748" s="412" t="str">
        <f t="shared" si="436"/>
        <v/>
      </c>
      <c r="L748" s="412" t="str">
        <f t="shared" si="430"/>
        <v>W/C</v>
      </c>
      <c r="M748" s="412" t="str">
        <f t="shared" si="431"/>
        <v>NO</v>
      </c>
      <c r="N748" s="412" t="str">
        <f t="shared" si="432"/>
        <v>W/C</v>
      </c>
      <c r="O748" s="412"/>
      <c r="P748" s="413">
        <v>0</v>
      </c>
      <c r="Q748" s="413">
        <v>0</v>
      </c>
      <c r="R748" s="413">
        <v>0</v>
      </c>
      <c r="S748" s="413">
        <v>0</v>
      </c>
      <c r="T748" s="413">
        <v>0</v>
      </c>
      <c r="U748" s="413">
        <v>0</v>
      </c>
      <c r="V748" s="413">
        <v>268383.68</v>
      </c>
      <c r="W748" s="413">
        <v>260856.9</v>
      </c>
      <c r="X748" s="413">
        <v>253330.12</v>
      </c>
      <c r="Y748" s="413">
        <v>245803.34</v>
      </c>
      <c r="Z748" s="413">
        <v>238276.56</v>
      </c>
      <c r="AA748" s="413">
        <v>230749.78</v>
      </c>
      <c r="AB748" s="413">
        <v>223223</v>
      </c>
      <c r="AC748" s="413"/>
      <c r="AD748" s="534">
        <f t="shared" si="424"/>
        <v>134084.32333333333</v>
      </c>
      <c r="AE748" s="530"/>
      <c r="AF748" s="414"/>
      <c r="AG748" s="415"/>
      <c r="AH748" s="416"/>
      <c r="AI748" s="416"/>
      <c r="AJ748" s="416"/>
      <c r="AK748" s="417"/>
      <c r="AL748" s="416">
        <f t="shared" si="414"/>
        <v>0</v>
      </c>
      <c r="AM748" s="418">
        <f t="shared" si="437"/>
        <v>134084.32333333333</v>
      </c>
      <c r="AN748" s="416"/>
      <c r="AO748" s="419">
        <f t="shared" si="415"/>
        <v>134084.32333333333</v>
      </c>
      <c r="AP748" s="297"/>
      <c r="AQ748" s="420">
        <f t="shared" si="425"/>
        <v>223223</v>
      </c>
      <c r="AR748" s="416"/>
      <c r="AS748" s="416"/>
      <c r="AT748" s="416"/>
      <c r="AU748" s="416"/>
      <c r="AV748" s="421">
        <f t="shared" si="416"/>
        <v>0</v>
      </c>
      <c r="AW748" s="416">
        <f t="shared" si="438"/>
        <v>223223</v>
      </c>
      <c r="AX748" s="416"/>
      <c r="AY748" s="421">
        <f t="shared" si="417"/>
        <v>223223</v>
      </c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s="21" customFormat="1" ht="12" customHeight="1">
      <c r="A749" s="195">
        <v>18900013</v>
      </c>
      <c r="B749" s="126" t="s">
        <v>2412</v>
      </c>
      <c r="C749" s="109" t="s">
        <v>247</v>
      </c>
      <c r="D749" s="130" t="str">
        <f t="shared" si="429"/>
        <v>AIC</v>
      </c>
      <c r="E749" s="130"/>
      <c r="F749" s="109"/>
      <c r="G749" s="130"/>
      <c r="H749" s="212" t="str">
        <f t="shared" si="433"/>
        <v>AIC</v>
      </c>
      <c r="I749" s="212" t="str">
        <f t="shared" si="434"/>
        <v/>
      </c>
      <c r="J749" s="212" t="str">
        <f t="shared" si="435"/>
        <v/>
      </c>
      <c r="K749" s="212" t="str">
        <f t="shared" si="436"/>
        <v/>
      </c>
      <c r="L749" s="212" t="str">
        <f t="shared" si="430"/>
        <v>NO</v>
      </c>
      <c r="M749" s="212" t="str">
        <f t="shared" si="431"/>
        <v>NO</v>
      </c>
      <c r="N749" s="212" t="str">
        <f t="shared" si="432"/>
        <v/>
      </c>
      <c r="O749" s="212"/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10">
        <v>0</v>
      </c>
      <c r="V749" s="110">
        <v>0</v>
      </c>
      <c r="W749" s="110">
        <v>0</v>
      </c>
      <c r="X749" s="110">
        <v>0</v>
      </c>
      <c r="Y749" s="110">
        <v>0</v>
      </c>
      <c r="Z749" s="110">
        <v>0</v>
      </c>
      <c r="AA749" s="110">
        <v>0</v>
      </c>
      <c r="AB749" s="110">
        <v>0</v>
      </c>
      <c r="AC749" s="110"/>
      <c r="AD749" s="533">
        <f t="shared" si="424"/>
        <v>0</v>
      </c>
      <c r="AE749" s="529"/>
      <c r="AF749" s="118"/>
      <c r="AG749" s="270">
        <v>12</v>
      </c>
      <c r="AH749" s="116">
        <f t="shared" ref="AH749:AH777" si="439">AD749</f>
        <v>0</v>
      </c>
      <c r="AI749" s="116"/>
      <c r="AJ749" s="116"/>
      <c r="AK749" s="117"/>
      <c r="AL749" s="116">
        <f t="shared" si="414"/>
        <v>0</v>
      </c>
      <c r="AM749" s="115"/>
      <c r="AN749" s="116"/>
      <c r="AO749" s="348">
        <f t="shared" si="415"/>
        <v>0</v>
      </c>
      <c r="AP749" s="297"/>
      <c r="AQ749" s="101">
        <f t="shared" si="425"/>
        <v>0</v>
      </c>
      <c r="AR749" s="116">
        <f t="shared" ref="AR749:AR777" si="440">AQ749</f>
        <v>0</v>
      </c>
      <c r="AS749" s="116"/>
      <c r="AT749" s="116"/>
      <c r="AU749" s="116"/>
      <c r="AV749" s="343">
        <f t="shared" si="416"/>
        <v>0</v>
      </c>
      <c r="AW749" s="116"/>
      <c r="AX749" s="116"/>
      <c r="AY749" s="343">
        <f t="shared" si="417"/>
        <v>0</v>
      </c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s="21" customFormat="1" ht="12" customHeight="1">
      <c r="A750" s="195">
        <v>18900173</v>
      </c>
      <c r="B750" s="126" t="s">
        <v>2413</v>
      </c>
      <c r="C750" s="109" t="s">
        <v>376</v>
      </c>
      <c r="D750" s="130" t="str">
        <f t="shared" si="429"/>
        <v>AIC</v>
      </c>
      <c r="E750" s="130"/>
      <c r="F750" s="109"/>
      <c r="G750" s="130"/>
      <c r="H750" s="212" t="str">
        <f t="shared" si="433"/>
        <v>AIC</v>
      </c>
      <c r="I750" s="212" t="str">
        <f t="shared" si="434"/>
        <v/>
      </c>
      <c r="J750" s="212" t="str">
        <f t="shared" si="435"/>
        <v/>
      </c>
      <c r="K750" s="212" t="str">
        <f t="shared" si="436"/>
        <v/>
      </c>
      <c r="L750" s="212" t="str">
        <f t="shared" si="430"/>
        <v>NO</v>
      </c>
      <c r="M750" s="212" t="str">
        <f t="shared" si="431"/>
        <v>NO</v>
      </c>
      <c r="N750" s="212" t="str">
        <f t="shared" si="432"/>
        <v/>
      </c>
      <c r="O750" s="212"/>
      <c r="P750" s="110">
        <v>1111794.52</v>
      </c>
      <c r="Q750" s="110">
        <v>1097721.18</v>
      </c>
      <c r="R750" s="110">
        <v>1083647.8400000001</v>
      </c>
      <c r="S750" s="110">
        <v>1069574.5</v>
      </c>
      <c r="T750" s="110">
        <v>1055501.1599999999</v>
      </c>
      <c r="U750" s="110">
        <v>1041427.82</v>
      </c>
      <c r="V750" s="110">
        <v>1027354.48</v>
      </c>
      <c r="W750" s="110">
        <v>1013281.14</v>
      </c>
      <c r="X750" s="110">
        <v>999207.8</v>
      </c>
      <c r="Y750" s="110">
        <v>985134.46</v>
      </c>
      <c r="Z750" s="110">
        <v>971061.12</v>
      </c>
      <c r="AA750" s="110">
        <v>956987.78</v>
      </c>
      <c r="AB750" s="110">
        <v>942914.44</v>
      </c>
      <c r="AC750" s="110"/>
      <c r="AD750" s="533">
        <f t="shared" si="424"/>
        <v>1027354.4799999999</v>
      </c>
      <c r="AE750" s="529"/>
      <c r="AF750" s="118"/>
      <c r="AG750" s="270">
        <v>12</v>
      </c>
      <c r="AH750" s="116">
        <f t="shared" si="439"/>
        <v>1027354.4799999999</v>
      </c>
      <c r="AI750" s="116"/>
      <c r="AJ750" s="116"/>
      <c r="AK750" s="117"/>
      <c r="AL750" s="116">
        <f t="shared" si="414"/>
        <v>0</v>
      </c>
      <c r="AM750" s="115"/>
      <c r="AN750" s="116"/>
      <c r="AO750" s="348">
        <f t="shared" si="415"/>
        <v>0</v>
      </c>
      <c r="AP750" s="297"/>
      <c r="AQ750" s="101">
        <f t="shared" si="425"/>
        <v>942914.44</v>
      </c>
      <c r="AR750" s="116">
        <f t="shared" si="440"/>
        <v>942914.44</v>
      </c>
      <c r="AS750" s="116"/>
      <c r="AT750" s="116"/>
      <c r="AU750" s="116"/>
      <c r="AV750" s="343">
        <f t="shared" si="416"/>
        <v>0</v>
      </c>
      <c r="AW750" s="116"/>
      <c r="AX750" s="116"/>
      <c r="AY750" s="343">
        <f t="shared" si="417"/>
        <v>0</v>
      </c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</row>
    <row r="751" spans="1:76" s="21" customFormat="1" ht="12" customHeight="1">
      <c r="A751" s="195">
        <v>18900183</v>
      </c>
      <c r="B751" s="126" t="s">
        <v>2414</v>
      </c>
      <c r="C751" s="109" t="s">
        <v>128</v>
      </c>
      <c r="D751" s="130" t="str">
        <f t="shared" si="429"/>
        <v>AIC</v>
      </c>
      <c r="E751" s="130"/>
      <c r="F751" s="109"/>
      <c r="G751" s="130"/>
      <c r="H751" s="212" t="str">
        <f t="shared" si="433"/>
        <v>AIC</v>
      </c>
      <c r="I751" s="212" t="str">
        <f t="shared" si="434"/>
        <v/>
      </c>
      <c r="J751" s="212" t="str">
        <f t="shared" si="435"/>
        <v/>
      </c>
      <c r="K751" s="212" t="str">
        <f t="shared" si="436"/>
        <v/>
      </c>
      <c r="L751" s="212" t="str">
        <f t="shared" si="430"/>
        <v>NO</v>
      </c>
      <c r="M751" s="212" t="str">
        <f t="shared" si="431"/>
        <v>NO</v>
      </c>
      <c r="N751" s="212" t="str">
        <f t="shared" si="432"/>
        <v/>
      </c>
      <c r="O751" s="212"/>
      <c r="P751" s="110">
        <v>306133.65000000002</v>
      </c>
      <c r="Q751" s="110">
        <v>304709.77</v>
      </c>
      <c r="R751" s="110">
        <v>303285.89</v>
      </c>
      <c r="S751" s="110">
        <v>301862.01</v>
      </c>
      <c r="T751" s="110">
        <v>300438.13</v>
      </c>
      <c r="U751" s="110">
        <v>299014.25</v>
      </c>
      <c r="V751" s="110">
        <v>297590.37</v>
      </c>
      <c r="W751" s="110">
        <v>296166.49</v>
      </c>
      <c r="X751" s="110">
        <v>294742.61</v>
      </c>
      <c r="Y751" s="110">
        <v>293318.73</v>
      </c>
      <c r="Z751" s="110">
        <v>291894.84999999998</v>
      </c>
      <c r="AA751" s="110">
        <v>290470.96999999997</v>
      </c>
      <c r="AB751" s="110">
        <v>289047.09000000003</v>
      </c>
      <c r="AC751" s="110"/>
      <c r="AD751" s="533">
        <f t="shared" si="424"/>
        <v>297590.37000000005</v>
      </c>
      <c r="AE751" s="529"/>
      <c r="AF751" s="118"/>
      <c r="AG751" s="270">
        <v>12</v>
      </c>
      <c r="AH751" s="116">
        <f t="shared" si="439"/>
        <v>297590.37000000005</v>
      </c>
      <c r="AI751" s="116"/>
      <c r="AJ751" s="116"/>
      <c r="AK751" s="117"/>
      <c r="AL751" s="116">
        <f t="shared" si="414"/>
        <v>0</v>
      </c>
      <c r="AM751" s="115"/>
      <c r="AN751" s="116"/>
      <c r="AO751" s="348">
        <f t="shared" si="415"/>
        <v>0</v>
      </c>
      <c r="AP751" s="297"/>
      <c r="AQ751" s="101">
        <f t="shared" si="425"/>
        <v>289047.09000000003</v>
      </c>
      <c r="AR751" s="116">
        <f t="shared" si="440"/>
        <v>289047.09000000003</v>
      </c>
      <c r="AS751" s="116"/>
      <c r="AT751" s="116"/>
      <c r="AU751" s="116"/>
      <c r="AV751" s="343">
        <f t="shared" si="416"/>
        <v>0</v>
      </c>
      <c r="AW751" s="116"/>
      <c r="AX751" s="116"/>
      <c r="AY751" s="343">
        <f t="shared" si="417"/>
        <v>0</v>
      </c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</row>
    <row r="752" spans="1:76" s="21" customFormat="1" ht="12" customHeight="1">
      <c r="A752" s="195">
        <v>18900193</v>
      </c>
      <c r="B752" s="126" t="s">
        <v>2415</v>
      </c>
      <c r="C752" s="130" t="s">
        <v>195</v>
      </c>
      <c r="D752" s="130" t="str">
        <f t="shared" si="429"/>
        <v>AIC</v>
      </c>
      <c r="E752" s="130"/>
      <c r="F752" s="130"/>
      <c r="G752" s="130"/>
      <c r="H752" s="212" t="str">
        <f t="shared" si="433"/>
        <v>AIC</v>
      </c>
      <c r="I752" s="212" t="str">
        <f t="shared" si="434"/>
        <v/>
      </c>
      <c r="J752" s="212" t="str">
        <f t="shared" si="435"/>
        <v/>
      </c>
      <c r="K752" s="212" t="str">
        <f t="shared" si="436"/>
        <v/>
      </c>
      <c r="L752" s="212" t="str">
        <f t="shared" si="430"/>
        <v>NO</v>
      </c>
      <c r="M752" s="212" t="str">
        <f t="shared" si="431"/>
        <v>NO</v>
      </c>
      <c r="N752" s="212" t="str">
        <f t="shared" si="432"/>
        <v/>
      </c>
      <c r="O752" s="212"/>
      <c r="P752" s="110">
        <v>2278890.91</v>
      </c>
      <c r="Q752" s="110">
        <v>2259740.56</v>
      </c>
      <c r="R752" s="110">
        <v>2240590.21</v>
      </c>
      <c r="S752" s="110">
        <v>2221439.86</v>
      </c>
      <c r="T752" s="110">
        <v>2202289.5099999998</v>
      </c>
      <c r="U752" s="110">
        <v>2183139.16</v>
      </c>
      <c r="V752" s="110">
        <v>2163988.81</v>
      </c>
      <c r="W752" s="110">
        <v>2144838.46</v>
      </c>
      <c r="X752" s="110">
        <v>2125688.11</v>
      </c>
      <c r="Y752" s="110">
        <v>2106537.7599999998</v>
      </c>
      <c r="Z752" s="110">
        <v>2087387.41</v>
      </c>
      <c r="AA752" s="110">
        <v>2068237.06</v>
      </c>
      <c r="AB752" s="110">
        <v>2049086.71</v>
      </c>
      <c r="AC752" s="110"/>
      <c r="AD752" s="533">
        <f t="shared" si="424"/>
        <v>2163988.8099999996</v>
      </c>
      <c r="AE752" s="529"/>
      <c r="AF752" s="118"/>
      <c r="AG752" s="270">
        <v>12</v>
      </c>
      <c r="AH752" s="116">
        <f t="shared" si="439"/>
        <v>2163988.8099999996</v>
      </c>
      <c r="AI752" s="116"/>
      <c r="AJ752" s="116"/>
      <c r="AK752" s="117"/>
      <c r="AL752" s="116">
        <f t="shared" si="414"/>
        <v>0</v>
      </c>
      <c r="AM752" s="115"/>
      <c r="AN752" s="116"/>
      <c r="AO752" s="348">
        <f t="shared" si="415"/>
        <v>0</v>
      </c>
      <c r="AP752" s="297"/>
      <c r="AQ752" s="101">
        <f t="shared" si="425"/>
        <v>2049086.71</v>
      </c>
      <c r="AR752" s="116">
        <f t="shared" si="440"/>
        <v>2049086.71</v>
      </c>
      <c r="AS752" s="116"/>
      <c r="AT752" s="116"/>
      <c r="AU752" s="116"/>
      <c r="AV752" s="343">
        <f t="shared" si="416"/>
        <v>0</v>
      </c>
      <c r="AW752" s="116"/>
      <c r="AX752" s="116"/>
      <c r="AY752" s="343">
        <f t="shared" si="417"/>
        <v>0</v>
      </c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</row>
    <row r="753" spans="1:76" s="21" customFormat="1" ht="12" customHeight="1">
      <c r="A753" s="195">
        <v>18900203</v>
      </c>
      <c r="B753" s="126" t="s">
        <v>2416</v>
      </c>
      <c r="C753" s="130" t="s">
        <v>1238</v>
      </c>
      <c r="D753" s="130" t="str">
        <f t="shared" si="429"/>
        <v>AIC</v>
      </c>
      <c r="E753" s="130"/>
      <c r="F753" s="130"/>
      <c r="G753" s="130"/>
      <c r="H753" s="212" t="str">
        <f t="shared" si="433"/>
        <v>AIC</v>
      </c>
      <c r="I753" s="212" t="str">
        <f t="shared" si="434"/>
        <v/>
      </c>
      <c r="J753" s="212" t="str">
        <f t="shared" si="435"/>
        <v/>
      </c>
      <c r="K753" s="212" t="str">
        <f t="shared" si="436"/>
        <v/>
      </c>
      <c r="L753" s="212" t="str">
        <f t="shared" si="430"/>
        <v>NO</v>
      </c>
      <c r="M753" s="212" t="str">
        <f t="shared" si="431"/>
        <v>NO</v>
      </c>
      <c r="N753" s="212" t="str">
        <f t="shared" si="432"/>
        <v/>
      </c>
      <c r="O753" s="212"/>
      <c r="P753" s="110">
        <v>2292156.96</v>
      </c>
      <c r="Q753" s="110">
        <v>2285298.42</v>
      </c>
      <c r="R753" s="110">
        <v>2278439.88</v>
      </c>
      <c r="S753" s="110">
        <v>2271581.34</v>
      </c>
      <c r="T753" s="110">
        <v>2264722.7999999998</v>
      </c>
      <c r="U753" s="110">
        <v>2257864.2599999998</v>
      </c>
      <c r="V753" s="110">
        <v>2251005.7200000002</v>
      </c>
      <c r="W753" s="110">
        <v>2244147.1800000002</v>
      </c>
      <c r="X753" s="110">
        <v>2237288.64</v>
      </c>
      <c r="Y753" s="110">
        <v>2230430.1</v>
      </c>
      <c r="Z753" s="110">
        <v>2223571.56</v>
      </c>
      <c r="AA753" s="110">
        <v>2216713.02</v>
      </c>
      <c r="AB753" s="110">
        <v>2209854.48</v>
      </c>
      <c r="AC753" s="110"/>
      <c r="AD753" s="533">
        <f t="shared" si="424"/>
        <v>2251005.7199999997</v>
      </c>
      <c r="AE753" s="529"/>
      <c r="AF753" s="118"/>
      <c r="AG753" s="270" t="s">
        <v>163</v>
      </c>
      <c r="AH753" s="116">
        <f t="shared" si="439"/>
        <v>2251005.7199999997</v>
      </c>
      <c r="AI753" s="116"/>
      <c r="AJ753" s="116"/>
      <c r="AK753" s="117"/>
      <c r="AL753" s="116">
        <f t="shared" si="414"/>
        <v>0</v>
      </c>
      <c r="AM753" s="115"/>
      <c r="AN753" s="116"/>
      <c r="AO753" s="348">
        <f t="shared" si="415"/>
        <v>0</v>
      </c>
      <c r="AP753" s="297"/>
      <c r="AQ753" s="101">
        <f t="shared" si="425"/>
        <v>2209854.48</v>
      </c>
      <c r="AR753" s="116">
        <f t="shared" si="440"/>
        <v>2209854.48</v>
      </c>
      <c r="AS753" s="116"/>
      <c r="AT753" s="116"/>
      <c r="AU753" s="116"/>
      <c r="AV753" s="343">
        <f t="shared" si="416"/>
        <v>0</v>
      </c>
      <c r="AW753" s="116"/>
      <c r="AX753" s="116"/>
      <c r="AY753" s="343">
        <f t="shared" si="417"/>
        <v>0</v>
      </c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</row>
    <row r="754" spans="1:76" s="21" customFormat="1" ht="12" customHeight="1">
      <c r="A754" s="195">
        <v>18900213</v>
      </c>
      <c r="B754" s="126" t="s">
        <v>2417</v>
      </c>
      <c r="C754" s="130" t="s">
        <v>1239</v>
      </c>
      <c r="D754" s="130" t="str">
        <f t="shared" si="429"/>
        <v>AIC</v>
      </c>
      <c r="E754" s="130"/>
      <c r="F754" s="130"/>
      <c r="G754" s="130"/>
      <c r="H754" s="212" t="str">
        <f t="shared" si="433"/>
        <v>AIC</v>
      </c>
      <c r="I754" s="212" t="str">
        <f t="shared" si="434"/>
        <v/>
      </c>
      <c r="J754" s="212" t="str">
        <f t="shared" si="435"/>
        <v/>
      </c>
      <c r="K754" s="212" t="str">
        <f t="shared" si="436"/>
        <v/>
      </c>
      <c r="L754" s="212" t="str">
        <f t="shared" si="430"/>
        <v>NO</v>
      </c>
      <c r="M754" s="212" t="str">
        <f t="shared" si="431"/>
        <v>NO</v>
      </c>
      <c r="N754" s="212" t="str">
        <f t="shared" si="432"/>
        <v/>
      </c>
      <c r="O754" s="212"/>
      <c r="P754" s="110">
        <v>8817428.4600000009</v>
      </c>
      <c r="Q754" s="110">
        <v>8791040.9800000004</v>
      </c>
      <c r="R754" s="110">
        <v>8764653.5</v>
      </c>
      <c r="S754" s="110">
        <v>8738266.0199999996</v>
      </c>
      <c r="T754" s="110">
        <v>8711878.5399999991</v>
      </c>
      <c r="U754" s="110">
        <v>8685491.0600000005</v>
      </c>
      <c r="V754" s="110">
        <v>8659103.5800000001</v>
      </c>
      <c r="W754" s="110">
        <v>8632716.0999999996</v>
      </c>
      <c r="X754" s="110">
        <v>8606328.6199999992</v>
      </c>
      <c r="Y754" s="110">
        <v>8579941.1400000006</v>
      </c>
      <c r="Z754" s="110">
        <v>8553553.6600000001</v>
      </c>
      <c r="AA754" s="110">
        <v>8527166.1799999997</v>
      </c>
      <c r="AB754" s="110">
        <v>8500778.6999999993</v>
      </c>
      <c r="AC754" s="110"/>
      <c r="AD754" s="533">
        <f t="shared" si="424"/>
        <v>8659103.5800000001</v>
      </c>
      <c r="AE754" s="529"/>
      <c r="AF754" s="118"/>
      <c r="AG754" s="270" t="s">
        <v>163</v>
      </c>
      <c r="AH754" s="116">
        <f t="shared" si="439"/>
        <v>8659103.5800000001</v>
      </c>
      <c r="AI754" s="116"/>
      <c r="AJ754" s="116"/>
      <c r="AK754" s="117"/>
      <c r="AL754" s="116">
        <f t="shared" si="414"/>
        <v>0</v>
      </c>
      <c r="AM754" s="115"/>
      <c r="AN754" s="116"/>
      <c r="AO754" s="348">
        <f t="shared" si="415"/>
        <v>0</v>
      </c>
      <c r="AP754" s="297"/>
      <c r="AQ754" s="101">
        <f t="shared" si="425"/>
        <v>8500778.6999999993</v>
      </c>
      <c r="AR754" s="116">
        <f t="shared" si="440"/>
        <v>8500778.6999999993</v>
      </c>
      <c r="AS754" s="116"/>
      <c r="AT754" s="116"/>
      <c r="AU754" s="116"/>
      <c r="AV754" s="343">
        <f t="shared" si="416"/>
        <v>0</v>
      </c>
      <c r="AW754" s="116"/>
      <c r="AX754" s="116"/>
      <c r="AY754" s="343">
        <f t="shared" si="417"/>
        <v>0</v>
      </c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</row>
    <row r="755" spans="1:76" s="21" customFormat="1" ht="12" customHeight="1">
      <c r="A755" s="423">
        <v>18900233</v>
      </c>
      <c r="B755" s="424" t="s">
        <v>2418</v>
      </c>
      <c r="C755" s="443" t="s">
        <v>1598</v>
      </c>
      <c r="D755" s="411" t="str">
        <f t="shared" si="429"/>
        <v>AIC</v>
      </c>
      <c r="E755" s="411"/>
      <c r="F755" s="411"/>
      <c r="G755" s="411"/>
      <c r="H755" s="412" t="str">
        <f t="shared" ref="H755:H786" si="441">IF(VALUE(AH755),H$7,IF(ISBLANK(AH755),"",H$7))</f>
        <v>AIC</v>
      </c>
      <c r="I755" s="412"/>
      <c r="J755" s="412"/>
      <c r="K755" s="412"/>
      <c r="L755" s="412" t="str">
        <f t="shared" ref="L755" si="442">IF(VALUE(AM755),"W/C",IF(ISBLANK(AM755),"NO","W/C"))</f>
        <v>NO</v>
      </c>
      <c r="M755" s="412" t="str">
        <f t="shared" ref="M755" si="443">IF(VALUE(AN755),"W/C",IF(ISBLANK(AN755),"NO","W/C"))</f>
        <v>NO</v>
      </c>
      <c r="N755" s="412" t="str">
        <f t="shared" ref="N755" si="444">IF(OR(CONCATENATE(L755,M755)="NOW/C",CONCATENATE(L755,M755)="W/CNO"),"W/C","")</f>
        <v/>
      </c>
      <c r="O755" s="412"/>
      <c r="P755" s="413">
        <v>0</v>
      </c>
      <c r="Q755" s="413">
        <v>0</v>
      </c>
      <c r="R755" s="413">
        <v>0</v>
      </c>
      <c r="S755" s="413">
        <v>0</v>
      </c>
      <c r="T755" s="413">
        <v>0</v>
      </c>
      <c r="U755" s="413">
        <v>0</v>
      </c>
      <c r="V755" s="413">
        <v>0</v>
      </c>
      <c r="W755" s="413">
        <v>0</v>
      </c>
      <c r="X755" s="413">
        <v>0</v>
      </c>
      <c r="Y755" s="413">
        <v>3597935</v>
      </c>
      <c r="Z755" s="413">
        <v>4840367.4000000004</v>
      </c>
      <c r="AA755" s="413">
        <v>4840367.4000000004</v>
      </c>
      <c r="AB755" s="413">
        <v>4891947.97</v>
      </c>
      <c r="AC755" s="413"/>
      <c r="AD755" s="534">
        <f t="shared" si="424"/>
        <v>1310386.9820833334</v>
      </c>
      <c r="AE755" s="530"/>
      <c r="AF755" s="414"/>
      <c r="AG755" s="415"/>
      <c r="AH755" s="416">
        <f t="shared" si="439"/>
        <v>1310386.9820833334</v>
      </c>
      <c r="AI755" s="416"/>
      <c r="AJ755" s="416"/>
      <c r="AK755" s="417"/>
      <c r="AL755" s="416"/>
      <c r="AM755" s="418"/>
      <c r="AN755" s="416"/>
      <c r="AO755" s="419">
        <f t="shared" si="415"/>
        <v>0</v>
      </c>
      <c r="AP755" s="297"/>
      <c r="AQ755" s="420">
        <f t="shared" si="425"/>
        <v>4891947.97</v>
      </c>
      <c r="AR755" s="416">
        <f t="shared" ref="AR755" si="445">AQ755</f>
        <v>4891947.97</v>
      </c>
      <c r="AS755" s="416"/>
      <c r="AT755" s="416"/>
      <c r="AU755" s="416"/>
      <c r="AV755" s="421">
        <f t="shared" si="416"/>
        <v>0</v>
      </c>
      <c r="AW755" s="416"/>
      <c r="AX755" s="416"/>
      <c r="AY755" s="421">
        <f t="shared" si="417"/>
        <v>0</v>
      </c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</row>
    <row r="756" spans="1:76" s="21" customFormat="1" ht="12" customHeight="1">
      <c r="A756" s="195">
        <v>18900243</v>
      </c>
      <c r="B756" s="126" t="s">
        <v>2419</v>
      </c>
      <c r="C756" s="109" t="s">
        <v>484</v>
      </c>
      <c r="D756" s="130" t="str">
        <f t="shared" si="429"/>
        <v>AIC</v>
      </c>
      <c r="E756" s="130"/>
      <c r="F756" s="109"/>
      <c r="G756" s="130"/>
      <c r="H756" s="212" t="str">
        <f t="shared" si="441"/>
        <v>AIC</v>
      </c>
      <c r="I756" s="212" t="str">
        <f t="shared" ref="I756:I793" si="446">IF(VALUE(AI756),I$7,IF(ISBLANK(AI756),"",I$7))</f>
        <v/>
      </c>
      <c r="J756" s="212" t="str">
        <f t="shared" ref="J756:J793" si="447">IF(VALUE(AJ756),J$7,IF(ISBLANK(AJ756),"",J$7))</f>
        <v/>
      </c>
      <c r="K756" s="212" t="str">
        <f t="shared" ref="K756:K793" si="448">IF(VALUE(AK756),K$7,IF(ISBLANK(AK756),"",K$7))</f>
        <v/>
      </c>
      <c r="L756" s="212" t="str">
        <f t="shared" si="430"/>
        <v>NO</v>
      </c>
      <c r="M756" s="212" t="str">
        <f t="shared" si="431"/>
        <v>NO</v>
      </c>
      <c r="N756" s="212" t="str">
        <f t="shared" si="432"/>
        <v/>
      </c>
      <c r="O756" s="212"/>
      <c r="P756" s="110">
        <v>3498.41</v>
      </c>
      <c r="Q756" s="110">
        <v>3206.84</v>
      </c>
      <c r="R756" s="110">
        <v>2915.27</v>
      </c>
      <c r="S756" s="110">
        <v>2623.7</v>
      </c>
      <c r="T756" s="110">
        <v>2332.13</v>
      </c>
      <c r="U756" s="110">
        <v>2040.56</v>
      </c>
      <c r="V756" s="110">
        <v>1748.99</v>
      </c>
      <c r="W756" s="110">
        <v>1457.42</v>
      </c>
      <c r="X756" s="110">
        <v>1165.8499999999999</v>
      </c>
      <c r="Y756" s="110">
        <v>874.28</v>
      </c>
      <c r="Z756" s="110">
        <v>582.71</v>
      </c>
      <c r="AA756" s="110">
        <v>291.14</v>
      </c>
      <c r="AB756" s="110">
        <v>0</v>
      </c>
      <c r="AC756" s="110"/>
      <c r="AD756" s="533">
        <f t="shared" si="424"/>
        <v>1749.0079166666667</v>
      </c>
      <c r="AE756" s="529"/>
      <c r="AF756" s="118"/>
      <c r="AG756" s="270">
        <v>12</v>
      </c>
      <c r="AH756" s="116">
        <f t="shared" si="439"/>
        <v>1749.0079166666667</v>
      </c>
      <c r="AI756" s="116"/>
      <c r="AJ756" s="116"/>
      <c r="AK756" s="117"/>
      <c r="AL756" s="116">
        <f t="shared" si="414"/>
        <v>0</v>
      </c>
      <c r="AM756" s="115"/>
      <c r="AN756" s="116"/>
      <c r="AO756" s="348">
        <f t="shared" si="415"/>
        <v>0</v>
      </c>
      <c r="AP756" s="297"/>
      <c r="AQ756" s="101">
        <f t="shared" si="425"/>
        <v>0</v>
      </c>
      <c r="AR756" s="116">
        <f t="shared" si="440"/>
        <v>0</v>
      </c>
      <c r="AS756" s="116"/>
      <c r="AT756" s="116"/>
      <c r="AU756" s="116"/>
      <c r="AV756" s="343">
        <f t="shared" si="416"/>
        <v>0</v>
      </c>
      <c r="AW756" s="116"/>
      <c r="AX756" s="116"/>
      <c r="AY756" s="343">
        <f t="shared" si="417"/>
        <v>0</v>
      </c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</row>
    <row r="757" spans="1:76" s="21" customFormat="1" ht="12" customHeight="1">
      <c r="A757" s="195">
        <v>18900253</v>
      </c>
      <c r="B757" s="126" t="s">
        <v>2420</v>
      </c>
      <c r="C757" s="109" t="s">
        <v>676</v>
      </c>
      <c r="D757" s="130" t="str">
        <f t="shared" si="429"/>
        <v>AIC</v>
      </c>
      <c r="E757" s="130"/>
      <c r="F757" s="109"/>
      <c r="G757" s="130"/>
      <c r="H757" s="212" t="str">
        <f t="shared" si="441"/>
        <v>AIC</v>
      </c>
      <c r="I757" s="212" t="str">
        <f t="shared" si="446"/>
        <v/>
      </c>
      <c r="J757" s="212" t="str">
        <f t="shared" si="447"/>
        <v/>
      </c>
      <c r="K757" s="212" t="str">
        <f t="shared" si="448"/>
        <v/>
      </c>
      <c r="L757" s="212" t="str">
        <f t="shared" si="430"/>
        <v>NO</v>
      </c>
      <c r="M757" s="212" t="str">
        <f t="shared" si="431"/>
        <v>NO</v>
      </c>
      <c r="N757" s="212" t="str">
        <f t="shared" si="432"/>
        <v/>
      </c>
      <c r="O757" s="212"/>
      <c r="P757" s="110">
        <v>621565.99</v>
      </c>
      <c r="Q757" s="110">
        <v>617775.94999999995</v>
      </c>
      <c r="R757" s="110">
        <v>613985.91</v>
      </c>
      <c r="S757" s="110">
        <v>610195.87</v>
      </c>
      <c r="T757" s="110">
        <v>606405.82999999996</v>
      </c>
      <c r="U757" s="110">
        <v>602615.79</v>
      </c>
      <c r="V757" s="110">
        <v>598825.75</v>
      </c>
      <c r="W757" s="110">
        <v>595035.71</v>
      </c>
      <c r="X757" s="110">
        <v>591245.67000000004</v>
      </c>
      <c r="Y757" s="110">
        <v>587455.63</v>
      </c>
      <c r="Z757" s="110">
        <v>583665.59</v>
      </c>
      <c r="AA757" s="110">
        <v>579875.55000000005</v>
      </c>
      <c r="AB757" s="110">
        <v>576085.51</v>
      </c>
      <c r="AC757" s="110"/>
      <c r="AD757" s="533">
        <f t="shared" si="424"/>
        <v>598825.75</v>
      </c>
      <c r="AE757" s="529"/>
      <c r="AF757" s="118"/>
      <c r="AG757" s="270">
        <v>12</v>
      </c>
      <c r="AH757" s="116">
        <f t="shared" si="439"/>
        <v>598825.75</v>
      </c>
      <c r="AI757" s="116"/>
      <c r="AJ757" s="116"/>
      <c r="AK757" s="117"/>
      <c r="AL757" s="116">
        <f t="shared" si="414"/>
        <v>0</v>
      </c>
      <c r="AM757" s="115"/>
      <c r="AN757" s="116"/>
      <c r="AO757" s="348">
        <f t="shared" si="415"/>
        <v>0</v>
      </c>
      <c r="AP757" s="297"/>
      <c r="AQ757" s="101">
        <f t="shared" si="425"/>
        <v>576085.51</v>
      </c>
      <c r="AR757" s="116">
        <f t="shared" si="440"/>
        <v>576085.51</v>
      </c>
      <c r="AS757" s="116"/>
      <c r="AT757" s="116"/>
      <c r="AU757" s="116"/>
      <c r="AV757" s="343">
        <f t="shared" si="416"/>
        <v>0</v>
      </c>
      <c r="AW757" s="116"/>
      <c r="AX757" s="116"/>
      <c r="AY757" s="343">
        <f t="shared" si="417"/>
        <v>0</v>
      </c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</row>
    <row r="758" spans="1:76" s="21" customFormat="1" ht="12" customHeight="1">
      <c r="A758" s="195">
        <v>18900263</v>
      </c>
      <c r="B758" s="126" t="s">
        <v>2421</v>
      </c>
      <c r="C758" s="109" t="s">
        <v>677</v>
      </c>
      <c r="D758" s="130" t="str">
        <f t="shared" si="429"/>
        <v>AIC</v>
      </c>
      <c r="E758" s="130"/>
      <c r="F758" s="109"/>
      <c r="G758" s="130"/>
      <c r="H758" s="212" t="str">
        <f t="shared" si="441"/>
        <v>AIC</v>
      </c>
      <c r="I758" s="212" t="str">
        <f t="shared" si="446"/>
        <v/>
      </c>
      <c r="J758" s="212" t="str">
        <f t="shared" si="447"/>
        <v/>
      </c>
      <c r="K758" s="212" t="str">
        <f t="shared" si="448"/>
        <v/>
      </c>
      <c r="L758" s="212" t="str">
        <f t="shared" si="430"/>
        <v>NO</v>
      </c>
      <c r="M758" s="212" t="str">
        <f t="shared" si="431"/>
        <v>NO</v>
      </c>
      <c r="N758" s="212" t="str">
        <f t="shared" si="432"/>
        <v/>
      </c>
      <c r="O758" s="212"/>
      <c r="P758" s="110">
        <v>472338.78</v>
      </c>
      <c r="Q758" s="110">
        <v>469458.66</v>
      </c>
      <c r="R758" s="110">
        <v>466578.54</v>
      </c>
      <c r="S758" s="110">
        <v>463698.42</v>
      </c>
      <c r="T758" s="110">
        <v>460818.3</v>
      </c>
      <c r="U758" s="110">
        <v>457938.18</v>
      </c>
      <c r="V758" s="110">
        <v>455058.06</v>
      </c>
      <c r="W758" s="110">
        <v>452177.94</v>
      </c>
      <c r="X758" s="110">
        <v>449297.82</v>
      </c>
      <c r="Y758" s="110">
        <v>446417.7</v>
      </c>
      <c r="Z758" s="110">
        <v>443537.58</v>
      </c>
      <c r="AA758" s="110">
        <v>440657.46</v>
      </c>
      <c r="AB758" s="110">
        <v>437777.34</v>
      </c>
      <c r="AC758" s="110"/>
      <c r="AD758" s="533">
        <f t="shared" si="424"/>
        <v>455058.06000000006</v>
      </c>
      <c r="AE758" s="529"/>
      <c r="AF758" s="118"/>
      <c r="AG758" s="270">
        <v>12</v>
      </c>
      <c r="AH758" s="116">
        <f t="shared" si="439"/>
        <v>455058.06000000006</v>
      </c>
      <c r="AI758" s="116"/>
      <c r="AJ758" s="116"/>
      <c r="AK758" s="117"/>
      <c r="AL758" s="116">
        <f t="shared" si="414"/>
        <v>0</v>
      </c>
      <c r="AM758" s="115"/>
      <c r="AN758" s="116"/>
      <c r="AO758" s="348">
        <f t="shared" si="415"/>
        <v>0</v>
      </c>
      <c r="AP758" s="297"/>
      <c r="AQ758" s="101">
        <f t="shared" si="425"/>
        <v>437777.34</v>
      </c>
      <c r="AR758" s="116">
        <f t="shared" si="440"/>
        <v>437777.34</v>
      </c>
      <c r="AS758" s="116"/>
      <c r="AT758" s="116"/>
      <c r="AU758" s="116"/>
      <c r="AV758" s="343">
        <f t="shared" si="416"/>
        <v>0</v>
      </c>
      <c r="AW758" s="116"/>
      <c r="AX758" s="116"/>
      <c r="AY758" s="343">
        <f t="shared" si="417"/>
        <v>0</v>
      </c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</row>
    <row r="759" spans="1:76" s="21" customFormat="1" ht="12" customHeight="1">
      <c r="A759" s="195">
        <v>18900273</v>
      </c>
      <c r="B759" s="126" t="s">
        <v>2422</v>
      </c>
      <c r="C759" s="109" t="s">
        <v>296</v>
      </c>
      <c r="D759" s="130" t="str">
        <f t="shared" si="429"/>
        <v>AIC</v>
      </c>
      <c r="E759" s="130"/>
      <c r="F759" s="109"/>
      <c r="G759" s="130"/>
      <c r="H759" s="212" t="str">
        <f t="shared" si="441"/>
        <v>AIC</v>
      </c>
      <c r="I759" s="212" t="str">
        <f t="shared" si="446"/>
        <v/>
      </c>
      <c r="J759" s="212" t="str">
        <f t="shared" si="447"/>
        <v/>
      </c>
      <c r="K759" s="212" t="str">
        <f t="shared" si="448"/>
        <v/>
      </c>
      <c r="L759" s="212" t="str">
        <f t="shared" si="430"/>
        <v>NO</v>
      </c>
      <c r="M759" s="212" t="str">
        <f t="shared" si="431"/>
        <v>NO</v>
      </c>
      <c r="N759" s="212" t="str">
        <f t="shared" si="432"/>
        <v/>
      </c>
      <c r="O759" s="212"/>
      <c r="P759" s="110">
        <v>1446280.51</v>
      </c>
      <c r="Q759" s="110">
        <v>1437461.72</v>
      </c>
      <c r="R759" s="110">
        <v>1428642.93</v>
      </c>
      <c r="S759" s="110">
        <v>1419824.14</v>
      </c>
      <c r="T759" s="110">
        <v>1411005.35</v>
      </c>
      <c r="U759" s="110">
        <v>1402186.56</v>
      </c>
      <c r="V759" s="110">
        <v>1393367.77</v>
      </c>
      <c r="W759" s="110">
        <v>1384548.98</v>
      </c>
      <c r="X759" s="110">
        <v>1375730.19</v>
      </c>
      <c r="Y759" s="110">
        <v>1366911.4</v>
      </c>
      <c r="Z759" s="110">
        <v>1358092.61</v>
      </c>
      <c r="AA759" s="110">
        <v>1349273.82</v>
      </c>
      <c r="AB759" s="110">
        <v>1340455.03</v>
      </c>
      <c r="AC759" s="110"/>
      <c r="AD759" s="533">
        <f t="shared" si="424"/>
        <v>1393367.77</v>
      </c>
      <c r="AE759" s="529"/>
      <c r="AF759" s="118"/>
      <c r="AG759" s="270">
        <v>12</v>
      </c>
      <c r="AH759" s="116">
        <f t="shared" si="439"/>
        <v>1393367.77</v>
      </c>
      <c r="AI759" s="116"/>
      <c r="AJ759" s="116"/>
      <c r="AK759" s="117"/>
      <c r="AL759" s="116">
        <f t="shared" si="414"/>
        <v>0</v>
      </c>
      <c r="AM759" s="115"/>
      <c r="AN759" s="116"/>
      <c r="AO759" s="348">
        <f t="shared" si="415"/>
        <v>0</v>
      </c>
      <c r="AP759" s="297"/>
      <c r="AQ759" s="101">
        <f t="shared" si="425"/>
        <v>1340455.03</v>
      </c>
      <c r="AR759" s="116">
        <f t="shared" si="440"/>
        <v>1340455.03</v>
      </c>
      <c r="AS759" s="116"/>
      <c r="AT759" s="116"/>
      <c r="AU759" s="116"/>
      <c r="AV759" s="343">
        <f t="shared" si="416"/>
        <v>0</v>
      </c>
      <c r="AW759" s="116"/>
      <c r="AX759" s="116"/>
      <c r="AY759" s="343">
        <f t="shared" si="417"/>
        <v>0</v>
      </c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</row>
    <row r="760" spans="1:76" s="21" customFormat="1" ht="12" customHeight="1">
      <c r="A760" s="195">
        <v>18900283</v>
      </c>
      <c r="B760" s="126" t="s">
        <v>2423</v>
      </c>
      <c r="C760" s="109" t="s">
        <v>204</v>
      </c>
      <c r="D760" s="130" t="str">
        <f t="shared" si="429"/>
        <v>AIC</v>
      </c>
      <c r="E760" s="130"/>
      <c r="F760" s="109"/>
      <c r="G760" s="130"/>
      <c r="H760" s="212" t="str">
        <f t="shared" si="441"/>
        <v>AIC</v>
      </c>
      <c r="I760" s="212" t="str">
        <f t="shared" si="446"/>
        <v/>
      </c>
      <c r="J760" s="212" t="str">
        <f t="shared" si="447"/>
        <v/>
      </c>
      <c r="K760" s="212" t="str">
        <f t="shared" si="448"/>
        <v/>
      </c>
      <c r="L760" s="212" t="str">
        <f t="shared" si="430"/>
        <v>NO</v>
      </c>
      <c r="M760" s="212" t="str">
        <f t="shared" si="431"/>
        <v>NO</v>
      </c>
      <c r="N760" s="212" t="str">
        <f t="shared" si="432"/>
        <v/>
      </c>
      <c r="O760" s="212"/>
      <c r="P760" s="110">
        <v>441403.95</v>
      </c>
      <c r="Q760" s="110">
        <v>438712.47</v>
      </c>
      <c r="R760" s="110">
        <v>436020.99</v>
      </c>
      <c r="S760" s="110">
        <v>433329.51</v>
      </c>
      <c r="T760" s="110">
        <v>430638.03</v>
      </c>
      <c r="U760" s="110">
        <v>427946.55</v>
      </c>
      <c r="V760" s="110">
        <v>425255.07</v>
      </c>
      <c r="W760" s="110">
        <v>422563.59</v>
      </c>
      <c r="X760" s="110">
        <v>419872.11</v>
      </c>
      <c r="Y760" s="110">
        <v>417180.63</v>
      </c>
      <c r="Z760" s="110">
        <v>414489.15</v>
      </c>
      <c r="AA760" s="110">
        <v>411797.67</v>
      </c>
      <c r="AB760" s="110">
        <v>409106.19</v>
      </c>
      <c r="AC760" s="110"/>
      <c r="AD760" s="533">
        <f t="shared" si="424"/>
        <v>425255.07</v>
      </c>
      <c r="AE760" s="529"/>
      <c r="AF760" s="118"/>
      <c r="AG760" s="270">
        <v>12</v>
      </c>
      <c r="AH760" s="116">
        <f t="shared" si="439"/>
        <v>425255.07</v>
      </c>
      <c r="AI760" s="116"/>
      <c r="AJ760" s="116"/>
      <c r="AK760" s="117"/>
      <c r="AL760" s="116">
        <f t="shared" si="414"/>
        <v>0</v>
      </c>
      <c r="AM760" s="115"/>
      <c r="AN760" s="116"/>
      <c r="AO760" s="348">
        <f t="shared" si="415"/>
        <v>0</v>
      </c>
      <c r="AP760" s="297"/>
      <c r="AQ760" s="101">
        <f t="shared" si="425"/>
        <v>409106.19</v>
      </c>
      <c r="AR760" s="116">
        <f t="shared" si="440"/>
        <v>409106.19</v>
      </c>
      <c r="AS760" s="116"/>
      <c r="AT760" s="116"/>
      <c r="AU760" s="116"/>
      <c r="AV760" s="343">
        <f t="shared" si="416"/>
        <v>0</v>
      </c>
      <c r="AW760" s="116"/>
      <c r="AX760" s="116"/>
      <c r="AY760" s="343">
        <f t="shared" si="417"/>
        <v>0</v>
      </c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s="21" customFormat="1" ht="12" customHeight="1">
      <c r="A761" s="195">
        <v>18900293</v>
      </c>
      <c r="B761" s="126" t="s">
        <v>2424</v>
      </c>
      <c r="C761" s="109" t="s">
        <v>145</v>
      </c>
      <c r="D761" s="130" t="str">
        <f t="shared" si="429"/>
        <v>AIC</v>
      </c>
      <c r="E761" s="130"/>
      <c r="F761" s="109"/>
      <c r="G761" s="130"/>
      <c r="H761" s="212" t="str">
        <f t="shared" si="441"/>
        <v>AIC</v>
      </c>
      <c r="I761" s="212" t="str">
        <f t="shared" si="446"/>
        <v/>
      </c>
      <c r="J761" s="212" t="str">
        <f t="shared" si="447"/>
        <v/>
      </c>
      <c r="K761" s="212" t="str">
        <f t="shared" si="448"/>
        <v/>
      </c>
      <c r="L761" s="212" t="str">
        <f t="shared" si="430"/>
        <v>NO</v>
      </c>
      <c r="M761" s="212" t="str">
        <f t="shared" si="431"/>
        <v>NO</v>
      </c>
      <c r="N761" s="212" t="str">
        <f t="shared" si="432"/>
        <v/>
      </c>
      <c r="O761" s="212"/>
      <c r="P761" s="110">
        <v>5135.04</v>
      </c>
      <c r="Q761" s="110">
        <v>5039.95</v>
      </c>
      <c r="R761" s="110">
        <v>4944.8599999999997</v>
      </c>
      <c r="S761" s="110">
        <v>4849.7700000000004</v>
      </c>
      <c r="T761" s="110">
        <v>4754.68</v>
      </c>
      <c r="U761" s="110">
        <v>4659.59</v>
      </c>
      <c r="V761" s="110">
        <v>4564.5</v>
      </c>
      <c r="W761" s="110">
        <v>4469.41</v>
      </c>
      <c r="X761" s="110">
        <v>4374.32</v>
      </c>
      <c r="Y761" s="110">
        <v>4279.2299999999996</v>
      </c>
      <c r="Z761" s="110">
        <v>4184.1400000000003</v>
      </c>
      <c r="AA761" s="110">
        <v>4089.05</v>
      </c>
      <c r="AB761" s="110">
        <v>3993.96</v>
      </c>
      <c r="AC761" s="110"/>
      <c r="AD761" s="533">
        <f t="shared" si="424"/>
        <v>4564.5</v>
      </c>
      <c r="AE761" s="529"/>
      <c r="AF761" s="118"/>
      <c r="AG761" s="270">
        <v>12</v>
      </c>
      <c r="AH761" s="116">
        <f t="shared" si="439"/>
        <v>4564.5</v>
      </c>
      <c r="AI761" s="116"/>
      <c r="AJ761" s="116"/>
      <c r="AK761" s="117"/>
      <c r="AL761" s="116">
        <f t="shared" si="414"/>
        <v>0</v>
      </c>
      <c r="AM761" s="115"/>
      <c r="AN761" s="116"/>
      <c r="AO761" s="348">
        <f t="shared" si="415"/>
        <v>0</v>
      </c>
      <c r="AP761" s="297"/>
      <c r="AQ761" s="101">
        <f t="shared" si="425"/>
        <v>3993.96</v>
      </c>
      <c r="AR761" s="116">
        <f t="shared" si="440"/>
        <v>3993.96</v>
      </c>
      <c r="AS761" s="116"/>
      <c r="AT761" s="116"/>
      <c r="AU761" s="116"/>
      <c r="AV761" s="343">
        <f t="shared" si="416"/>
        <v>0</v>
      </c>
      <c r="AW761" s="116"/>
      <c r="AX761" s="116"/>
      <c r="AY761" s="343">
        <f t="shared" si="417"/>
        <v>0</v>
      </c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</row>
    <row r="762" spans="1:76" s="21" customFormat="1" ht="12" customHeight="1">
      <c r="A762" s="195">
        <v>18900303</v>
      </c>
      <c r="B762" s="126" t="s">
        <v>2425</v>
      </c>
      <c r="C762" s="109" t="s">
        <v>302</v>
      </c>
      <c r="D762" s="130" t="str">
        <f t="shared" si="429"/>
        <v>AIC</v>
      </c>
      <c r="E762" s="130"/>
      <c r="F762" s="109"/>
      <c r="G762" s="130"/>
      <c r="H762" s="212" t="str">
        <f t="shared" si="441"/>
        <v>AIC</v>
      </c>
      <c r="I762" s="212" t="str">
        <f t="shared" si="446"/>
        <v/>
      </c>
      <c r="J762" s="212" t="str">
        <f t="shared" si="447"/>
        <v/>
      </c>
      <c r="K762" s="212" t="str">
        <f t="shared" si="448"/>
        <v/>
      </c>
      <c r="L762" s="212" t="str">
        <f t="shared" si="430"/>
        <v>NO</v>
      </c>
      <c r="M762" s="212" t="str">
        <f t="shared" si="431"/>
        <v>NO</v>
      </c>
      <c r="N762" s="212" t="str">
        <f t="shared" si="432"/>
        <v/>
      </c>
      <c r="O762" s="212"/>
      <c r="P762" s="110">
        <v>11980.65</v>
      </c>
      <c r="Q762" s="110">
        <v>11758.77</v>
      </c>
      <c r="R762" s="110">
        <v>11536.89</v>
      </c>
      <c r="S762" s="110">
        <v>11315.01</v>
      </c>
      <c r="T762" s="110">
        <v>11093.13</v>
      </c>
      <c r="U762" s="110">
        <v>10871.25</v>
      </c>
      <c r="V762" s="110">
        <v>10649.37</v>
      </c>
      <c r="W762" s="110">
        <v>10427.49</v>
      </c>
      <c r="X762" s="110">
        <v>10205.61</v>
      </c>
      <c r="Y762" s="110">
        <v>9983.73</v>
      </c>
      <c r="Z762" s="110">
        <v>9761.85</v>
      </c>
      <c r="AA762" s="110">
        <v>9539.9699999999993</v>
      </c>
      <c r="AB762" s="110">
        <v>9318.09</v>
      </c>
      <c r="AC762" s="110"/>
      <c r="AD762" s="533">
        <f t="shared" si="424"/>
        <v>10649.37</v>
      </c>
      <c r="AE762" s="529"/>
      <c r="AF762" s="118"/>
      <c r="AG762" s="270">
        <v>12</v>
      </c>
      <c r="AH762" s="116">
        <f t="shared" si="439"/>
        <v>10649.37</v>
      </c>
      <c r="AI762" s="116"/>
      <c r="AJ762" s="116"/>
      <c r="AK762" s="117"/>
      <c r="AL762" s="116">
        <f t="shared" si="414"/>
        <v>0</v>
      </c>
      <c r="AM762" s="115"/>
      <c r="AN762" s="116"/>
      <c r="AO762" s="348">
        <f t="shared" si="415"/>
        <v>0</v>
      </c>
      <c r="AP762" s="297"/>
      <c r="AQ762" s="101">
        <f t="shared" si="425"/>
        <v>9318.09</v>
      </c>
      <c r="AR762" s="116">
        <f t="shared" si="440"/>
        <v>9318.09</v>
      </c>
      <c r="AS762" s="116"/>
      <c r="AT762" s="116"/>
      <c r="AU762" s="116"/>
      <c r="AV762" s="343">
        <f t="shared" si="416"/>
        <v>0</v>
      </c>
      <c r="AW762" s="116"/>
      <c r="AX762" s="116"/>
      <c r="AY762" s="343">
        <f t="shared" si="417"/>
        <v>0</v>
      </c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</row>
    <row r="763" spans="1:76" s="21" customFormat="1" ht="12" customHeight="1">
      <c r="A763" s="195">
        <v>18900323</v>
      </c>
      <c r="B763" s="126" t="s">
        <v>2426</v>
      </c>
      <c r="C763" s="109" t="s">
        <v>246</v>
      </c>
      <c r="D763" s="130" t="str">
        <f t="shared" si="429"/>
        <v>AIC</v>
      </c>
      <c r="E763" s="130"/>
      <c r="F763" s="109"/>
      <c r="G763" s="130"/>
      <c r="H763" s="212" t="str">
        <f t="shared" si="441"/>
        <v>AIC</v>
      </c>
      <c r="I763" s="212" t="str">
        <f t="shared" si="446"/>
        <v/>
      </c>
      <c r="J763" s="212" t="str">
        <f t="shared" si="447"/>
        <v/>
      </c>
      <c r="K763" s="212" t="str">
        <f t="shared" si="448"/>
        <v/>
      </c>
      <c r="L763" s="212" t="str">
        <f t="shared" si="430"/>
        <v>NO</v>
      </c>
      <c r="M763" s="212" t="str">
        <f t="shared" si="431"/>
        <v>NO</v>
      </c>
      <c r="N763" s="212" t="str">
        <f t="shared" si="432"/>
        <v/>
      </c>
      <c r="O763" s="212"/>
      <c r="P763" s="110">
        <v>322843.03999999998</v>
      </c>
      <c r="Q763" s="110">
        <v>317635.90000000002</v>
      </c>
      <c r="R763" s="110">
        <v>312428.76</v>
      </c>
      <c r="S763" s="110">
        <v>307221.62</v>
      </c>
      <c r="T763" s="110">
        <v>302014.48</v>
      </c>
      <c r="U763" s="110">
        <v>296807.34000000003</v>
      </c>
      <c r="V763" s="110">
        <v>291600.2</v>
      </c>
      <c r="W763" s="110">
        <v>286393.06</v>
      </c>
      <c r="X763" s="110">
        <v>281185.91999999998</v>
      </c>
      <c r="Y763" s="110">
        <v>275978.78000000003</v>
      </c>
      <c r="Z763" s="110">
        <v>270771.64</v>
      </c>
      <c r="AA763" s="110">
        <v>265564.5</v>
      </c>
      <c r="AB763" s="110">
        <v>260357.36</v>
      </c>
      <c r="AC763" s="110"/>
      <c r="AD763" s="533">
        <f t="shared" si="424"/>
        <v>291600.19999999995</v>
      </c>
      <c r="AE763" s="529"/>
      <c r="AF763" s="118"/>
      <c r="AG763" s="270">
        <v>12</v>
      </c>
      <c r="AH763" s="116">
        <f t="shared" si="439"/>
        <v>291600.19999999995</v>
      </c>
      <c r="AI763" s="116"/>
      <c r="AJ763" s="116"/>
      <c r="AK763" s="117"/>
      <c r="AL763" s="116">
        <f t="shared" si="414"/>
        <v>0</v>
      </c>
      <c r="AM763" s="115"/>
      <c r="AN763" s="116"/>
      <c r="AO763" s="348">
        <f t="shared" si="415"/>
        <v>0</v>
      </c>
      <c r="AP763" s="297"/>
      <c r="AQ763" s="101">
        <f t="shared" si="425"/>
        <v>260357.36</v>
      </c>
      <c r="AR763" s="116">
        <f t="shared" si="440"/>
        <v>260357.36</v>
      </c>
      <c r="AS763" s="116"/>
      <c r="AT763" s="116"/>
      <c r="AU763" s="116"/>
      <c r="AV763" s="343">
        <f t="shared" si="416"/>
        <v>0</v>
      </c>
      <c r="AW763" s="116"/>
      <c r="AX763" s="116"/>
      <c r="AY763" s="343">
        <f t="shared" si="417"/>
        <v>0</v>
      </c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s="21" customFormat="1" ht="12" customHeight="1">
      <c r="A764" s="195">
        <v>18900353</v>
      </c>
      <c r="B764" s="126" t="s">
        <v>2427</v>
      </c>
      <c r="C764" s="109" t="s">
        <v>386</v>
      </c>
      <c r="D764" s="130" t="str">
        <f t="shared" si="429"/>
        <v>AIC</v>
      </c>
      <c r="E764" s="130"/>
      <c r="F764" s="109"/>
      <c r="G764" s="130"/>
      <c r="H764" s="212" t="str">
        <f t="shared" si="441"/>
        <v>AIC</v>
      </c>
      <c r="I764" s="212" t="str">
        <f t="shared" si="446"/>
        <v/>
      </c>
      <c r="J764" s="212" t="str">
        <f t="shared" si="447"/>
        <v/>
      </c>
      <c r="K764" s="212" t="str">
        <f t="shared" si="448"/>
        <v/>
      </c>
      <c r="L764" s="212" t="str">
        <f t="shared" si="430"/>
        <v>NO</v>
      </c>
      <c r="M764" s="212" t="str">
        <f t="shared" si="431"/>
        <v>NO</v>
      </c>
      <c r="N764" s="212" t="str">
        <f t="shared" si="432"/>
        <v/>
      </c>
      <c r="O764" s="212"/>
      <c r="P764" s="110">
        <v>64825.32</v>
      </c>
      <c r="Q764" s="110">
        <v>63937.33</v>
      </c>
      <c r="R764" s="110">
        <v>63049.34</v>
      </c>
      <c r="S764" s="110">
        <v>62161.35</v>
      </c>
      <c r="T764" s="110">
        <v>61273.36</v>
      </c>
      <c r="U764" s="110">
        <v>60385.37</v>
      </c>
      <c r="V764" s="110">
        <v>59497.38</v>
      </c>
      <c r="W764" s="110">
        <v>58609.39</v>
      </c>
      <c r="X764" s="110">
        <v>57721.4</v>
      </c>
      <c r="Y764" s="110">
        <v>56833.41</v>
      </c>
      <c r="Z764" s="110">
        <v>55945.42</v>
      </c>
      <c r="AA764" s="110">
        <v>55057.43</v>
      </c>
      <c r="AB764" s="110">
        <v>54169.440000000002</v>
      </c>
      <c r="AC764" s="110"/>
      <c r="AD764" s="533">
        <f t="shared" si="424"/>
        <v>59497.380000000012</v>
      </c>
      <c r="AE764" s="529"/>
      <c r="AF764" s="118"/>
      <c r="AG764" s="270">
        <v>12</v>
      </c>
      <c r="AH764" s="116">
        <f t="shared" si="439"/>
        <v>59497.380000000012</v>
      </c>
      <c r="AI764" s="116"/>
      <c r="AJ764" s="116"/>
      <c r="AK764" s="117"/>
      <c r="AL764" s="116">
        <f t="shared" si="414"/>
        <v>0</v>
      </c>
      <c r="AM764" s="115"/>
      <c r="AN764" s="116"/>
      <c r="AO764" s="348">
        <f t="shared" si="415"/>
        <v>0</v>
      </c>
      <c r="AP764" s="297"/>
      <c r="AQ764" s="101">
        <f t="shared" si="425"/>
        <v>54169.440000000002</v>
      </c>
      <c r="AR764" s="116">
        <f t="shared" si="440"/>
        <v>54169.440000000002</v>
      </c>
      <c r="AS764" s="116"/>
      <c r="AT764" s="116"/>
      <c r="AU764" s="116"/>
      <c r="AV764" s="343">
        <f t="shared" si="416"/>
        <v>0</v>
      </c>
      <c r="AW764" s="116"/>
      <c r="AX764" s="116"/>
      <c r="AY764" s="343">
        <f t="shared" si="417"/>
        <v>0</v>
      </c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</row>
    <row r="765" spans="1:76" s="21" customFormat="1" ht="12" customHeight="1">
      <c r="A765" s="196">
        <v>18900373</v>
      </c>
      <c r="B765" s="241" t="s">
        <v>2428</v>
      </c>
      <c r="C765" s="122" t="s">
        <v>113</v>
      </c>
      <c r="D765" s="130" t="str">
        <f t="shared" si="429"/>
        <v>AIC</v>
      </c>
      <c r="E765" s="130"/>
      <c r="F765" s="122"/>
      <c r="G765" s="130"/>
      <c r="H765" s="212" t="str">
        <f t="shared" si="441"/>
        <v>AIC</v>
      </c>
      <c r="I765" s="212" t="str">
        <f t="shared" si="446"/>
        <v/>
      </c>
      <c r="J765" s="212" t="str">
        <f t="shared" si="447"/>
        <v/>
      </c>
      <c r="K765" s="212" t="str">
        <f t="shared" si="448"/>
        <v/>
      </c>
      <c r="L765" s="212" t="str">
        <f t="shared" si="430"/>
        <v>NO</v>
      </c>
      <c r="M765" s="212" t="str">
        <f t="shared" si="431"/>
        <v>NO</v>
      </c>
      <c r="N765" s="212" t="str">
        <f t="shared" si="432"/>
        <v/>
      </c>
      <c r="O765" s="212"/>
      <c r="P765" s="110">
        <v>3743405.86</v>
      </c>
      <c r="Q765" s="110">
        <v>3726987.41</v>
      </c>
      <c r="R765" s="110">
        <v>3710568.96</v>
      </c>
      <c r="S765" s="110">
        <v>3694150.51</v>
      </c>
      <c r="T765" s="110">
        <v>3677732.06</v>
      </c>
      <c r="U765" s="110">
        <v>3661313.61</v>
      </c>
      <c r="V765" s="110">
        <v>3644895.16</v>
      </c>
      <c r="W765" s="110">
        <v>3628476.71</v>
      </c>
      <c r="X765" s="110">
        <v>3612058.26</v>
      </c>
      <c r="Y765" s="110">
        <v>3595639.81</v>
      </c>
      <c r="Z765" s="110">
        <v>3579221.36</v>
      </c>
      <c r="AA765" s="110">
        <v>3562802.91</v>
      </c>
      <c r="AB765" s="110">
        <v>3546384.46</v>
      </c>
      <c r="AC765" s="110"/>
      <c r="AD765" s="533">
        <f t="shared" si="424"/>
        <v>3644895.16</v>
      </c>
      <c r="AE765" s="529"/>
      <c r="AF765" s="118"/>
      <c r="AG765" s="270" t="s">
        <v>163</v>
      </c>
      <c r="AH765" s="116">
        <f t="shared" si="439"/>
        <v>3644895.16</v>
      </c>
      <c r="AI765" s="116"/>
      <c r="AJ765" s="116"/>
      <c r="AK765" s="117"/>
      <c r="AL765" s="116">
        <f t="shared" si="414"/>
        <v>0</v>
      </c>
      <c r="AM765" s="115"/>
      <c r="AN765" s="116"/>
      <c r="AO765" s="348">
        <f t="shared" si="415"/>
        <v>0</v>
      </c>
      <c r="AP765" s="297"/>
      <c r="AQ765" s="101">
        <f t="shared" si="425"/>
        <v>3546384.46</v>
      </c>
      <c r="AR765" s="116">
        <f t="shared" si="440"/>
        <v>3546384.46</v>
      </c>
      <c r="AS765" s="116"/>
      <c r="AT765" s="116"/>
      <c r="AU765" s="116"/>
      <c r="AV765" s="343">
        <f t="shared" si="416"/>
        <v>0</v>
      </c>
      <c r="AW765" s="116"/>
      <c r="AX765" s="116"/>
      <c r="AY765" s="343">
        <f t="shared" si="417"/>
        <v>0</v>
      </c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</row>
    <row r="766" spans="1:76" s="21" customFormat="1" ht="12" customHeight="1">
      <c r="A766" s="196">
        <v>18900383</v>
      </c>
      <c r="B766" s="241" t="s">
        <v>2429</v>
      </c>
      <c r="C766" s="122" t="s">
        <v>478</v>
      </c>
      <c r="D766" s="130" t="str">
        <f t="shared" si="429"/>
        <v>AIC</v>
      </c>
      <c r="E766" s="130"/>
      <c r="F766" s="122"/>
      <c r="G766" s="130"/>
      <c r="H766" s="212" t="str">
        <f t="shared" si="441"/>
        <v>AIC</v>
      </c>
      <c r="I766" s="212" t="str">
        <f t="shared" si="446"/>
        <v/>
      </c>
      <c r="J766" s="212" t="str">
        <f t="shared" si="447"/>
        <v/>
      </c>
      <c r="K766" s="212" t="str">
        <f t="shared" si="448"/>
        <v/>
      </c>
      <c r="L766" s="212" t="str">
        <f t="shared" si="430"/>
        <v>NO</v>
      </c>
      <c r="M766" s="212" t="str">
        <f t="shared" si="431"/>
        <v>NO</v>
      </c>
      <c r="N766" s="212" t="str">
        <f t="shared" si="432"/>
        <v/>
      </c>
      <c r="O766" s="212"/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10">
        <v>0</v>
      </c>
      <c r="V766" s="110">
        <v>0</v>
      </c>
      <c r="W766" s="110">
        <v>0</v>
      </c>
      <c r="X766" s="110">
        <v>0</v>
      </c>
      <c r="Y766" s="110">
        <v>0</v>
      </c>
      <c r="Z766" s="110">
        <v>0</v>
      </c>
      <c r="AA766" s="110">
        <v>0</v>
      </c>
      <c r="AB766" s="110">
        <v>0</v>
      </c>
      <c r="AC766" s="110"/>
      <c r="AD766" s="533">
        <f t="shared" si="424"/>
        <v>0</v>
      </c>
      <c r="AE766" s="529"/>
      <c r="AF766" s="118"/>
      <c r="AG766" s="270" t="s">
        <v>163</v>
      </c>
      <c r="AH766" s="116">
        <f t="shared" si="439"/>
        <v>0</v>
      </c>
      <c r="AI766" s="116"/>
      <c r="AJ766" s="116"/>
      <c r="AK766" s="117"/>
      <c r="AL766" s="116">
        <f t="shared" si="414"/>
        <v>0</v>
      </c>
      <c r="AM766" s="115"/>
      <c r="AN766" s="116"/>
      <c r="AO766" s="348">
        <f t="shared" si="415"/>
        <v>0</v>
      </c>
      <c r="AP766" s="297"/>
      <c r="AQ766" s="101">
        <f t="shared" si="425"/>
        <v>0</v>
      </c>
      <c r="AR766" s="116">
        <f t="shared" si="440"/>
        <v>0</v>
      </c>
      <c r="AS766" s="116"/>
      <c r="AT766" s="116"/>
      <c r="AU766" s="116"/>
      <c r="AV766" s="343">
        <f t="shared" si="416"/>
        <v>0</v>
      </c>
      <c r="AW766" s="116"/>
      <c r="AX766" s="116"/>
      <c r="AY766" s="343">
        <f t="shared" si="417"/>
        <v>0</v>
      </c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</row>
    <row r="767" spans="1:76" s="21" customFormat="1" ht="12" customHeight="1">
      <c r="A767" s="196">
        <v>18900393</v>
      </c>
      <c r="B767" s="241" t="s">
        <v>2430</v>
      </c>
      <c r="C767" s="122" t="s">
        <v>860</v>
      </c>
      <c r="D767" s="130" t="str">
        <f t="shared" si="429"/>
        <v>AIC</v>
      </c>
      <c r="E767" s="130"/>
      <c r="F767" s="122"/>
      <c r="G767" s="130"/>
      <c r="H767" s="212" t="str">
        <f t="shared" si="441"/>
        <v>AIC</v>
      </c>
      <c r="I767" s="212" t="str">
        <f t="shared" si="446"/>
        <v/>
      </c>
      <c r="J767" s="212" t="str">
        <f t="shared" si="447"/>
        <v/>
      </c>
      <c r="K767" s="212" t="str">
        <f t="shared" si="448"/>
        <v/>
      </c>
      <c r="L767" s="212" t="str">
        <f t="shared" si="430"/>
        <v>NO</v>
      </c>
      <c r="M767" s="212" t="str">
        <f t="shared" si="431"/>
        <v>NO</v>
      </c>
      <c r="N767" s="212" t="str">
        <f t="shared" si="432"/>
        <v/>
      </c>
      <c r="O767" s="212"/>
      <c r="P767" s="110">
        <v>13751147.560000001</v>
      </c>
      <c r="Q767" s="110">
        <v>13717770.99</v>
      </c>
      <c r="R767" s="110">
        <v>13684394.42</v>
      </c>
      <c r="S767" s="110">
        <v>13651017.85</v>
      </c>
      <c r="T767" s="110">
        <v>13617641.279999999</v>
      </c>
      <c r="U767" s="110">
        <v>13584264.710000001</v>
      </c>
      <c r="V767" s="110">
        <v>13550888.140000001</v>
      </c>
      <c r="W767" s="110">
        <v>13517511.57</v>
      </c>
      <c r="X767" s="110">
        <v>13484135</v>
      </c>
      <c r="Y767" s="110">
        <v>13450758.43</v>
      </c>
      <c r="Z767" s="110">
        <v>13417381.859999999</v>
      </c>
      <c r="AA767" s="110">
        <v>13384005.289999999</v>
      </c>
      <c r="AB767" s="110">
        <v>13350628.720000001</v>
      </c>
      <c r="AC767" s="110"/>
      <c r="AD767" s="533">
        <f t="shared" si="424"/>
        <v>13550888.140000001</v>
      </c>
      <c r="AE767" s="529"/>
      <c r="AF767" s="118"/>
      <c r="AG767" s="270" t="s">
        <v>163</v>
      </c>
      <c r="AH767" s="116">
        <f t="shared" si="439"/>
        <v>13550888.140000001</v>
      </c>
      <c r="AI767" s="116"/>
      <c r="AJ767" s="116"/>
      <c r="AK767" s="117"/>
      <c r="AL767" s="116">
        <f t="shared" si="414"/>
        <v>0</v>
      </c>
      <c r="AM767" s="115"/>
      <c r="AN767" s="116"/>
      <c r="AO767" s="348">
        <f t="shared" si="415"/>
        <v>0</v>
      </c>
      <c r="AP767" s="297"/>
      <c r="AQ767" s="101">
        <f t="shared" si="425"/>
        <v>13350628.720000001</v>
      </c>
      <c r="AR767" s="116">
        <f t="shared" si="440"/>
        <v>13350628.720000001</v>
      </c>
      <c r="AS767" s="116"/>
      <c r="AT767" s="116"/>
      <c r="AU767" s="116"/>
      <c r="AV767" s="343">
        <f t="shared" si="416"/>
        <v>0</v>
      </c>
      <c r="AW767" s="116"/>
      <c r="AX767" s="116"/>
      <c r="AY767" s="343">
        <f t="shared" si="417"/>
        <v>0</v>
      </c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</row>
    <row r="768" spans="1:76" s="21" customFormat="1" ht="12" customHeight="1">
      <c r="A768" s="196">
        <v>18900403</v>
      </c>
      <c r="B768" s="241" t="s">
        <v>2431</v>
      </c>
      <c r="C768" s="122" t="s">
        <v>984</v>
      </c>
      <c r="D768" s="130" t="str">
        <f t="shared" si="429"/>
        <v>AIC</v>
      </c>
      <c r="E768" s="130"/>
      <c r="F768" s="122"/>
      <c r="G768" s="130"/>
      <c r="H768" s="212" t="str">
        <f t="shared" si="441"/>
        <v>AIC</v>
      </c>
      <c r="I768" s="212" t="str">
        <f t="shared" si="446"/>
        <v/>
      </c>
      <c r="J768" s="212" t="str">
        <f t="shared" si="447"/>
        <v/>
      </c>
      <c r="K768" s="212" t="str">
        <f t="shared" si="448"/>
        <v/>
      </c>
      <c r="L768" s="212" t="str">
        <f t="shared" si="430"/>
        <v>NO</v>
      </c>
      <c r="M768" s="212" t="str">
        <f t="shared" si="431"/>
        <v>NO</v>
      </c>
      <c r="N768" s="212" t="str">
        <f t="shared" si="432"/>
        <v/>
      </c>
      <c r="O768" s="212"/>
      <c r="P768" s="110">
        <v>36926.35</v>
      </c>
      <c r="Q768" s="110">
        <v>31651.19</v>
      </c>
      <c r="R768" s="110">
        <v>26376.03</v>
      </c>
      <c r="S768" s="110">
        <v>21100.87</v>
      </c>
      <c r="T768" s="110">
        <v>15825.71</v>
      </c>
      <c r="U768" s="110">
        <v>10550.55</v>
      </c>
      <c r="V768" s="110">
        <v>5275.39</v>
      </c>
      <c r="W768" s="110">
        <v>0</v>
      </c>
      <c r="X768" s="110">
        <v>0</v>
      </c>
      <c r="Y768" s="110">
        <v>0</v>
      </c>
      <c r="Z768" s="110">
        <v>0</v>
      </c>
      <c r="AA768" s="110">
        <v>0</v>
      </c>
      <c r="AB768" s="110">
        <v>0</v>
      </c>
      <c r="AC768" s="110"/>
      <c r="AD768" s="533">
        <f t="shared" si="424"/>
        <v>10770.242916666666</v>
      </c>
      <c r="AE768" s="529"/>
      <c r="AF768" s="118"/>
      <c r="AG768" s="270" t="s">
        <v>163</v>
      </c>
      <c r="AH768" s="116">
        <f t="shared" si="439"/>
        <v>10770.242916666666</v>
      </c>
      <c r="AI768" s="116"/>
      <c r="AJ768" s="116"/>
      <c r="AK768" s="117"/>
      <c r="AL768" s="116">
        <f t="shared" si="414"/>
        <v>0</v>
      </c>
      <c r="AM768" s="115"/>
      <c r="AN768" s="116"/>
      <c r="AO768" s="348">
        <f t="shared" si="415"/>
        <v>0</v>
      </c>
      <c r="AP768" s="297"/>
      <c r="AQ768" s="101">
        <f t="shared" si="425"/>
        <v>0</v>
      </c>
      <c r="AR768" s="116">
        <f t="shared" si="440"/>
        <v>0</v>
      </c>
      <c r="AS768" s="116"/>
      <c r="AT768" s="116"/>
      <c r="AU768" s="116"/>
      <c r="AV768" s="343">
        <f t="shared" si="416"/>
        <v>0</v>
      </c>
      <c r="AW768" s="116"/>
      <c r="AX768" s="116"/>
      <c r="AY768" s="343">
        <f t="shared" si="417"/>
        <v>0</v>
      </c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</row>
    <row r="769" spans="1:76" s="21" customFormat="1" ht="12" customHeight="1">
      <c r="A769" s="196">
        <v>18900413</v>
      </c>
      <c r="B769" s="241" t="s">
        <v>2432</v>
      </c>
      <c r="C769" s="122" t="s">
        <v>987</v>
      </c>
      <c r="D769" s="130" t="str">
        <f t="shared" si="429"/>
        <v>AIC</v>
      </c>
      <c r="E769" s="130"/>
      <c r="F769" s="122"/>
      <c r="G769" s="130"/>
      <c r="H769" s="212" t="str">
        <f t="shared" si="441"/>
        <v>AIC</v>
      </c>
      <c r="I769" s="212" t="str">
        <f t="shared" si="446"/>
        <v/>
      </c>
      <c r="J769" s="212" t="str">
        <f t="shared" si="447"/>
        <v/>
      </c>
      <c r="K769" s="212" t="str">
        <f t="shared" si="448"/>
        <v/>
      </c>
      <c r="L769" s="212" t="str">
        <f t="shared" si="430"/>
        <v>NO</v>
      </c>
      <c r="M769" s="212" t="str">
        <f t="shared" si="431"/>
        <v>NO</v>
      </c>
      <c r="N769" s="212" t="str">
        <f t="shared" si="432"/>
        <v/>
      </c>
      <c r="O769" s="212"/>
      <c r="P769" s="110">
        <v>48503.9</v>
      </c>
      <c r="Q769" s="110">
        <v>41574.76</v>
      </c>
      <c r="R769" s="110">
        <v>34645.620000000003</v>
      </c>
      <c r="S769" s="110">
        <v>27716.48</v>
      </c>
      <c r="T769" s="110">
        <v>20787.34</v>
      </c>
      <c r="U769" s="110">
        <v>13858.2</v>
      </c>
      <c r="V769" s="110">
        <v>6929.06</v>
      </c>
      <c r="W769" s="110">
        <v>0</v>
      </c>
      <c r="X769" s="110">
        <v>0</v>
      </c>
      <c r="Y769" s="110">
        <v>0</v>
      </c>
      <c r="Z769" s="110">
        <v>0</v>
      </c>
      <c r="AA769" s="110">
        <v>0</v>
      </c>
      <c r="AB769" s="110">
        <v>0</v>
      </c>
      <c r="AC769" s="110"/>
      <c r="AD769" s="533">
        <f t="shared" si="424"/>
        <v>14146.950833333334</v>
      </c>
      <c r="AE769" s="529"/>
      <c r="AF769" s="118"/>
      <c r="AG769" s="270" t="s">
        <v>163</v>
      </c>
      <c r="AH769" s="116">
        <f t="shared" si="439"/>
        <v>14146.950833333334</v>
      </c>
      <c r="AI769" s="116"/>
      <c r="AJ769" s="116"/>
      <c r="AK769" s="117"/>
      <c r="AL769" s="116">
        <f t="shared" si="414"/>
        <v>0</v>
      </c>
      <c r="AM769" s="115"/>
      <c r="AN769" s="116"/>
      <c r="AO769" s="348">
        <f t="shared" si="415"/>
        <v>0</v>
      </c>
      <c r="AP769" s="297"/>
      <c r="AQ769" s="101">
        <f t="shared" si="425"/>
        <v>0</v>
      </c>
      <c r="AR769" s="116">
        <f t="shared" si="440"/>
        <v>0</v>
      </c>
      <c r="AS769" s="116"/>
      <c r="AT769" s="116"/>
      <c r="AU769" s="116"/>
      <c r="AV769" s="343">
        <f t="shared" si="416"/>
        <v>0</v>
      </c>
      <c r="AW769" s="116"/>
      <c r="AX769" s="116"/>
      <c r="AY769" s="343">
        <f t="shared" si="417"/>
        <v>0</v>
      </c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</row>
    <row r="770" spans="1:76" s="21" customFormat="1" ht="12" customHeight="1">
      <c r="A770" s="196">
        <v>18900423</v>
      </c>
      <c r="B770" s="241" t="s">
        <v>2433</v>
      </c>
      <c r="C770" s="122" t="s">
        <v>985</v>
      </c>
      <c r="D770" s="130" t="str">
        <f t="shared" si="429"/>
        <v>AIC</v>
      </c>
      <c r="E770" s="130"/>
      <c r="F770" s="122"/>
      <c r="G770" s="130"/>
      <c r="H770" s="212" t="str">
        <f t="shared" si="441"/>
        <v>AIC</v>
      </c>
      <c r="I770" s="212" t="str">
        <f t="shared" si="446"/>
        <v/>
      </c>
      <c r="J770" s="212" t="str">
        <f t="shared" si="447"/>
        <v/>
      </c>
      <c r="K770" s="212" t="str">
        <f t="shared" si="448"/>
        <v/>
      </c>
      <c r="L770" s="212" t="str">
        <f t="shared" si="430"/>
        <v>NO</v>
      </c>
      <c r="M770" s="212" t="str">
        <f t="shared" si="431"/>
        <v>NO</v>
      </c>
      <c r="N770" s="212" t="str">
        <f t="shared" si="432"/>
        <v/>
      </c>
      <c r="O770" s="212"/>
      <c r="P770" s="110">
        <v>193334.43</v>
      </c>
      <c r="Q770" s="110">
        <v>165715.21</v>
      </c>
      <c r="R770" s="110">
        <v>138095.99</v>
      </c>
      <c r="S770" s="110">
        <v>110476.77</v>
      </c>
      <c r="T770" s="110">
        <v>82857.55</v>
      </c>
      <c r="U770" s="110">
        <v>55238.36</v>
      </c>
      <c r="V770" s="110">
        <v>27619.17</v>
      </c>
      <c r="W770" s="110">
        <v>0</v>
      </c>
      <c r="X770" s="110">
        <v>0</v>
      </c>
      <c r="Y770" s="110">
        <v>0</v>
      </c>
      <c r="Z770" s="110">
        <v>0</v>
      </c>
      <c r="AA770" s="110">
        <v>0</v>
      </c>
      <c r="AB770" s="110">
        <v>0</v>
      </c>
      <c r="AC770" s="110"/>
      <c r="AD770" s="533">
        <f t="shared" si="424"/>
        <v>56389.188750000001</v>
      </c>
      <c r="AE770" s="529"/>
      <c r="AF770" s="118"/>
      <c r="AG770" s="270" t="s">
        <v>163</v>
      </c>
      <c r="AH770" s="116">
        <f t="shared" si="439"/>
        <v>56389.188750000001</v>
      </c>
      <c r="AI770" s="116"/>
      <c r="AJ770" s="116"/>
      <c r="AK770" s="117"/>
      <c r="AL770" s="116">
        <f t="shared" si="414"/>
        <v>0</v>
      </c>
      <c r="AM770" s="115"/>
      <c r="AN770" s="116"/>
      <c r="AO770" s="348">
        <f t="shared" si="415"/>
        <v>0</v>
      </c>
      <c r="AP770" s="297"/>
      <c r="AQ770" s="101">
        <f t="shared" si="425"/>
        <v>0</v>
      </c>
      <c r="AR770" s="116">
        <f t="shared" si="440"/>
        <v>0</v>
      </c>
      <c r="AS770" s="116"/>
      <c r="AT770" s="116"/>
      <c r="AU770" s="116"/>
      <c r="AV770" s="343">
        <f t="shared" si="416"/>
        <v>0</v>
      </c>
      <c r="AW770" s="116"/>
      <c r="AX770" s="116"/>
      <c r="AY770" s="343">
        <f t="shared" si="417"/>
        <v>0</v>
      </c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</row>
    <row r="771" spans="1:76" s="21" customFormat="1" ht="12" customHeight="1">
      <c r="A771" s="196">
        <v>18900433</v>
      </c>
      <c r="B771" s="241" t="s">
        <v>2434</v>
      </c>
      <c r="C771" s="122" t="s">
        <v>1033</v>
      </c>
      <c r="D771" s="130" t="str">
        <f t="shared" si="429"/>
        <v>AIC</v>
      </c>
      <c r="E771" s="130"/>
      <c r="F771" s="122"/>
      <c r="G771" s="130"/>
      <c r="H771" s="212" t="str">
        <f t="shared" si="441"/>
        <v>AIC</v>
      </c>
      <c r="I771" s="212" t="str">
        <f t="shared" si="446"/>
        <v/>
      </c>
      <c r="J771" s="212" t="str">
        <f t="shared" si="447"/>
        <v/>
      </c>
      <c r="K771" s="212" t="str">
        <f t="shared" si="448"/>
        <v/>
      </c>
      <c r="L771" s="212" t="str">
        <f t="shared" si="430"/>
        <v>NO</v>
      </c>
      <c r="M771" s="212" t="str">
        <f t="shared" si="431"/>
        <v>NO</v>
      </c>
      <c r="N771" s="212" t="str">
        <f t="shared" si="432"/>
        <v/>
      </c>
      <c r="O771" s="212"/>
      <c r="P771" s="110">
        <v>4088093.5</v>
      </c>
      <c r="Q771" s="110">
        <v>4063166.11</v>
      </c>
      <c r="R771" s="110">
        <v>4038238.72</v>
      </c>
      <c r="S771" s="110">
        <v>4013311.33</v>
      </c>
      <c r="T771" s="110">
        <v>3988383.94</v>
      </c>
      <c r="U771" s="110">
        <v>3963456.55</v>
      </c>
      <c r="V771" s="110">
        <v>3938529.16</v>
      </c>
      <c r="W771" s="110">
        <v>3913601.77</v>
      </c>
      <c r="X771" s="110">
        <v>3888674.38</v>
      </c>
      <c r="Y771" s="110">
        <v>3863746.99</v>
      </c>
      <c r="Z771" s="110">
        <v>3838819.6</v>
      </c>
      <c r="AA771" s="110">
        <v>3813892.21</v>
      </c>
      <c r="AB771" s="110">
        <v>3788964.82</v>
      </c>
      <c r="AC771" s="110"/>
      <c r="AD771" s="533">
        <f t="shared" si="424"/>
        <v>3938529.16</v>
      </c>
      <c r="AE771" s="529"/>
      <c r="AF771" s="118"/>
      <c r="AG771" s="270" t="s">
        <v>163</v>
      </c>
      <c r="AH771" s="116">
        <f t="shared" si="439"/>
        <v>3938529.16</v>
      </c>
      <c r="AI771" s="116"/>
      <c r="AJ771" s="116"/>
      <c r="AK771" s="117"/>
      <c r="AL771" s="116">
        <f t="shared" si="414"/>
        <v>0</v>
      </c>
      <c r="AM771" s="115"/>
      <c r="AN771" s="116"/>
      <c r="AO771" s="348">
        <f t="shared" si="415"/>
        <v>0</v>
      </c>
      <c r="AP771" s="297"/>
      <c r="AQ771" s="101">
        <f t="shared" si="425"/>
        <v>3788964.82</v>
      </c>
      <c r="AR771" s="116">
        <f t="shared" si="440"/>
        <v>3788964.82</v>
      </c>
      <c r="AS771" s="116"/>
      <c r="AT771" s="116"/>
      <c r="AU771" s="116"/>
      <c r="AV771" s="343">
        <f t="shared" si="416"/>
        <v>0</v>
      </c>
      <c r="AW771" s="116"/>
      <c r="AX771" s="116"/>
      <c r="AY771" s="343">
        <f t="shared" si="417"/>
        <v>0</v>
      </c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</row>
    <row r="772" spans="1:76" s="21" customFormat="1" ht="12" customHeight="1">
      <c r="A772" s="196">
        <v>18900443</v>
      </c>
      <c r="B772" s="241" t="s">
        <v>2435</v>
      </c>
      <c r="C772" s="122" t="s">
        <v>1127</v>
      </c>
      <c r="D772" s="130" t="str">
        <f t="shared" si="429"/>
        <v>AIC</v>
      </c>
      <c r="E772" s="130"/>
      <c r="F772" s="122"/>
      <c r="G772" s="130"/>
      <c r="H772" s="212" t="str">
        <f t="shared" si="441"/>
        <v>AIC</v>
      </c>
      <c r="I772" s="212" t="str">
        <f t="shared" si="446"/>
        <v/>
      </c>
      <c r="J772" s="212" t="str">
        <f t="shared" si="447"/>
        <v/>
      </c>
      <c r="K772" s="212" t="str">
        <f t="shared" si="448"/>
        <v/>
      </c>
      <c r="L772" s="212" t="str">
        <f t="shared" si="430"/>
        <v>NO</v>
      </c>
      <c r="M772" s="212" t="str">
        <f t="shared" si="431"/>
        <v>NO</v>
      </c>
      <c r="N772" s="212" t="str">
        <f t="shared" si="432"/>
        <v/>
      </c>
      <c r="O772" s="212"/>
      <c r="P772" s="110">
        <v>50272.07</v>
      </c>
      <c r="Q772" s="110">
        <v>47986.97</v>
      </c>
      <c r="R772" s="110">
        <v>45701.87</v>
      </c>
      <c r="S772" s="110">
        <v>43416.77</v>
      </c>
      <c r="T772" s="110">
        <v>41131.67</v>
      </c>
      <c r="U772" s="110">
        <v>38846.57</v>
      </c>
      <c r="V772" s="110">
        <v>36561.47</v>
      </c>
      <c r="W772" s="110">
        <v>34276.370000000003</v>
      </c>
      <c r="X772" s="110">
        <v>31991.27</v>
      </c>
      <c r="Y772" s="110">
        <v>29706.17</v>
      </c>
      <c r="Z772" s="110">
        <v>27421.07</v>
      </c>
      <c r="AA772" s="110">
        <v>25135.97</v>
      </c>
      <c r="AB772" s="110">
        <v>22850.87</v>
      </c>
      <c r="AC772" s="110"/>
      <c r="AD772" s="533">
        <f t="shared" si="424"/>
        <v>36561.47</v>
      </c>
      <c r="AE772" s="529"/>
      <c r="AF772" s="118"/>
      <c r="AG772" s="270" t="s">
        <v>163</v>
      </c>
      <c r="AH772" s="116">
        <f t="shared" si="439"/>
        <v>36561.47</v>
      </c>
      <c r="AI772" s="116"/>
      <c r="AJ772" s="116"/>
      <c r="AK772" s="117"/>
      <c r="AL772" s="116">
        <f t="shared" ref="AL772:AL838" si="449">SUM(AI772:AK772)</f>
        <v>0</v>
      </c>
      <c r="AM772" s="115"/>
      <c r="AN772" s="116"/>
      <c r="AO772" s="348">
        <f t="shared" ref="AO772:AO838" si="450">AM772+AN772</f>
        <v>0</v>
      </c>
      <c r="AP772" s="297"/>
      <c r="AQ772" s="101">
        <f t="shared" si="425"/>
        <v>22850.87</v>
      </c>
      <c r="AR772" s="116">
        <f t="shared" si="440"/>
        <v>22850.87</v>
      </c>
      <c r="AS772" s="116"/>
      <c r="AT772" s="116"/>
      <c r="AU772" s="116"/>
      <c r="AV772" s="343">
        <f t="shared" ref="AV772:AV838" si="451">SUM(AS772:AU772)</f>
        <v>0</v>
      </c>
      <c r="AW772" s="116"/>
      <c r="AX772" s="116"/>
      <c r="AY772" s="343">
        <f t="shared" ref="AY772:AY838" si="452">AW772+AX772</f>
        <v>0</v>
      </c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</row>
    <row r="773" spans="1:76" s="21" customFormat="1" ht="12" customHeight="1">
      <c r="A773" s="196">
        <v>18900451</v>
      </c>
      <c r="B773" s="241" t="s">
        <v>2436</v>
      </c>
      <c r="C773" s="122" t="s">
        <v>1154</v>
      </c>
      <c r="D773" s="130" t="str">
        <f t="shared" si="429"/>
        <v>AIC</v>
      </c>
      <c r="E773" s="130"/>
      <c r="F773" s="122"/>
      <c r="G773" s="130"/>
      <c r="H773" s="212" t="str">
        <f t="shared" si="441"/>
        <v>AIC</v>
      </c>
      <c r="I773" s="212" t="str">
        <f t="shared" si="446"/>
        <v/>
      </c>
      <c r="J773" s="212" t="str">
        <f t="shared" si="447"/>
        <v/>
      </c>
      <c r="K773" s="212" t="str">
        <f t="shared" si="448"/>
        <v/>
      </c>
      <c r="L773" s="212" t="str">
        <f t="shared" si="430"/>
        <v>NO</v>
      </c>
      <c r="M773" s="212" t="str">
        <f t="shared" si="431"/>
        <v>NO</v>
      </c>
      <c r="N773" s="212" t="str">
        <f t="shared" si="432"/>
        <v/>
      </c>
      <c r="O773" s="212"/>
      <c r="P773" s="110">
        <v>17049.55</v>
      </c>
      <c r="Q773" s="110">
        <v>16274.57</v>
      </c>
      <c r="R773" s="110">
        <v>15499.59</v>
      </c>
      <c r="S773" s="110">
        <v>14724.61</v>
      </c>
      <c r="T773" s="110">
        <v>13949.63</v>
      </c>
      <c r="U773" s="110">
        <v>13174.65</v>
      </c>
      <c r="V773" s="110">
        <v>12399.67</v>
      </c>
      <c r="W773" s="110">
        <v>11624.69</v>
      </c>
      <c r="X773" s="110">
        <v>10849.71</v>
      </c>
      <c r="Y773" s="110">
        <v>10074.73</v>
      </c>
      <c r="Z773" s="110">
        <v>9299.75</v>
      </c>
      <c r="AA773" s="110">
        <v>8524.77</v>
      </c>
      <c r="AB773" s="110">
        <v>7749.79</v>
      </c>
      <c r="AC773" s="110"/>
      <c r="AD773" s="533">
        <f t="shared" si="424"/>
        <v>12399.67</v>
      </c>
      <c r="AE773" s="529"/>
      <c r="AF773" s="118"/>
      <c r="AG773" s="270" t="s">
        <v>163</v>
      </c>
      <c r="AH773" s="116">
        <f t="shared" si="439"/>
        <v>12399.67</v>
      </c>
      <c r="AI773" s="116"/>
      <c r="AJ773" s="116"/>
      <c r="AK773" s="117"/>
      <c r="AL773" s="116">
        <f t="shared" si="449"/>
        <v>0</v>
      </c>
      <c r="AM773" s="115"/>
      <c r="AN773" s="116"/>
      <c r="AO773" s="348">
        <f t="shared" si="450"/>
        <v>0</v>
      </c>
      <c r="AP773" s="297"/>
      <c r="AQ773" s="101">
        <f t="shared" si="425"/>
        <v>7749.79</v>
      </c>
      <c r="AR773" s="116">
        <f t="shared" si="440"/>
        <v>7749.79</v>
      </c>
      <c r="AS773" s="116"/>
      <c r="AT773" s="116"/>
      <c r="AU773" s="116"/>
      <c r="AV773" s="343">
        <f t="shared" si="451"/>
        <v>0</v>
      </c>
      <c r="AW773" s="116"/>
      <c r="AX773" s="116"/>
      <c r="AY773" s="343">
        <f t="shared" si="452"/>
        <v>0</v>
      </c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</row>
    <row r="774" spans="1:76" s="21" customFormat="1" ht="12" customHeight="1">
      <c r="A774" s="196">
        <v>18900452</v>
      </c>
      <c r="B774" s="241" t="s">
        <v>2437</v>
      </c>
      <c r="C774" s="122" t="s">
        <v>1155</v>
      </c>
      <c r="D774" s="130" t="str">
        <f t="shared" si="429"/>
        <v>AIC</v>
      </c>
      <c r="E774" s="130"/>
      <c r="F774" s="122"/>
      <c r="G774" s="130"/>
      <c r="H774" s="212" t="str">
        <f t="shared" si="441"/>
        <v>AIC</v>
      </c>
      <c r="I774" s="212" t="str">
        <f t="shared" si="446"/>
        <v/>
      </c>
      <c r="J774" s="212" t="str">
        <f t="shared" si="447"/>
        <v/>
      </c>
      <c r="K774" s="212" t="str">
        <f t="shared" si="448"/>
        <v/>
      </c>
      <c r="L774" s="212" t="str">
        <f t="shared" si="430"/>
        <v>NO</v>
      </c>
      <c r="M774" s="212" t="str">
        <f t="shared" si="431"/>
        <v>NO</v>
      </c>
      <c r="N774" s="212" t="str">
        <f t="shared" si="432"/>
        <v/>
      </c>
      <c r="O774" s="212"/>
      <c r="P774" s="110">
        <v>10449.65</v>
      </c>
      <c r="Q774" s="110">
        <v>9974.66</v>
      </c>
      <c r="R774" s="110">
        <v>9499.67</v>
      </c>
      <c r="S774" s="110">
        <v>9024.68</v>
      </c>
      <c r="T774" s="110">
        <v>8549.69</v>
      </c>
      <c r="U774" s="110">
        <v>8074.7</v>
      </c>
      <c r="V774" s="110">
        <v>7599.71</v>
      </c>
      <c r="W774" s="110">
        <v>7124.72</v>
      </c>
      <c r="X774" s="110">
        <v>6649.73</v>
      </c>
      <c r="Y774" s="110">
        <v>6174.74</v>
      </c>
      <c r="Z774" s="110">
        <v>5699.75</v>
      </c>
      <c r="AA774" s="110">
        <v>5224.76</v>
      </c>
      <c r="AB774" s="110">
        <v>4749.7700000000004</v>
      </c>
      <c r="AC774" s="110"/>
      <c r="AD774" s="533">
        <f t="shared" si="424"/>
        <v>7599.71</v>
      </c>
      <c r="AE774" s="529"/>
      <c r="AF774" s="118"/>
      <c r="AG774" s="270" t="s">
        <v>163</v>
      </c>
      <c r="AH774" s="116">
        <f t="shared" si="439"/>
        <v>7599.71</v>
      </c>
      <c r="AI774" s="116"/>
      <c r="AJ774" s="116"/>
      <c r="AK774" s="117"/>
      <c r="AL774" s="116">
        <f t="shared" si="449"/>
        <v>0</v>
      </c>
      <c r="AM774" s="115"/>
      <c r="AN774" s="116"/>
      <c r="AO774" s="348">
        <f t="shared" si="450"/>
        <v>0</v>
      </c>
      <c r="AP774" s="297"/>
      <c r="AQ774" s="101">
        <f t="shared" si="425"/>
        <v>4749.7700000000004</v>
      </c>
      <c r="AR774" s="116">
        <f t="shared" si="440"/>
        <v>4749.7700000000004</v>
      </c>
      <c r="AS774" s="116"/>
      <c r="AT774" s="116"/>
      <c r="AU774" s="116"/>
      <c r="AV774" s="343">
        <f t="shared" si="451"/>
        <v>0</v>
      </c>
      <c r="AW774" s="116"/>
      <c r="AX774" s="116"/>
      <c r="AY774" s="343">
        <f t="shared" si="452"/>
        <v>0</v>
      </c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</row>
    <row r="775" spans="1:76" s="21" customFormat="1" ht="12" customHeight="1">
      <c r="A775" s="439">
        <v>18900463</v>
      </c>
      <c r="B775" s="249" t="s">
        <v>2438</v>
      </c>
      <c r="C775" s="469" t="s">
        <v>1433</v>
      </c>
      <c r="D775" s="411" t="str">
        <f t="shared" si="429"/>
        <v>AIC</v>
      </c>
      <c r="E775" s="411"/>
      <c r="F775" s="428">
        <v>43025</v>
      </c>
      <c r="G775" s="411"/>
      <c r="H775" s="412" t="str">
        <f t="shared" si="441"/>
        <v>AIC</v>
      </c>
      <c r="I775" s="412" t="str">
        <f t="shared" si="446"/>
        <v/>
      </c>
      <c r="J775" s="412" t="str">
        <f t="shared" si="447"/>
        <v/>
      </c>
      <c r="K775" s="412" t="str">
        <f t="shared" si="448"/>
        <v/>
      </c>
      <c r="L775" s="412" t="str">
        <f t="shared" si="430"/>
        <v>NO</v>
      </c>
      <c r="M775" s="412" t="str">
        <f t="shared" si="431"/>
        <v>NO</v>
      </c>
      <c r="N775" s="412" t="str">
        <f t="shared" si="432"/>
        <v/>
      </c>
      <c r="O775" s="412"/>
      <c r="P775" s="413">
        <v>0</v>
      </c>
      <c r="Q775" s="413">
        <v>0</v>
      </c>
      <c r="R775" s="413">
        <v>0</v>
      </c>
      <c r="S775" s="413">
        <v>0</v>
      </c>
      <c r="T775" s="413">
        <v>48124.07</v>
      </c>
      <c r="U775" s="413">
        <v>48124.07</v>
      </c>
      <c r="V775" s="413">
        <v>46519.93</v>
      </c>
      <c r="W775" s="413">
        <v>45717.86</v>
      </c>
      <c r="X775" s="413">
        <v>44915.79</v>
      </c>
      <c r="Y775" s="413">
        <v>44113.72</v>
      </c>
      <c r="Z775" s="413">
        <v>43311.65</v>
      </c>
      <c r="AA775" s="413">
        <v>42509.58</v>
      </c>
      <c r="AB775" s="413">
        <v>41707.51</v>
      </c>
      <c r="AC775" s="413"/>
      <c r="AD775" s="534">
        <f t="shared" si="424"/>
        <v>32015.868750000005</v>
      </c>
      <c r="AE775" s="530"/>
      <c r="AF775" s="414"/>
      <c r="AG775" s="415"/>
      <c r="AH775" s="416">
        <f t="shared" si="439"/>
        <v>32015.868750000005</v>
      </c>
      <c r="AI775" s="416"/>
      <c r="AJ775" s="416"/>
      <c r="AK775" s="417"/>
      <c r="AL775" s="416">
        <f t="shared" si="449"/>
        <v>0</v>
      </c>
      <c r="AM775" s="418"/>
      <c r="AN775" s="416"/>
      <c r="AO775" s="419">
        <f t="shared" si="450"/>
        <v>0</v>
      </c>
      <c r="AP775" s="297"/>
      <c r="AQ775" s="420">
        <f t="shared" si="425"/>
        <v>41707.51</v>
      </c>
      <c r="AR775" s="416">
        <f t="shared" si="440"/>
        <v>41707.51</v>
      </c>
      <c r="AS775" s="416"/>
      <c r="AT775" s="416"/>
      <c r="AU775" s="416"/>
      <c r="AV775" s="421">
        <f t="shared" si="451"/>
        <v>0</v>
      </c>
      <c r="AW775" s="416"/>
      <c r="AX775" s="416"/>
      <c r="AY775" s="421">
        <f t="shared" si="452"/>
        <v>0</v>
      </c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</row>
    <row r="776" spans="1:76" s="21" customFormat="1" ht="12" customHeight="1">
      <c r="A776" s="439">
        <v>18900473</v>
      </c>
      <c r="B776" s="249" t="s">
        <v>2439</v>
      </c>
      <c r="C776" s="469" t="s">
        <v>1434</v>
      </c>
      <c r="D776" s="411" t="str">
        <f t="shared" si="429"/>
        <v>AIC</v>
      </c>
      <c r="E776" s="411"/>
      <c r="F776" s="428">
        <v>43025</v>
      </c>
      <c r="G776" s="411"/>
      <c r="H776" s="412" t="str">
        <f t="shared" si="441"/>
        <v>AIC</v>
      </c>
      <c r="I776" s="412" t="str">
        <f t="shared" si="446"/>
        <v/>
      </c>
      <c r="J776" s="412" t="str">
        <f t="shared" si="447"/>
        <v/>
      </c>
      <c r="K776" s="412" t="str">
        <f t="shared" si="448"/>
        <v/>
      </c>
      <c r="L776" s="412" t="str">
        <f t="shared" si="430"/>
        <v>NO</v>
      </c>
      <c r="M776" s="412" t="str">
        <f t="shared" si="431"/>
        <v>NO</v>
      </c>
      <c r="N776" s="412" t="str">
        <f t="shared" si="432"/>
        <v/>
      </c>
      <c r="O776" s="412"/>
      <c r="P776" s="413">
        <v>0</v>
      </c>
      <c r="Q776" s="413">
        <v>0</v>
      </c>
      <c r="R776" s="413">
        <v>0</v>
      </c>
      <c r="S776" s="413">
        <v>0</v>
      </c>
      <c r="T776" s="413">
        <v>94803.62</v>
      </c>
      <c r="U776" s="413">
        <v>94803.62</v>
      </c>
      <c r="V776" s="413">
        <v>91643.5</v>
      </c>
      <c r="W776" s="413">
        <v>90063.44</v>
      </c>
      <c r="X776" s="413">
        <v>88483.38</v>
      </c>
      <c r="Y776" s="413">
        <v>86903.32</v>
      </c>
      <c r="Z776" s="413">
        <v>85323.26</v>
      </c>
      <c r="AA776" s="413">
        <v>83743.199999999997</v>
      </c>
      <c r="AB776" s="413">
        <v>82163.14</v>
      </c>
      <c r="AC776" s="413"/>
      <c r="AD776" s="534">
        <f t="shared" si="424"/>
        <v>63070.742499999993</v>
      </c>
      <c r="AE776" s="530"/>
      <c r="AF776" s="414"/>
      <c r="AG776" s="415"/>
      <c r="AH776" s="416">
        <f t="shared" si="439"/>
        <v>63070.742499999993</v>
      </c>
      <c r="AI776" s="416"/>
      <c r="AJ776" s="416"/>
      <c r="AK776" s="417"/>
      <c r="AL776" s="416">
        <f t="shared" si="449"/>
        <v>0</v>
      </c>
      <c r="AM776" s="418"/>
      <c r="AN776" s="416"/>
      <c r="AO776" s="419">
        <f t="shared" si="450"/>
        <v>0</v>
      </c>
      <c r="AP776" s="297"/>
      <c r="AQ776" s="420">
        <f t="shared" si="425"/>
        <v>82163.14</v>
      </c>
      <c r="AR776" s="416">
        <f t="shared" si="440"/>
        <v>82163.14</v>
      </c>
      <c r="AS776" s="416"/>
      <c r="AT776" s="416"/>
      <c r="AU776" s="416"/>
      <c r="AV776" s="421">
        <f t="shared" si="451"/>
        <v>0</v>
      </c>
      <c r="AW776" s="416"/>
      <c r="AX776" s="416"/>
      <c r="AY776" s="421">
        <f t="shared" si="452"/>
        <v>0</v>
      </c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s="21" customFormat="1" ht="12" customHeight="1">
      <c r="A777" s="196">
        <v>18900533</v>
      </c>
      <c r="B777" s="241" t="s">
        <v>2440</v>
      </c>
      <c r="C777" s="122" t="s">
        <v>1034</v>
      </c>
      <c r="D777" s="130" t="str">
        <f t="shared" si="429"/>
        <v>AIC</v>
      </c>
      <c r="E777" s="130"/>
      <c r="F777" s="122"/>
      <c r="G777" s="130"/>
      <c r="H777" s="212" t="str">
        <f t="shared" si="441"/>
        <v>AIC</v>
      </c>
      <c r="I777" s="212" t="str">
        <f t="shared" si="446"/>
        <v/>
      </c>
      <c r="J777" s="212" t="str">
        <f t="shared" si="447"/>
        <v/>
      </c>
      <c r="K777" s="212" t="str">
        <f t="shared" si="448"/>
        <v/>
      </c>
      <c r="L777" s="212" t="str">
        <f t="shared" si="430"/>
        <v>NO</v>
      </c>
      <c r="M777" s="212" t="str">
        <f t="shared" si="431"/>
        <v>NO</v>
      </c>
      <c r="N777" s="212" t="str">
        <f t="shared" si="432"/>
        <v/>
      </c>
      <c r="O777" s="212"/>
      <c r="P777" s="110">
        <v>690895.82</v>
      </c>
      <c r="Q777" s="110">
        <v>686683.05</v>
      </c>
      <c r="R777" s="110">
        <v>682470.28</v>
      </c>
      <c r="S777" s="110">
        <v>678257.51</v>
      </c>
      <c r="T777" s="110">
        <v>674044.74</v>
      </c>
      <c r="U777" s="110">
        <v>669831.97</v>
      </c>
      <c r="V777" s="110">
        <v>665619.19999999995</v>
      </c>
      <c r="W777" s="110">
        <v>661406.43000000005</v>
      </c>
      <c r="X777" s="110">
        <v>657193.66</v>
      </c>
      <c r="Y777" s="110">
        <v>652980.89</v>
      </c>
      <c r="Z777" s="110">
        <v>648768.12</v>
      </c>
      <c r="AA777" s="110">
        <v>644555.35</v>
      </c>
      <c r="AB777" s="110">
        <v>640342.57999999996</v>
      </c>
      <c r="AC777" s="110"/>
      <c r="AD777" s="533">
        <f t="shared" ref="AD777:AD840" si="453">(P777+AB777+SUM(Q777:AA777)*2)/24</f>
        <v>665619.19999999995</v>
      </c>
      <c r="AE777" s="529"/>
      <c r="AF777" s="118"/>
      <c r="AG777" s="270" t="s">
        <v>163</v>
      </c>
      <c r="AH777" s="116">
        <f t="shared" si="439"/>
        <v>665619.19999999995</v>
      </c>
      <c r="AI777" s="116"/>
      <c r="AJ777" s="116"/>
      <c r="AK777" s="117"/>
      <c r="AL777" s="116">
        <f t="shared" si="449"/>
        <v>0</v>
      </c>
      <c r="AM777" s="115"/>
      <c r="AN777" s="116"/>
      <c r="AO777" s="348">
        <f t="shared" si="450"/>
        <v>0</v>
      </c>
      <c r="AP777" s="297"/>
      <c r="AQ777" s="101">
        <f t="shared" ref="AQ777:AQ840" si="454">AB777</f>
        <v>640342.57999999996</v>
      </c>
      <c r="AR777" s="116">
        <f t="shared" si="440"/>
        <v>640342.57999999996</v>
      </c>
      <c r="AS777" s="116"/>
      <c r="AT777" s="116"/>
      <c r="AU777" s="116"/>
      <c r="AV777" s="343">
        <f t="shared" si="451"/>
        <v>0</v>
      </c>
      <c r="AW777" s="116"/>
      <c r="AX777" s="116"/>
      <c r="AY777" s="343">
        <f t="shared" si="452"/>
        <v>0</v>
      </c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</row>
    <row r="778" spans="1:76" s="21" customFormat="1" ht="12" customHeight="1">
      <c r="A778" s="429">
        <v>19000001</v>
      </c>
      <c r="B778" s="241" t="s">
        <v>2441</v>
      </c>
      <c r="C778" s="469" t="s">
        <v>1553</v>
      </c>
      <c r="D778" s="411" t="str">
        <f t="shared" si="429"/>
        <v>Non-Op</v>
      </c>
      <c r="E778" s="411"/>
      <c r="F778" s="428">
        <v>43070</v>
      </c>
      <c r="G778" s="411"/>
      <c r="H778" s="412" t="str">
        <f t="shared" si="441"/>
        <v/>
      </c>
      <c r="I778" s="412" t="str">
        <f t="shared" si="446"/>
        <v/>
      </c>
      <c r="J778" s="412" t="str">
        <f t="shared" si="447"/>
        <v/>
      </c>
      <c r="K778" s="412" t="str">
        <f t="shared" si="448"/>
        <v>Non-Op</v>
      </c>
      <c r="L778" s="412" t="str">
        <f t="shared" si="430"/>
        <v>NO</v>
      </c>
      <c r="M778" s="412" t="str">
        <f t="shared" si="431"/>
        <v>NO</v>
      </c>
      <c r="N778" s="412" t="str">
        <f t="shared" si="432"/>
        <v/>
      </c>
      <c r="O778" s="412"/>
      <c r="P778" s="413">
        <v>0</v>
      </c>
      <c r="Q778" s="413">
        <v>0</v>
      </c>
      <c r="R778" s="413">
        <v>0</v>
      </c>
      <c r="S778" s="413">
        <v>0</v>
      </c>
      <c r="T778" s="413">
        <v>0</v>
      </c>
      <c r="U778" s="413">
        <v>0</v>
      </c>
      <c r="V778" s="413">
        <v>1507674.71</v>
      </c>
      <c r="W778" s="413">
        <v>3440717.5</v>
      </c>
      <c r="X778" s="413">
        <v>5719672.5700000003</v>
      </c>
      <c r="Y778" s="413">
        <v>12886361.890000001</v>
      </c>
      <c r="Z778" s="413">
        <v>15847656.9</v>
      </c>
      <c r="AA778" s="413">
        <v>10588365.02</v>
      </c>
      <c r="AB778" s="413">
        <v>10505589.970000001</v>
      </c>
      <c r="AC778" s="413"/>
      <c r="AD778" s="534">
        <f t="shared" si="453"/>
        <v>4603603.6312500006</v>
      </c>
      <c r="AE778" s="530"/>
      <c r="AF778" s="414"/>
      <c r="AG778" s="415"/>
      <c r="AH778" s="416"/>
      <c r="AI778" s="416"/>
      <c r="AJ778" s="416"/>
      <c r="AK778" s="417">
        <f>AD778</f>
        <v>4603603.6312500006</v>
      </c>
      <c r="AL778" s="416">
        <f t="shared" si="449"/>
        <v>4603603.6312500006</v>
      </c>
      <c r="AM778" s="418"/>
      <c r="AN778" s="416"/>
      <c r="AO778" s="419">
        <f t="shared" si="450"/>
        <v>0</v>
      </c>
      <c r="AP778" s="297"/>
      <c r="AQ778" s="420">
        <f t="shared" si="454"/>
        <v>10505589.970000001</v>
      </c>
      <c r="AR778" s="416"/>
      <c r="AS778" s="416"/>
      <c r="AT778" s="416"/>
      <c r="AU778" s="416">
        <f>AQ778</f>
        <v>10505589.970000001</v>
      </c>
      <c r="AV778" s="421">
        <f t="shared" si="451"/>
        <v>10505589.970000001</v>
      </c>
      <c r="AW778" s="416"/>
      <c r="AX778" s="416"/>
      <c r="AY778" s="421">
        <f t="shared" si="452"/>
        <v>0</v>
      </c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</row>
    <row r="779" spans="1:76" s="21" customFormat="1" ht="12" customHeight="1">
      <c r="A779" s="195">
        <v>19000003</v>
      </c>
      <c r="B779" s="126" t="s">
        <v>2442</v>
      </c>
      <c r="C779" s="109" t="s">
        <v>66</v>
      </c>
      <c r="D779" s="130" t="str">
        <f t="shared" si="429"/>
        <v>W/C</v>
      </c>
      <c r="E779" s="130"/>
      <c r="F779" s="109"/>
      <c r="G779" s="130"/>
      <c r="H779" s="212" t="str">
        <f t="shared" si="441"/>
        <v/>
      </c>
      <c r="I779" s="212" t="str">
        <f t="shared" si="446"/>
        <v/>
      </c>
      <c r="J779" s="212" t="str">
        <f t="shared" si="447"/>
        <v/>
      </c>
      <c r="K779" s="212" t="str">
        <f t="shared" si="448"/>
        <v/>
      </c>
      <c r="L779" s="212" t="str">
        <f t="shared" si="430"/>
        <v>W/C</v>
      </c>
      <c r="M779" s="212" t="str">
        <f t="shared" si="431"/>
        <v>NO</v>
      </c>
      <c r="N779" s="212" t="str">
        <f t="shared" si="432"/>
        <v>W/C</v>
      </c>
      <c r="O779" s="212"/>
      <c r="P779" s="110">
        <v>2586832.44</v>
      </c>
      <c r="Q779" s="110">
        <v>2578698.25</v>
      </c>
      <c r="R779" s="110">
        <v>2541189.89</v>
      </c>
      <c r="S779" s="110">
        <v>2559833.12</v>
      </c>
      <c r="T779" s="110">
        <v>2554262</v>
      </c>
      <c r="U779" s="110">
        <v>2517123.15</v>
      </c>
      <c r="V779" s="110">
        <v>2578443.14</v>
      </c>
      <c r="W779" s="110">
        <v>2529640.35</v>
      </c>
      <c r="X779" s="110">
        <v>2496133.9900000002</v>
      </c>
      <c r="Y779" s="110">
        <v>2896393.58</v>
      </c>
      <c r="Z779" s="110">
        <v>2880431.43</v>
      </c>
      <c r="AA779" s="110">
        <v>2688995.89</v>
      </c>
      <c r="AB779" s="110">
        <v>2853226.57</v>
      </c>
      <c r="AC779" s="110"/>
      <c r="AD779" s="533">
        <f t="shared" si="453"/>
        <v>2628431.1912499997</v>
      </c>
      <c r="AE779" s="529"/>
      <c r="AF779" s="118"/>
      <c r="AG779" s="270"/>
      <c r="AH779" s="116"/>
      <c r="AI779" s="116"/>
      <c r="AJ779" s="116"/>
      <c r="AK779" s="117"/>
      <c r="AL779" s="116">
        <f t="shared" si="449"/>
        <v>0</v>
      </c>
      <c r="AM779" s="115">
        <f>AD779</f>
        <v>2628431.1912499997</v>
      </c>
      <c r="AN779" s="116"/>
      <c r="AO779" s="348">
        <f t="shared" si="450"/>
        <v>2628431.1912499997</v>
      </c>
      <c r="AP779" s="297"/>
      <c r="AQ779" s="101">
        <f t="shared" si="454"/>
        <v>2853226.57</v>
      </c>
      <c r="AR779" s="116"/>
      <c r="AS779" s="116"/>
      <c r="AT779" s="116"/>
      <c r="AU779" s="116"/>
      <c r="AV779" s="343">
        <f t="shared" si="451"/>
        <v>0</v>
      </c>
      <c r="AW779" s="116">
        <f>AQ779</f>
        <v>2853226.57</v>
      </c>
      <c r="AX779" s="116"/>
      <c r="AY779" s="343">
        <f t="shared" si="452"/>
        <v>2853226.57</v>
      </c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s="21" customFormat="1" ht="12" customHeight="1">
      <c r="A780" s="195">
        <v>19000013</v>
      </c>
      <c r="B780" s="126" t="s">
        <v>2443</v>
      </c>
      <c r="C780" s="109" t="s">
        <v>281</v>
      </c>
      <c r="D780" s="130" t="str">
        <f t="shared" si="429"/>
        <v>Non-Op</v>
      </c>
      <c r="E780" s="130"/>
      <c r="F780" s="109"/>
      <c r="G780" s="130"/>
      <c r="H780" s="212" t="str">
        <f t="shared" si="441"/>
        <v/>
      </c>
      <c r="I780" s="212" t="str">
        <f t="shared" si="446"/>
        <v/>
      </c>
      <c r="J780" s="212" t="str">
        <f t="shared" si="447"/>
        <v/>
      </c>
      <c r="K780" s="212" t="str">
        <f t="shared" si="448"/>
        <v>Non-Op</v>
      </c>
      <c r="L780" s="212" t="str">
        <f t="shared" si="430"/>
        <v>NO</v>
      </c>
      <c r="M780" s="212" t="str">
        <f t="shared" si="431"/>
        <v>NO</v>
      </c>
      <c r="N780" s="212" t="str">
        <f t="shared" si="432"/>
        <v/>
      </c>
      <c r="O780" s="212"/>
      <c r="P780" s="110">
        <v>2550089.5299999998</v>
      </c>
      <c r="Q780" s="110">
        <v>2526074.5699999998</v>
      </c>
      <c r="R780" s="110">
        <v>2494090.21</v>
      </c>
      <c r="S780" s="110">
        <v>2485524.9900000002</v>
      </c>
      <c r="T780" s="110">
        <v>2470883.33</v>
      </c>
      <c r="U780" s="110">
        <v>2449084.39</v>
      </c>
      <c r="V780" s="110">
        <v>1452331.36</v>
      </c>
      <c r="W780" s="110">
        <v>1443646.64</v>
      </c>
      <c r="X780" s="110">
        <v>1431113.96</v>
      </c>
      <c r="Y780" s="110">
        <v>1418538.62</v>
      </c>
      <c r="Z780" s="110">
        <v>1423609.8</v>
      </c>
      <c r="AA780" s="110">
        <v>1407062.08</v>
      </c>
      <c r="AB780" s="110">
        <v>1398644.5</v>
      </c>
      <c r="AC780" s="110"/>
      <c r="AD780" s="533">
        <f t="shared" si="453"/>
        <v>1914693.9137500003</v>
      </c>
      <c r="AE780" s="529"/>
      <c r="AF780" s="118"/>
      <c r="AG780" s="270" t="s">
        <v>681</v>
      </c>
      <c r="AH780" s="116"/>
      <c r="AI780" s="116"/>
      <c r="AJ780" s="116"/>
      <c r="AK780" s="117">
        <f>AD780</f>
        <v>1914693.9137500003</v>
      </c>
      <c r="AL780" s="116">
        <f t="shared" si="449"/>
        <v>1914693.9137500003</v>
      </c>
      <c r="AM780" s="115"/>
      <c r="AN780" s="116"/>
      <c r="AO780" s="348">
        <f t="shared" si="450"/>
        <v>0</v>
      </c>
      <c r="AP780" s="297"/>
      <c r="AQ780" s="101">
        <f t="shared" si="454"/>
        <v>1398644.5</v>
      </c>
      <c r="AR780" s="116"/>
      <c r="AS780" s="116"/>
      <c r="AT780" s="116"/>
      <c r="AU780" s="116">
        <f>AQ780</f>
        <v>1398644.5</v>
      </c>
      <c r="AV780" s="343">
        <f t="shared" si="451"/>
        <v>1398644.5</v>
      </c>
      <c r="AW780" s="116"/>
      <c r="AX780" s="116"/>
      <c r="AY780" s="343">
        <f t="shared" si="452"/>
        <v>0</v>
      </c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</row>
    <row r="781" spans="1:76" s="21" customFormat="1" ht="12" customHeight="1">
      <c r="A781" s="195">
        <v>19000032</v>
      </c>
      <c r="B781" s="126" t="s">
        <v>2444</v>
      </c>
      <c r="C781" s="109" t="s">
        <v>657</v>
      </c>
      <c r="D781" s="130" t="str">
        <f t="shared" si="429"/>
        <v>Non-Op</v>
      </c>
      <c r="E781" s="130"/>
      <c r="F781" s="109"/>
      <c r="G781" s="130"/>
      <c r="H781" s="212" t="str">
        <f t="shared" si="441"/>
        <v/>
      </c>
      <c r="I781" s="212" t="str">
        <f t="shared" si="446"/>
        <v/>
      </c>
      <c r="J781" s="212" t="str">
        <f t="shared" si="447"/>
        <v/>
      </c>
      <c r="K781" s="212" t="str">
        <f t="shared" si="448"/>
        <v>Non-Op</v>
      </c>
      <c r="L781" s="212" t="str">
        <f t="shared" si="430"/>
        <v>NO</v>
      </c>
      <c r="M781" s="212" t="str">
        <f t="shared" si="431"/>
        <v>NO</v>
      </c>
      <c r="N781" s="212" t="str">
        <f t="shared" si="432"/>
        <v/>
      </c>
      <c r="O781" s="212"/>
      <c r="P781" s="110">
        <v>5142627.5199999996</v>
      </c>
      <c r="Q781" s="110">
        <v>6595172.9500000002</v>
      </c>
      <c r="R781" s="110">
        <v>4794649.32</v>
      </c>
      <c r="S781" s="110">
        <v>6451859.4900000002</v>
      </c>
      <c r="T781" s="110">
        <v>6288629.1100000003</v>
      </c>
      <c r="U781" s="110">
        <v>8898279.0800000001</v>
      </c>
      <c r="V781" s="110">
        <v>5642339.1600000001</v>
      </c>
      <c r="W781" s="110">
        <v>5559974.04</v>
      </c>
      <c r="X781" s="110">
        <v>6366084.6500000004</v>
      </c>
      <c r="Y781" s="110">
        <v>5580955.4699999997</v>
      </c>
      <c r="Z781" s="110">
        <v>6094299.0999999996</v>
      </c>
      <c r="AA781" s="110">
        <v>4618524.1399999997</v>
      </c>
      <c r="AB781" s="110">
        <v>3776495.09</v>
      </c>
      <c r="AC781" s="110"/>
      <c r="AD781" s="533">
        <f t="shared" si="453"/>
        <v>5945860.6512500001</v>
      </c>
      <c r="AE781" s="529"/>
      <c r="AF781" s="118"/>
      <c r="AG781" s="270" t="s">
        <v>681</v>
      </c>
      <c r="AH781" s="116"/>
      <c r="AI781" s="116"/>
      <c r="AJ781" s="116"/>
      <c r="AK781" s="117">
        <f>AD781</f>
        <v>5945860.6512500001</v>
      </c>
      <c r="AL781" s="116">
        <f t="shared" si="449"/>
        <v>5945860.6512500001</v>
      </c>
      <c r="AM781" s="115"/>
      <c r="AN781" s="116"/>
      <c r="AO781" s="348">
        <f t="shared" si="450"/>
        <v>0</v>
      </c>
      <c r="AP781" s="297"/>
      <c r="AQ781" s="101">
        <f t="shared" si="454"/>
        <v>3776495.09</v>
      </c>
      <c r="AR781" s="116"/>
      <c r="AS781" s="116"/>
      <c r="AT781" s="116"/>
      <c r="AU781" s="116">
        <f>AQ781</f>
        <v>3776495.09</v>
      </c>
      <c r="AV781" s="343">
        <f t="shared" si="451"/>
        <v>3776495.09</v>
      </c>
      <c r="AW781" s="116"/>
      <c r="AX781" s="116"/>
      <c r="AY781" s="343">
        <f t="shared" si="452"/>
        <v>0</v>
      </c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</row>
    <row r="782" spans="1:76" s="21" customFormat="1" ht="12" customHeight="1">
      <c r="A782" s="195">
        <v>19000042</v>
      </c>
      <c r="B782" s="126" t="s">
        <v>2445</v>
      </c>
      <c r="C782" s="109" t="s">
        <v>668</v>
      </c>
      <c r="D782" s="130" t="str">
        <f t="shared" si="429"/>
        <v>Non-Op</v>
      </c>
      <c r="E782" s="130"/>
      <c r="F782" s="109"/>
      <c r="G782" s="130"/>
      <c r="H782" s="212" t="str">
        <f t="shared" si="441"/>
        <v/>
      </c>
      <c r="I782" s="212" t="str">
        <f t="shared" si="446"/>
        <v/>
      </c>
      <c r="J782" s="212" t="str">
        <f t="shared" si="447"/>
        <v/>
      </c>
      <c r="K782" s="212" t="str">
        <f t="shared" si="448"/>
        <v>Non-Op</v>
      </c>
      <c r="L782" s="212" t="str">
        <f t="shared" si="430"/>
        <v>NO</v>
      </c>
      <c r="M782" s="212" t="str">
        <f t="shared" si="431"/>
        <v>NO</v>
      </c>
      <c r="N782" s="212" t="str">
        <f t="shared" si="432"/>
        <v/>
      </c>
      <c r="O782" s="212"/>
      <c r="P782" s="110">
        <v>2568844.69</v>
      </c>
      <c r="Q782" s="110">
        <v>2627441.54</v>
      </c>
      <c r="R782" s="110">
        <v>2264116.41</v>
      </c>
      <c r="S782" s="110">
        <v>2569743.0299999998</v>
      </c>
      <c r="T782" s="110">
        <v>2595537.41</v>
      </c>
      <c r="U782" s="110">
        <v>3095297.17</v>
      </c>
      <c r="V782" s="110">
        <v>2136966.65</v>
      </c>
      <c r="W782" s="110">
        <v>2233685.4</v>
      </c>
      <c r="X782" s="110">
        <v>2273421.23</v>
      </c>
      <c r="Y782" s="110">
        <v>2035072</v>
      </c>
      <c r="Z782" s="110">
        <v>2273566.8199999998</v>
      </c>
      <c r="AA782" s="110">
        <v>1835344.29</v>
      </c>
      <c r="AB782" s="110">
        <v>1737445.1</v>
      </c>
      <c r="AC782" s="110"/>
      <c r="AD782" s="533">
        <f t="shared" si="453"/>
        <v>2341111.4037500001</v>
      </c>
      <c r="AE782" s="529"/>
      <c r="AF782" s="118"/>
      <c r="AG782" s="270" t="s">
        <v>681</v>
      </c>
      <c r="AH782" s="116"/>
      <c r="AI782" s="116"/>
      <c r="AJ782" s="116"/>
      <c r="AK782" s="117">
        <f>AD782</f>
        <v>2341111.4037500001</v>
      </c>
      <c r="AL782" s="116">
        <f t="shared" si="449"/>
        <v>2341111.4037500001</v>
      </c>
      <c r="AM782" s="115"/>
      <c r="AN782" s="116"/>
      <c r="AO782" s="348">
        <f t="shared" si="450"/>
        <v>0</v>
      </c>
      <c r="AP782" s="297"/>
      <c r="AQ782" s="101">
        <f t="shared" si="454"/>
        <v>1737445.1</v>
      </c>
      <c r="AR782" s="116"/>
      <c r="AS782" s="116"/>
      <c r="AT782" s="116"/>
      <c r="AU782" s="116">
        <f>AQ782</f>
        <v>1737445.1</v>
      </c>
      <c r="AV782" s="343">
        <f t="shared" si="451"/>
        <v>1737445.1</v>
      </c>
      <c r="AW782" s="116"/>
      <c r="AX782" s="116"/>
      <c r="AY782" s="343">
        <f t="shared" si="452"/>
        <v>0</v>
      </c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</row>
    <row r="783" spans="1:76" s="21" customFormat="1" ht="12" customHeight="1">
      <c r="A783" s="195">
        <v>19000043</v>
      </c>
      <c r="B783" s="126" t="s">
        <v>2446</v>
      </c>
      <c r="C783" s="109" t="s">
        <v>1</v>
      </c>
      <c r="D783" s="130" t="str">
        <f t="shared" si="429"/>
        <v>AIC</v>
      </c>
      <c r="E783" s="130"/>
      <c r="F783" s="109"/>
      <c r="G783" s="130"/>
      <c r="H783" s="212" t="str">
        <f t="shared" si="441"/>
        <v>AIC</v>
      </c>
      <c r="I783" s="212" t="str">
        <f t="shared" si="446"/>
        <v/>
      </c>
      <c r="J783" s="212" t="str">
        <f t="shared" si="447"/>
        <v/>
      </c>
      <c r="K783" s="212" t="str">
        <f t="shared" si="448"/>
        <v/>
      </c>
      <c r="L783" s="212" t="str">
        <f t="shared" si="430"/>
        <v>NO</v>
      </c>
      <c r="M783" s="212" t="str">
        <f t="shared" si="431"/>
        <v>NO</v>
      </c>
      <c r="N783" s="212" t="str">
        <f t="shared" si="432"/>
        <v/>
      </c>
      <c r="O783" s="212"/>
      <c r="P783" s="110">
        <v>7380832.2400000002</v>
      </c>
      <c r="Q783" s="110">
        <v>7346502.8399999999</v>
      </c>
      <c r="R783" s="110">
        <v>7312173.4400000004</v>
      </c>
      <c r="S783" s="110">
        <v>7277844.04</v>
      </c>
      <c r="T783" s="110">
        <v>7243514.6399999997</v>
      </c>
      <c r="U783" s="110">
        <v>7209185.2400000002</v>
      </c>
      <c r="V783" s="110">
        <v>7174855.9400000004</v>
      </c>
      <c r="W783" s="110">
        <v>7154258.2999999998</v>
      </c>
      <c r="X783" s="110">
        <v>7133660.6600000001</v>
      </c>
      <c r="Y783" s="110">
        <v>7113063.0199999996</v>
      </c>
      <c r="Z783" s="110">
        <v>7092465.3799999999</v>
      </c>
      <c r="AA783" s="110">
        <v>7071867.7400000002</v>
      </c>
      <c r="AB783" s="110">
        <v>7051270.0999999996</v>
      </c>
      <c r="AC783" s="110"/>
      <c r="AD783" s="533">
        <f t="shared" si="453"/>
        <v>7195453.5341666648</v>
      </c>
      <c r="AE783" s="529"/>
      <c r="AF783" s="118"/>
      <c r="AG783" s="270" t="s">
        <v>707</v>
      </c>
      <c r="AH783" s="116">
        <f>AD783</f>
        <v>7195453.5341666648</v>
      </c>
      <c r="AI783" s="116"/>
      <c r="AJ783" s="116"/>
      <c r="AK783" s="117"/>
      <c r="AL783" s="116">
        <f t="shared" si="449"/>
        <v>0</v>
      </c>
      <c r="AM783" s="115"/>
      <c r="AN783" s="116"/>
      <c r="AO783" s="348">
        <f t="shared" si="450"/>
        <v>0</v>
      </c>
      <c r="AP783" s="297"/>
      <c r="AQ783" s="101">
        <f t="shared" si="454"/>
        <v>7051270.0999999996</v>
      </c>
      <c r="AR783" s="116">
        <f>AQ783</f>
        <v>7051270.0999999996</v>
      </c>
      <c r="AS783" s="116"/>
      <c r="AT783" s="116"/>
      <c r="AU783" s="116"/>
      <c r="AV783" s="343">
        <f t="shared" si="451"/>
        <v>0</v>
      </c>
      <c r="AW783" s="116"/>
      <c r="AX783" s="116"/>
      <c r="AY783" s="343">
        <f t="shared" si="452"/>
        <v>0</v>
      </c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</row>
    <row r="784" spans="1:76" s="21" customFormat="1" ht="12" customHeight="1">
      <c r="A784" s="434">
        <v>19000052</v>
      </c>
      <c r="B784" s="449" t="s">
        <v>2447</v>
      </c>
      <c r="C784" s="410" t="s">
        <v>315</v>
      </c>
      <c r="D784" s="411" t="str">
        <f t="shared" si="429"/>
        <v>Non-Op</v>
      </c>
      <c r="E784" s="411"/>
      <c r="F784" s="428">
        <v>43040</v>
      </c>
      <c r="G784" s="411"/>
      <c r="H784" s="412" t="str">
        <f t="shared" si="441"/>
        <v/>
      </c>
      <c r="I784" s="412" t="str">
        <f t="shared" si="446"/>
        <v/>
      </c>
      <c r="J784" s="412" t="str">
        <f t="shared" si="447"/>
        <v/>
      </c>
      <c r="K784" s="412" t="str">
        <f t="shared" si="448"/>
        <v>Non-Op</v>
      </c>
      <c r="L784" s="412" t="str">
        <f t="shared" si="430"/>
        <v>NO</v>
      </c>
      <c r="M784" s="412" t="str">
        <f t="shared" si="431"/>
        <v>NO</v>
      </c>
      <c r="N784" s="412" t="str">
        <f t="shared" si="432"/>
        <v/>
      </c>
      <c r="O784" s="412"/>
      <c r="P784" s="413">
        <v>0</v>
      </c>
      <c r="Q784" s="413">
        <v>0</v>
      </c>
      <c r="R784" s="413">
        <v>0</v>
      </c>
      <c r="S784" s="413">
        <v>0</v>
      </c>
      <c r="T784" s="413">
        <v>0</v>
      </c>
      <c r="U784" s="413">
        <v>0</v>
      </c>
      <c r="V784" s="413">
        <v>0</v>
      </c>
      <c r="W784" s="413">
        <v>0</v>
      </c>
      <c r="X784" s="413">
        <v>0</v>
      </c>
      <c r="Y784" s="413">
        <v>0</v>
      </c>
      <c r="Z784" s="413">
        <v>0</v>
      </c>
      <c r="AA784" s="413">
        <v>0</v>
      </c>
      <c r="AB784" s="413">
        <v>0</v>
      </c>
      <c r="AC784" s="413"/>
      <c r="AD784" s="534">
        <f t="shared" si="453"/>
        <v>0</v>
      </c>
      <c r="AE784" s="530"/>
      <c r="AF784" s="414"/>
      <c r="AG784" s="415"/>
      <c r="AH784" s="416"/>
      <c r="AI784" s="416"/>
      <c r="AJ784" s="416"/>
      <c r="AK784" s="417">
        <f>AD784</f>
        <v>0</v>
      </c>
      <c r="AL784" s="416">
        <f t="shared" si="449"/>
        <v>0</v>
      </c>
      <c r="AM784" s="418"/>
      <c r="AN784" s="416"/>
      <c r="AO784" s="419">
        <f t="shared" si="450"/>
        <v>0</v>
      </c>
      <c r="AP784" s="297"/>
      <c r="AQ784" s="420">
        <f t="shared" si="454"/>
        <v>0</v>
      </c>
      <c r="AR784" s="416"/>
      <c r="AS784" s="416"/>
      <c r="AT784" s="416"/>
      <c r="AU784" s="416">
        <f>AQ784</f>
        <v>0</v>
      </c>
      <c r="AV784" s="421">
        <f t="shared" si="451"/>
        <v>0</v>
      </c>
      <c r="AW784" s="416"/>
      <c r="AX784" s="416"/>
      <c r="AY784" s="421">
        <f t="shared" si="452"/>
        <v>0</v>
      </c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</row>
    <row r="785" spans="1:76" s="21" customFormat="1" ht="12" customHeight="1">
      <c r="A785" s="195">
        <v>19000081</v>
      </c>
      <c r="B785" s="126" t="s">
        <v>2448</v>
      </c>
      <c r="C785" s="109" t="s">
        <v>628</v>
      </c>
      <c r="D785" s="130" t="str">
        <f t="shared" si="429"/>
        <v>Non-Op</v>
      </c>
      <c r="E785" s="130"/>
      <c r="F785" s="109"/>
      <c r="G785" s="130"/>
      <c r="H785" s="212" t="str">
        <f t="shared" si="441"/>
        <v/>
      </c>
      <c r="I785" s="212" t="str">
        <f t="shared" si="446"/>
        <v/>
      </c>
      <c r="J785" s="212" t="str">
        <f t="shared" si="447"/>
        <v/>
      </c>
      <c r="K785" s="212" t="str">
        <f t="shared" si="448"/>
        <v>Non-Op</v>
      </c>
      <c r="L785" s="212" t="str">
        <f t="shared" si="430"/>
        <v>NO</v>
      </c>
      <c r="M785" s="212" t="str">
        <f t="shared" si="431"/>
        <v>NO</v>
      </c>
      <c r="N785" s="212" t="str">
        <f t="shared" si="432"/>
        <v/>
      </c>
      <c r="O785" s="212"/>
      <c r="P785" s="110">
        <v>10268342</v>
      </c>
      <c r="Q785" s="110">
        <v>12745361.73</v>
      </c>
      <c r="R785" s="110">
        <v>9631825.0999999996</v>
      </c>
      <c r="S785" s="110">
        <v>10985203.51</v>
      </c>
      <c r="T785" s="110">
        <v>10108234.92</v>
      </c>
      <c r="U785" s="110">
        <v>12856739.619999999</v>
      </c>
      <c r="V785" s="110">
        <v>7978078.1699999999</v>
      </c>
      <c r="W785" s="110">
        <v>9202039.5500000007</v>
      </c>
      <c r="X785" s="110">
        <v>9793609.2200000007</v>
      </c>
      <c r="Y785" s="110">
        <v>8596856.1799999997</v>
      </c>
      <c r="Z785" s="110">
        <v>8594555.2899999991</v>
      </c>
      <c r="AA785" s="110">
        <v>6839006.2000000002</v>
      </c>
      <c r="AB785" s="110">
        <v>6676466.96</v>
      </c>
      <c r="AC785" s="110"/>
      <c r="AD785" s="533">
        <f t="shared" si="453"/>
        <v>9650326.1641666666</v>
      </c>
      <c r="AE785" s="529"/>
      <c r="AF785" s="118"/>
      <c r="AG785" s="270" t="s">
        <v>681</v>
      </c>
      <c r="AH785" s="116"/>
      <c r="AI785" s="116"/>
      <c r="AJ785" s="116"/>
      <c r="AK785" s="117">
        <f>AD785</f>
        <v>9650326.1641666666</v>
      </c>
      <c r="AL785" s="116">
        <f t="shared" si="449"/>
        <v>9650326.1641666666</v>
      </c>
      <c r="AM785" s="115"/>
      <c r="AN785" s="116"/>
      <c r="AO785" s="348">
        <f t="shared" si="450"/>
        <v>0</v>
      </c>
      <c r="AP785" s="297"/>
      <c r="AQ785" s="101">
        <f t="shared" si="454"/>
        <v>6676466.96</v>
      </c>
      <c r="AR785" s="116"/>
      <c r="AS785" s="116"/>
      <c r="AT785" s="116"/>
      <c r="AU785" s="116">
        <f>AQ785</f>
        <v>6676466.96</v>
      </c>
      <c r="AV785" s="343">
        <f t="shared" si="451"/>
        <v>6676466.96</v>
      </c>
      <c r="AW785" s="116"/>
      <c r="AX785" s="116"/>
      <c r="AY785" s="343">
        <f t="shared" si="452"/>
        <v>0</v>
      </c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</row>
    <row r="786" spans="1:76" s="21" customFormat="1" ht="12" customHeight="1">
      <c r="A786" s="195">
        <v>19000091</v>
      </c>
      <c r="B786" s="126" t="s">
        <v>2449</v>
      </c>
      <c r="C786" s="109" t="s">
        <v>258</v>
      </c>
      <c r="D786" s="130" t="str">
        <f t="shared" si="429"/>
        <v>Non-Op</v>
      </c>
      <c r="E786" s="130"/>
      <c r="F786" s="109"/>
      <c r="G786" s="130"/>
      <c r="H786" s="212" t="str">
        <f t="shared" si="441"/>
        <v/>
      </c>
      <c r="I786" s="212" t="str">
        <f t="shared" si="446"/>
        <v/>
      </c>
      <c r="J786" s="212" t="str">
        <f t="shared" si="447"/>
        <v/>
      </c>
      <c r="K786" s="212" t="str">
        <f t="shared" si="448"/>
        <v>Non-Op</v>
      </c>
      <c r="L786" s="212" t="str">
        <f t="shared" si="430"/>
        <v>NO</v>
      </c>
      <c r="M786" s="212" t="str">
        <f t="shared" si="431"/>
        <v>NO</v>
      </c>
      <c r="N786" s="212" t="str">
        <f t="shared" si="432"/>
        <v/>
      </c>
      <c r="O786" s="212"/>
      <c r="P786" s="110">
        <v>3814057.21</v>
      </c>
      <c r="Q786" s="110">
        <v>3704361.11</v>
      </c>
      <c r="R786" s="110">
        <v>2754026.13</v>
      </c>
      <c r="S786" s="110">
        <v>2882573.33</v>
      </c>
      <c r="T786" s="110">
        <v>2317415.65</v>
      </c>
      <c r="U786" s="110">
        <v>3325942.33</v>
      </c>
      <c r="V786" s="110">
        <v>2322388.91</v>
      </c>
      <c r="W786" s="110">
        <v>2103592.9500000002</v>
      </c>
      <c r="X786" s="110">
        <v>1894906.3</v>
      </c>
      <c r="Y786" s="110">
        <v>1443899.32</v>
      </c>
      <c r="Z786" s="110">
        <v>1451769</v>
      </c>
      <c r="AA786" s="110">
        <v>1515962.27</v>
      </c>
      <c r="AB786" s="110">
        <v>1438294.26</v>
      </c>
      <c r="AC786" s="110"/>
      <c r="AD786" s="533">
        <f t="shared" si="453"/>
        <v>2361917.7529166667</v>
      </c>
      <c r="AE786" s="529"/>
      <c r="AF786" s="118"/>
      <c r="AG786" s="270" t="s">
        <v>681</v>
      </c>
      <c r="AH786" s="116"/>
      <c r="AI786" s="116"/>
      <c r="AJ786" s="116"/>
      <c r="AK786" s="117">
        <f>AD786</f>
        <v>2361917.7529166667</v>
      </c>
      <c r="AL786" s="116">
        <f t="shared" si="449"/>
        <v>2361917.7529166667</v>
      </c>
      <c r="AM786" s="115"/>
      <c r="AN786" s="116"/>
      <c r="AO786" s="348">
        <f t="shared" si="450"/>
        <v>0</v>
      </c>
      <c r="AP786" s="297"/>
      <c r="AQ786" s="101">
        <f t="shared" si="454"/>
        <v>1438294.26</v>
      </c>
      <c r="AR786" s="116"/>
      <c r="AS786" s="116"/>
      <c r="AT786" s="116"/>
      <c r="AU786" s="116">
        <f>AQ786</f>
        <v>1438294.26</v>
      </c>
      <c r="AV786" s="343">
        <f t="shared" si="451"/>
        <v>1438294.26</v>
      </c>
      <c r="AW786" s="116"/>
      <c r="AX786" s="116"/>
      <c r="AY786" s="343">
        <f t="shared" si="452"/>
        <v>0</v>
      </c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</row>
    <row r="787" spans="1:76" s="21" customFormat="1" ht="12" customHeight="1">
      <c r="A787" s="195">
        <v>19000093</v>
      </c>
      <c r="B787" s="126" t="s">
        <v>2450</v>
      </c>
      <c r="C787" s="109" t="s">
        <v>1228</v>
      </c>
      <c r="D787" s="130" t="str">
        <f t="shared" si="429"/>
        <v>W/C</v>
      </c>
      <c r="E787" s="130"/>
      <c r="F787" s="109"/>
      <c r="G787" s="130"/>
      <c r="H787" s="212" t="str">
        <f t="shared" ref="H787:H818" si="455">IF(VALUE(AH787),H$7,IF(ISBLANK(AH787),"",H$7))</f>
        <v/>
      </c>
      <c r="I787" s="212" t="str">
        <f t="shared" si="446"/>
        <v/>
      </c>
      <c r="J787" s="212" t="str">
        <f t="shared" si="447"/>
        <v/>
      </c>
      <c r="K787" s="212" t="str">
        <f t="shared" si="448"/>
        <v/>
      </c>
      <c r="L787" s="212" t="str">
        <f t="shared" si="430"/>
        <v>W/C</v>
      </c>
      <c r="M787" s="212" t="str">
        <f t="shared" si="431"/>
        <v>NO</v>
      </c>
      <c r="N787" s="212" t="str">
        <f t="shared" si="432"/>
        <v>W/C</v>
      </c>
      <c r="O787" s="212"/>
      <c r="P787" s="110">
        <v>5021064.53</v>
      </c>
      <c r="Q787" s="110">
        <v>4563405.3499999996</v>
      </c>
      <c r="R787" s="110">
        <v>4468344.6900000004</v>
      </c>
      <c r="S787" s="110">
        <v>4470183.25</v>
      </c>
      <c r="T787" s="110">
        <v>4552409.38</v>
      </c>
      <c r="U787" s="110">
        <v>4655555.63</v>
      </c>
      <c r="V787" s="110">
        <v>4607007.9400000004</v>
      </c>
      <c r="W787" s="110">
        <v>4763038.4400000004</v>
      </c>
      <c r="X787" s="110">
        <v>4910322.3600000003</v>
      </c>
      <c r="Y787" s="110">
        <v>5037514.12</v>
      </c>
      <c r="Z787" s="110">
        <v>5030283.42</v>
      </c>
      <c r="AA787" s="110">
        <v>5034364.03</v>
      </c>
      <c r="AB787" s="110">
        <v>5027835.24</v>
      </c>
      <c r="AC787" s="110"/>
      <c r="AD787" s="533">
        <f t="shared" si="453"/>
        <v>4759739.8745833328</v>
      </c>
      <c r="AE787" s="529"/>
      <c r="AF787" s="118"/>
      <c r="AG787" s="270"/>
      <c r="AH787" s="116"/>
      <c r="AI787" s="116"/>
      <c r="AJ787" s="116"/>
      <c r="AK787" s="117"/>
      <c r="AL787" s="116">
        <f t="shared" si="449"/>
        <v>0</v>
      </c>
      <c r="AM787" s="115">
        <f>AD787</f>
        <v>4759739.8745833328</v>
      </c>
      <c r="AN787" s="116"/>
      <c r="AO787" s="348">
        <f t="shared" si="450"/>
        <v>4759739.8745833328</v>
      </c>
      <c r="AP787" s="297"/>
      <c r="AQ787" s="101">
        <f t="shared" si="454"/>
        <v>5027835.24</v>
      </c>
      <c r="AR787" s="116"/>
      <c r="AS787" s="116"/>
      <c r="AT787" s="116"/>
      <c r="AU787" s="116"/>
      <c r="AV787" s="343">
        <f t="shared" si="451"/>
        <v>0</v>
      </c>
      <c r="AW787" s="116">
        <f>AQ787</f>
        <v>5027835.24</v>
      </c>
      <c r="AX787" s="116"/>
      <c r="AY787" s="343">
        <f t="shared" si="452"/>
        <v>5027835.24</v>
      </c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</row>
    <row r="788" spans="1:76" s="21" customFormat="1" ht="12" customHeight="1">
      <c r="A788" s="195">
        <v>19000103</v>
      </c>
      <c r="B788" s="126" t="s">
        <v>2451</v>
      </c>
      <c r="C788" s="109" t="s">
        <v>893</v>
      </c>
      <c r="D788" s="130" t="str">
        <f t="shared" si="429"/>
        <v>W/C</v>
      </c>
      <c r="E788" s="130"/>
      <c r="F788" s="109"/>
      <c r="G788" s="130"/>
      <c r="H788" s="212" t="str">
        <f t="shared" si="455"/>
        <v/>
      </c>
      <c r="I788" s="212" t="str">
        <f t="shared" si="446"/>
        <v/>
      </c>
      <c r="J788" s="212" t="str">
        <f t="shared" si="447"/>
        <v/>
      </c>
      <c r="K788" s="212" t="str">
        <f t="shared" si="448"/>
        <v/>
      </c>
      <c r="L788" s="212" t="str">
        <f t="shared" si="430"/>
        <v>W/C</v>
      </c>
      <c r="M788" s="212" t="str">
        <f t="shared" si="431"/>
        <v>NO</v>
      </c>
      <c r="N788" s="212" t="str">
        <f t="shared" si="432"/>
        <v>W/C</v>
      </c>
      <c r="O788" s="212"/>
      <c r="P788" s="110">
        <v>950211.22</v>
      </c>
      <c r="Q788" s="110">
        <v>975583.77</v>
      </c>
      <c r="R788" s="110">
        <v>1051573.6000000001</v>
      </c>
      <c r="S788" s="110">
        <v>915070.87</v>
      </c>
      <c r="T788" s="110">
        <v>967645.84</v>
      </c>
      <c r="U788" s="110">
        <v>932719.47</v>
      </c>
      <c r="V788" s="110">
        <v>933622.53</v>
      </c>
      <c r="W788" s="110">
        <v>945182.85</v>
      </c>
      <c r="X788" s="110">
        <v>953444.62</v>
      </c>
      <c r="Y788" s="110">
        <v>912974.29</v>
      </c>
      <c r="Z788" s="110">
        <v>1087288.51</v>
      </c>
      <c r="AA788" s="110">
        <v>1031234.94</v>
      </c>
      <c r="AB788" s="110">
        <v>1032551.23</v>
      </c>
      <c r="AC788" s="110"/>
      <c r="AD788" s="533">
        <f t="shared" si="453"/>
        <v>974810.20958333323</v>
      </c>
      <c r="AE788" s="529"/>
      <c r="AF788" s="118"/>
      <c r="AG788" s="270"/>
      <c r="AH788" s="116"/>
      <c r="AI788" s="116"/>
      <c r="AJ788" s="116"/>
      <c r="AK788" s="117"/>
      <c r="AL788" s="116">
        <f t="shared" si="449"/>
        <v>0</v>
      </c>
      <c r="AM788" s="115">
        <f>AD788</f>
        <v>974810.20958333323</v>
      </c>
      <c r="AN788" s="116"/>
      <c r="AO788" s="348">
        <f t="shared" si="450"/>
        <v>974810.20958333323</v>
      </c>
      <c r="AP788" s="297"/>
      <c r="AQ788" s="101">
        <f t="shared" si="454"/>
        <v>1032551.23</v>
      </c>
      <c r="AR788" s="116"/>
      <c r="AS788" s="116"/>
      <c r="AT788" s="116"/>
      <c r="AU788" s="116"/>
      <c r="AV788" s="343">
        <f t="shared" si="451"/>
        <v>0</v>
      </c>
      <c r="AW788" s="116">
        <f t="shared" ref="AW788:AW789" si="456">AQ788</f>
        <v>1032551.23</v>
      </c>
      <c r="AX788" s="116"/>
      <c r="AY788" s="343">
        <f t="shared" si="452"/>
        <v>1032551.23</v>
      </c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</row>
    <row r="789" spans="1:76" s="21" customFormat="1" ht="12" customHeight="1">
      <c r="A789" s="195">
        <v>19000111</v>
      </c>
      <c r="B789" s="126" t="s">
        <v>2452</v>
      </c>
      <c r="C789" s="109" t="s">
        <v>1229</v>
      </c>
      <c r="D789" s="130" t="str">
        <f t="shared" si="429"/>
        <v>W/C</v>
      </c>
      <c r="E789" s="130"/>
      <c r="F789" s="109"/>
      <c r="G789" s="130"/>
      <c r="H789" s="212" t="str">
        <f t="shared" si="455"/>
        <v/>
      </c>
      <c r="I789" s="212" t="str">
        <f t="shared" si="446"/>
        <v/>
      </c>
      <c r="J789" s="212" t="str">
        <f t="shared" si="447"/>
        <v/>
      </c>
      <c r="K789" s="212" t="str">
        <f t="shared" si="448"/>
        <v/>
      </c>
      <c r="L789" s="212" t="str">
        <f t="shared" si="430"/>
        <v>W/C</v>
      </c>
      <c r="M789" s="212" t="str">
        <f t="shared" si="431"/>
        <v>NO</v>
      </c>
      <c r="N789" s="212" t="str">
        <f t="shared" si="432"/>
        <v>W/C</v>
      </c>
      <c r="O789" s="212"/>
      <c r="P789" s="110">
        <v>911565.03</v>
      </c>
      <c r="Q789" s="110">
        <v>896971.22</v>
      </c>
      <c r="R789" s="110">
        <v>882377.41</v>
      </c>
      <c r="S789" s="110">
        <v>874138.19</v>
      </c>
      <c r="T789" s="110">
        <v>859489.65</v>
      </c>
      <c r="U789" s="110">
        <v>847322.86</v>
      </c>
      <c r="V789" s="110">
        <v>830042.6</v>
      </c>
      <c r="W789" s="110">
        <v>816624.53</v>
      </c>
      <c r="X789" s="110">
        <v>803309.69</v>
      </c>
      <c r="Y789" s="110">
        <v>789944.18</v>
      </c>
      <c r="Z789" s="110">
        <v>776625.07</v>
      </c>
      <c r="AA789" s="110">
        <v>763259.56</v>
      </c>
      <c r="AB789" s="110">
        <v>749894.05</v>
      </c>
      <c r="AC789" s="110"/>
      <c r="AD789" s="533">
        <f t="shared" si="453"/>
        <v>830902.875</v>
      </c>
      <c r="AE789" s="529"/>
      <c r="AF789" s="118"/>
      <c r="AG789" s="270"/>
      <c r="AH789" s="116"/>
      <c r="AI789" s="116"/>
      <c r="AJ789" s="116"/>
      <c r="AK789" s="117"/>
      <c r="AL789" s="116">
        <f t="shared" si="449"/>
        <v>0</v>
      </c>
      <c r="AM789" s="115">
        <f>AD789</f>
        <v>830902.875</v>
      </c>
      <c r="AN789" s="116"/>
      <c r="AO789" s="348">
        <f t="shared" si="450"/>
        <v>830902.875</v>
      </c>
      <c r="AP789" s="297"/>
      <c r="AQ789" s="101">
        <f t="shared" si="454"/>
        <v>749894.05</v>
      </c>
      <c r="AR789" s="116"/>
      <c r="AS789" s="116"/>
      <c r="AT789" s="116"/>
      <c r="AU789" s="116"/>
      <c r="AV789" s="343">
        <f t="shared" si="451"/>
        <v>0</v>
      </c>
      <c r="AW789" s="116">
        <f t="shared" si="456"/>
        <v>749894.05</v>
      </c>
      <c r="AX789" s="116"/>
      <c r="AY789" s="343">
        <f t="shared" si="452"/>
        <v>749894.05</v>
      </c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</row>
    <row r="790" spans="1:76" s="21" customFormat="1" ht="12" customHeight="1">
      <c r="A790" s="195">
        <v>19000112</v>
      </c>
      <c r="B790" s="126" t="s">
        <v>733</v>
      </c>
      <c r="C790" s="109" t="s">
        <v>734</v>
      </c>
      <c r="D790" s="130" t="str">
        <f t="shared" si="429"/>
        <v>GRB</v>
      </c>
      <c r="E790" s="130"/>
      <c r="F790" s="109"/>
      <c r="G790" s="130"/>
      <c r="H790" s="212" t="str">
        <f t="shared" si="455"/>
        <v/>
      </c>
      <c r="I790" s="212" t="str">
        <f t="shared" si="446"/>
        <v/>
      </c>
      <c r="J790" s="212" t="str">
        <f t="shared" si="447"/>
        <v>GRB</v>
      </c>
      <c r="K790" s="212" t="str">
        <f t="shared" si="448"/>
        <v/>
      </c>
      <c r="L790" s="212" t="str">
        <f t="shared" si="430"/>
        <v>NO</v>
      </c>
      <c r="M790" s="212" t="str">
        <f t="shared" si="431"/>
        <v>NO</v>
      </c>
      <c r="N790" s="212" t="str">
        <f t="shared" si="432"/>
        <v/>
      </c>
      <c r="O790" s="212"/>
      <c r="P790" s="110">
        <v>15743.26</v>
      </c>
      <c r="Q790" s="110">
        <v>14693.71</v>
      </c>
      <c r="R790" s="110">
        <v>13644.17</v>
      </c>
      <c r="S790" s="110">
        <v>12594.62</v>
      </c>
      <c r="T790" s="110">
        <v>11545.08</v>
      </c>
      <c r="U790" s="110">
        <v>10495.53</v>
      </c>
      <c r="V790" s="110">
        <v>9445.99</v>
      </c>
      <c r="W790" s="110">
        <v>8816.26</v>
      </c>
      <c r="X790" s="110">
        <v>8186.54</v>
      </c>
      <c r="Y790" s="110">
        <v>7556.81</v>
      </c>
      <c r="Z790" s="110">
        <v>6927.08</v>
      </c>
      <c r="AA790" s="110">
        <v>6297.35</v>
      </c>
      <c r="AB790" s="110">
        <v>-1862282.37</v>
      </c>
      <c r="AC790" s="110"/>
      <c r="AD790" s="533">
        <f t="shared" si="453"/>
        <v>-67755.534583333341</v>
      </c>
      <c r="AE790" s="529"/>
      <c r="AF790" s="118" t="s">
        <v>725</v>
      </c>
      <c r="AG790" s="270" t="s">
        <v>498</v>
      </c>
      <c r="AH790" s="116"/>
      <c r="AI790" s="116"/>
      <c r="AJ790" s="116">
        <f>AD790</f>
        <v>-67755.534583333341</v>
      </c>
      <c r="AK790" s="117"/>
      <c r="AL790" s="116">
        <f t="shared" si="449"/>
        <v>-67755.534583333341</v>
      </c>
      <c r="AM790" s="115"/>
      <c r="AN790" s="116"/>
      <c r="AO790" s="348">
        <f t="shared" si="450"/>
        <v>0</v>
      </c>
      <c r="AP790" s="297"/>
      <c r="AQ790" s="101">
        <f t="shared" si="454"/>
        <v>-1862282.37</v>
      </c>
      <c r="AR790" s="116"/>
      <c r="AS790" s="116"/>
      <c r="AT790" s="116">
        <f>AQ790</f>
        <v>-1862282.37</v>
      </c>
      <c r="AU790" s="116"/>
      <c r="AV790" s="343">
        <f t="shared" si="451"/>
        <v>-1862282.37</v>
      </c>
      <c r="AW790" s="116"/>
      <c r="AX790" s="116"/>
      <c r="AY790" s="343">
        <f t="shared" si="452"/>
        <v>0</v>
      </c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</row>
    <row r="791" spans="1:76" s="21" customFormat="1" ht="12" customHeight="1">
      <c r="A791" s="423" t="s">
        <v>1661</v>
      </c>
      <c r="B791" s="126"/>
      <c r="C791" s="454" t="s">
        <v>1648</v>
      </c>
      <c r="D791" s="411" t="str">
        <f t="shared" si="429"/>
        <v>CRB</v>
      </c>
      <c r="E791" s="411"/>
      <c r="F791" s="428">
        <v>43221</v>
      </c>
      <c r="G791" s="411"/>
      <c r="H791" s="412" t="str">
        <f t="shared" si="455"/>
        <v/>
      </c>
      <c r="I791" s="412" t="str">
        <f t="shared" si="446"/>
        <v>ERB</v>
      </c>
      <c r="J791" s="412" t="str">
        <f t="shared" si="447"/>
        <v>GRB</v>
      </c>
      <c r="K791" s="412" t="str">
        <f t="shared" si="448"/>
        <v/>
      </c>
      <c r="L791" s="412" t="str">
        <f t="shared" si="430"/>
        <v>NO</v>
      </c>
      <c r="M791" s="412" t="str">
        <f t="shared" si="431"/>
        <v>NO</v>
      </c>
      <c r="N791" s="412" t="str">
        <f t="shared" si="432"/>
        <v/>
      </c>
      <c r="O791" s="412"/>
      <c r="P791" s="413"/>
      <c r="Q791" s="413"/>
      <c r="R791" s="413"/>
      <c r="S791" s="413"/>
      <c r="T791" s="413"/>
      <c r="U791" s="413"/>
      <c r="V791" s="413"/>
      <c r="W791" s="413"/>
      <c r="X791" s="413"/>
      <c r="Y791" s="413"/>
      <c r="Z791" s="413"/>
      <c r="AA791" s="413">
        <v>30412.14</v>
      </c>
      <c r="AB791" s="413">
        <v>11826.94</v>
      </c>
      <c r="AC791" s="413"/>
      <c r="AD791" s="534">
        <f t="shared" si="453"/>
        <v>3027.1341666666667</v>
      </c>
      <c r="AE791" s="466" t="s">
        <v>214</v>
      </c>
      <c r="AF791" s="471" t="s">
        <v>1669</v>
      </c>
      <c r="AG791" s="472" t="s">
        <v>682</v>
      </c>
      <c r="AH791" s="416"/>
      <c r="AI791" s="416">
        <f>AD791*$C$1355</f>
        <v>1981.2593120833333</v>
      </c>
      <c r="AJ791" s="416">
        <f>AD791*$C$1356</f>
        <v>1045.8748545833332</v>
      </c>
      <c r="AK791" s="417"/>
      <c r="AL791" s="416">
        <f>SUM(AI791:AK791)</f>
        <v>3027.1341666666667</v>
      </c>
      <c r="AM791" s="418"/>
      <c r="AN791" s="416"/>
      <c r="AO791" s="419">
        <f t="shared" si="450"/>
        <v>0</v>
      </c>
      <c r="AP791" s="297"/>
      <c r="AQ791" s="420">
        <f t="shared" si="454"/>
        <v>11826.94</v>
      </c>
      <c r="AR791" s="416"/>
      <c r="AS791" s="416">
        <f>AQ791*$C$1355</f>
        <v>7740.7322299999996</v>
      </c>
      <c r="AT791" s="416">
        <f>AQ791*$C$1356</f>
        <v>4086.20777</v>
      </c>
      <c r="AU791" s="416"/>
      <c r="AV791" s="421">
        <f t="shared" si="451"/>
        <v>11826.939999999999</v>
      </c>
      <c r="AW791" s="416"/>
      <c r="AX791" s="416"/>
      <c r="AY791" s="421">
        <f t="shared" si="452"/>
        <v>0</v>
      </c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</row>
    <row r="792" spans="1:76" s="21" customFormat="1" ht="12" customHeight="1">
      <c r="A792" s="195">
        <v>19000122</v>
      </c>
      <c r="B792" s="126" t="s">
        <v>2453</v>
      </c>
      <c r="C792" s="109" t="s">
        <v>776</v>
      </c>
      <c r="D792" s="130" t="str">
        <f t="shared" si="429"/>
        <v>W/C</v>
      </c>
      <c r="E792" s="130"/>
      <c r="F792" s="109"/>
      <c r="G792" s="130"/>
      <c r="H792" s="212" t="str">
        <f t="shared" si="455"/>
        <v/>
      </c>
      <c r="I792" s="212" t="str">
        <f t="shared" si="446"/>
        <v/>
      </c>
      <c r="J792" s="212" t="str">
        <f t="shared" si="447"/>
        <v/>
      </c>
      <c r="K792" s="212" t="str">
        <f t="shared" si="448"/>
        <v/>
      </c>
      <c r="L792" s="212" t="str">
        <f t="shared" si="430"/>
        <v>W/C</v>
      </c>
      <c r="M792" s="212" t="str">
        <f t="shared" si="431"/>
        <v>NO</v>
      </c>
      <c r="N792" s="212" t="str">
        <f t="shared" si="432"/>
        <v>W/C</v>
      </c>
      <c r="O792" s="212"/>
      <c r="P792" s="110">
        <v>-114181.99</v>
      </c>
      <c r="Q792" s="110">
        <v>-115505.28</v>
      </c>
      <c r="R792" s="110">
        <v>-116828.58</v>
      </c>
      <c r="S792" s="110">
        <v>-118151.88</v>
      </c>
      <c r="T792" s="110">
        <v>-119475.18</v>
      </c>
      <c r="U792" s="110">
        <v>-120798.47</v>
      </c>
      <c r="V792" s="110">
        <v>-120144.27</v>
      </c>
      <c r="W792" s="110">
        <v>-118108.91</v>
      </c>
      <c r="X792" s="110">
        <v>-116073.55</v>
      </c>
      <c r="Y792" s="110">
        <v>-114038.18</v>
      </c>
      <c r="Z792" s="110">
        <v>-112002.82</v>
      </c>
      <c r="AA792" s="110">
        <v>-109967.46</v>
      </c>
      <c r="AB792" s="110">
        <v>-107932.1</v>
      </c>
      <c r="AC792" s="110"/>
      <c r="AD792" s="533">
        <f t="shared" si="453"/>
        <v>-116012.63541666667</v>
      </c>
      <c r="AE792" s="529"/>
      <c r="AF792" s="118"/>
      <c r="AG792" s="270"/>
      <c r="AH792" s="116"/>
      <c r="AI792" s="116"/>
      <c r="AJ792" s="116"/>
      <c r="AK792" s="117"/>
      <c r="AL792" s="116">
        <f t="shared" si="449"/>
        <v>0</v>
      </c>
      <c r="AM792" s="115">
        <f>AD792</f>
        <v>-116012.63541666667</v>
      </c>
      <c r="AN792" s="116"/>
      <c r="AO792" s="348">
        <f t="shared" si="450"/>
        <v>-116012.63541666667</v>
      </c>
      <c r="AP792" s="297"/>
      <c r="AQ792" s="101">
        <f t="shared" si="454"/>
        <v>-107932.1</v>
      </c>
      <c r="AR792" s="116"/>
      <c r="AS792" s="116"/>
      <c r="AT792" s="116"/>
      <c r="AU792" s="116"/>
      <c r="AV792" s="343">
        <f t="shared" si="451"/>
        <v>0</v>
      </c>
      <c r="AW792" s="116">
        <f>AQ792</f>
        <v>-107932.1</v>
      </c>
      <c r="AX792" s="116"/>
      <c r="AY792" s="343">
        <f t="shared" si="452"/>
        <v>-107932.1</v>
      </c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</row>
    <row r="793" spans="1:76" s="21" customFormat="1" ht="12" customHeight="1">
      <c r="A793" s="423">
        <v>19000132</v>
      </c>
      <c r="B793" s="126" t="s">
        <v>2454</v>
      </c>
      <c r="C793" s="410" t="s">
        <v>1545</v>
      </c>
      <c r="D793" s="411" t="str">
        <f t="shared" si="429"/>
        <v>Non-Op</v>
      </c>
      <c r="E793" s="411"/>
      <c r="F793" s="428">
        <v>43070</v>
      </c>
      <c r="G793" s="411"/>
      <c r="H793" s="412" t="str">
        <f t="shared" si="455"/>
        <v/>
      </c>
      <c r="I793" s="412" t="str">
        <f t="shared" si="446"/>
        <v/>
      </c>
      <c r="J793" s="412" t="str">
        <f t="shared" si="447"/>
        <v/>
      </c>
      <c r="K793" s="412" t="str">
        <f t="shared" si="448"/>
        <v>Non-Op</v>
      </c>
      <c r="L793" s="412" t="str">
        <f t="shared" si="430"/>
        <v>NO</v>
      </c>
      <c r="M793" s="412" t="str">
        <f t="shared" si="431"/>
        <v>NO</v>
      </c>
      <c r="N793" s="412" t="str">
        <f t="shared" si="432"/>
        <v/>
      </c>
      <c r="O793" s="412"/>
      <c r="P793" s="413">
        <v>0</v>
      </c>
      <c r="Q793" s="413">
        <v>0</v>
      </c>
      <c r="R793" s="413">
        <v>0</v>
      </c>
      <c r="S793" s="413">
        <v>0</v>
      </c>
      <c r="T793" s="413">
        <v>0</v>
      </c>
      <c r="U793" s="413">
        <v>0</v>
      </c>
      <c r="V793" s="413">
        <v>350919645.93000001</v>
      </c>
      <c r="W793" s="413">
        <v>350919645.93000001</v>
      </c>
      <c r="X793" s="413">
        <v>350919645.93000001</v>
      </c>
      <c r="Y793" s="413">
        <v>348655919.51999998</v>
      </c>
      <c r="Z793" s="413">
        <v>347888377.29000002</v>
      </c>
      <c r="AA793" s="413">
        <v>347096269.11000001</v>
      </c>
      <c r="AB793" s="413">
        <v>346306130.41000003</v>
      </c>
      <c r="AC793" s="413"/>
      <c r="AD793" s="534">
        <f t="shared" si="453"/>
        <v>189129380.74291667</v>
      </c>
      <c r="AE793" s="530"/>
      <c r="AF793" s="414"/>
      <c r="AG793" s="415"/>
      <c r="AH793" s="416"/>
      <c r="AI793" s="416"/>
      <c r="AJ793" s="416"/>
      <c r="AK793" s="417">
        <f>AD793</f>
        <v>189129380.74291667</v>
      </c>
      <c r="AL793" s="416">
        <f t="shared" si="449"/>
        <v>189129380.74291667</v>
      </c>
      <c r="AM793" s="418"/>
      <c r="AN793" s="416"/>
      <c r="AO793" s="419">
        <f t="shared" si="450"/>
        <v>0</v>
      </c>
      <c r="AP793" s="297"/>
      <c r="AQ793" s="420">
        <f t="shared" si="454"/>
        <v>346306130.41000003</v>
      </c>
      <c r="AR793" s="416"/>
      <c r="AS793" s="416"/>
      <c r="AT793" s="416"/>
      <c r="AU793" s="416">
        <f>AQ793</f>
        <v>346306130.41000003</v>
      </c>
      <c r="AV793" s="421">
        <f t="shared" si="451"/>
        <v>346306130.41000003</v>
      </c>
      <c r="AW793" s="416"/>
      <c r="AX793" s="416"/>
      <c r="AY793" s="421">
        <f t="shared" si="452"/>
        <v>0</v>
      </c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</row>
    <row r="794" spans="1:76" s="21" customFormat="1" ht="12" customHeight="1">
      <c r="A794" s="195">
        <v>19000133</v>
      </c>
      <c r="B794" s="126" t="s">
        <v>2455</v>
      </c>
      <c r="C794" s="109" t="s">
        <v>1230</v>
      </c>
      <c r="D794" s="130" t="str">
        <f t="shared" si="429"/>
        <v xml:space="preserve"> Non-Op</v>
      </c>
      <c r="E794" s="130"/>
      <c r="F794" s="109"/>
      <c r="G794" s="130"/>
      <c r="H794" s="212" t="str">
        <f t="shared" si="455"/>
        <v/>
      </c>
      <c r="I794" s="212" t="str">
        <f t="shared" ref="I794:I825" si="457">IF(VALUE(AI794),I$7,IF(ISBLANK(AI794),"",I$7))</f>
        <v/>
      </c>
      <c r="J794" s="212" t="s">
        <v>124</v>
      </c>
      <c r="K794" s="212" t="str">
        <f t="shared" ref="K794:K825" si="458">IF(VALUE(AK794),K$7,IF(ISBLANK(AK794),"",K$7))</f>
        <v>Non-Op</v>
      </c>
      <c r="L794" s="212" t="str">
        <f t="shared" si="430"/>
        <v>NO</v>
      </c>
      <c r="M794" s="212" t="str">
        <f t="shared" si="431"/>
        <v>NO</v>
      </c>
      <c r="N794" s="212" t="str">
        <f t="shared" si="432"/>
        <v/>
      </c>
      <c r="O794" s="212"/>
      <c r="P794" s="110">
        <v>15141121.6</v>
      </c>
      <c r="Q794" s="110">
        <v>15224288.02</v>
      </c>
      <c r="R794" s="110">
        <v>15308039.99</v>
      </c>
      <c r="S794" s="110">
        <v>15391791.960000001</v>
      </c>
      <c r="T794" s="110">
        <v>15475543.93</v>
      </c>
      <c r="U794" s="110">
        <v>15559295.9</v>
      </c>
      <c r="V794" s="110">
        <v>9385828.8499999996</v>
      </c>
      <c r="W794" s="110">
        <v>9440918.5600000005</v>
      </c>
      <c r="X794" s="110">
        <v>9469895.4600000009</v>
      </c>
      <c r="Y794" s="110">
        <v>9524993.2599999998</v>
      </c>
      <c r="Z794" s="110">
        <v>9575088.7300000004</v>
      </c>
      <c r="AA794" s="110">
        <v>9630080.4800000004</v>
      </c>
      <c r="AB794" s="110">
        <v>9685072.25</v>
      </c>
      <c r="AC794" s="110"/>
      <c r="AD794" s="533">
        <f t="shared" si="453"/>
        <v>12199905.172083333</v>
      </c>
      <c r="AE794" s="529"/>
      <c r="AF794" s="118"/>
      <c r="AG794" s="270" t="s">
        <v>681</v>
      </c>
      <c r="AH794" s="116"/>
      <c r="AI794" s="116"/>
      <c r="AJ794" s="116" t="s">
        <v>124</v>
      </c>
      <c r="AK794" s="117">
        <f>AD794</f>
        <v>12199905.172083333</v>
      </c>
      <c r="AL794" s="116">
        <f t="shared" si="449"/>
        <v>12199905.172083333</v>
      </c>
      <c r="AM794" s="115"/>
      <c r="AN794" s="116"/>
      <c r="AO794" s="348">
        <f t="shared" si="450"/>
        <v>0</v>
      </c>
      <c r="AP794" s="297"/>
      <c r="AQ794" s="101">
        <f t="shared" si="454"/>
        <v>9685072.25</v>
      </c>
      <c r="AR794" s="116"/>
      <c r="AS794" s="116"/>
      <c r="AT794" s="116" t="s">
        <v>124</v>
      </c>
      <c r="AU794" s="116">
        <f>AQ794</f>
        <v>9685072.25</v>
      </c>
      <c r="AV794" s="343">
        <f t="shared" si="451"/>
        <v>9685072.25</v>
      </c>
      <c r="AW794" s="116"/>
      <c r="AX794" s="116"/>
      <c r="AY794" s="343">
        <f t="shared" si="452"/>
        <v>0</v>
      </c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</row>
    <row r="795" spans="1:76" s="21" customFormat="1" ht="12" customHeight="1">
      <c r="A795" s="423">
        <v>19000142</v>
      </c>
      <c r="B795" s="126" t="s">
        <v>2456</v>
      </c>
      <c r="C795" s="410" t="s">
        <v>1600</v>
      </c>
      <c r="D795" s="411" t="str">
        <f t="shared" si="429"/>
        <v xml:space="preserve"> W/C</v>
      </c>
      <c r="E795" s="411"/>
      <c r="F795" s="428">
        <v>43160</v>
      </c>
      <c r="G795" s="411"/>
      <c r="H795" s="412" t="str">
        <f t="shared" si="455"/>
        <v/>
      </c>
      <c r="I795" s="412" t="str">
        <f t="shared" si="457"/>
        <v/>
      </c>
      <c r="J795" s="412" t="s">
        <v>124</v>
      </c>
      <c r="K795" s="412" t="str">
        <f t="shared" si="458"/>
        <v/>
      </c>
      <c r="L795" s="412" t="str">
        <f t="shared" ref="L795" si="459">IF(VALUE(AM795),"W/C",IF(ISBLANK(AM795),"NO","W/C"))</f>
        <v>W/C</v>
      </c>
      <c r="M795" s="412" t="str">
        <f t="shared" ref="M795" si="460">IF(VALUE(AN795),"W/C",IF(ISBLANK(AN795),"NO","W/C"))</f>
        <v>NO</v>
      </c>
      <c r="N795" s="412" t="str">
        <f t="shared" ref="N795" si="461">IF(OR(CONCATENATE(L795,M795)="NOW/C",CONCATENATE(L795,M795)="W/CNO"),"W/C","")</f>
        <v>W/C</v>
      </c>
      <c r="O795" s="412"/>
      <c r="P795" s="413">
        <v>0</v>
      </c>
      <c r="Q795" s="413">
        <v>0</v>
      </c>
      <c r="R795" s="413">
        <v>0</v>
      </c>
      <c r="S795" s="413">
        <v>0</v>
      </c>
      <c r="T795" s="413">
        <v>0</v>
      </c>
      <c r="U795" s="413">
        <v>0</v>
      </c>
      <c r="V795" s="413">
        <v>0</v>
      </c>
      <c r="W795" s="413">
        <v>0</v>
      </c>
      <c r="X795" s="413">
        <v>0</v>
      </c>
      <c r="Y795" s="413">
        <v>1779785.07</v>
      </c>
      <c r="Z795" s="413">
        <v>2210025.5099999998</v>
      </c>
      <c r="AA795" s="413">
        <v>2210025.5099999998</v>
      </c>
      <c r="AB795" s="413">
        <v>2210025.5099999998</v>
      </c>
      <c r="AC795" s="413"/>
      <c r="AD795" s="534">
        <f t="shared" si="453"/>
        <v>608737.40374999994</v>
      </c>
      <c r="AE795" s="530"/>
      <c r="AF795" s="414"/>
      <c r="AG795" s="415"/>
      <c r="AH795" s="416"/>
      <c r="AI795" s="416"/>
      <c r="AJ795" s="416"/>
      <c r="AK795" s="417"/>
      <c r="AL795" s="416"/>
      <c r="AM795" s="418">
        <f>AD795</f>
        <v>608737.40374999994</v>
      </c>
      <c r="AN795" s="416"/>
      <c r="AO795" s="419">
        <f t="shared" si="450"/>
        <v>608737.40374999994</v>
      </c>
      <c r="AP795" s="297"/>
      <c r="AQ795" s="420">
        <f t="shared" si="454"/>
        <v>2210025.5099999998</v>
      </c>
      <c r="AR795" s="416"/>
      <c r="AS795" s="416"/>
      <c r="AT795" s="416"/>
      <c r="AU795" s="416"/>
      <c r="AV795" s="421"/>
      <c r="AW795" s="416">
        <f>AQ795</f>
        <v>2210025.5099999998</v>
      </c>
      <c r="AX795" s="416"/>
      <c r="AY795" s="421">
        <f t="shared" si="452"/>
        <v>2210025.5099999998</v>
      </c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</row>
    <row r="796" spans="1:76" s="21" customFormat="1" ht="12" customHeight="1">
      <c r="A796" s="197">
        <v>19000151</v>
      </c>
      <c r="B796" s="242" t="s">
        <v>2457</v>
      </c>
      <c r="C796" s="109" t="s">
        <v>514</v>
      </c>
      <c r="D796" s="130" t="str">
        <f t="shared" si="429"/>
        <v>ERB</v>
      </c>
      <c r="E796" s="130"/>
      <c r="F796" s="109"/>
      <c r="G796" s="130"/>
      <c r="H796" s="212" t="str">
        <f t="shared" si="455"/>
        <v/>
      </c>
      <c r="I796" s="212" t="str">
        <f t="shared" si="457"/>
        <v>ERB</v>
      </c>
      <c r="J796" s="212" t="str">
        <f>IF(VALUE(AJ796),J$7,IF(ISBLANK(AJ796),"",J$7))</f>
        <v/>
      </c>
      <c r="K796" s="212" t="str">
        <f t="shared" si="458"/>
        <v/>
      </c>
      <c r="L796" s="212" t="str">
        <f t="shared" si="430"/>
        <v>NO</v>
      </c>
      <c r="M796" s="212" t="str">
        <f t="shared" si="431"/>
        <v>NO</v>
      </c>
      <c r="N796" s="212" t="str">
        <f t="shared" si="432"/>
        <v/>
      </c>
      <c r="O796" s="212"/>
      <c r="P796" s="110">
        <v>183012.52</v>
      </c>
      <c r="Q796" s="110">
        <v>171574.24</v>
      </c>
      <c r="R796" s="110">
        <v>160135.95000000001</v>
      </c>
      <c r="S796" s="110">
        <v>148697.67000000001</v>
      </c>
      <c r="T796" s="110">
        <v>137259.38</v>
      </c>
      <c r="U796" s="110">
        <v>125821.1</v>
      </c>
      <c r="V796" s="110">
        <v>114382.82</v>
      </c>
      <c r="W796" s="110">
        <v>107519.85</v>
      </c>
      <c r="X796" s="110">
        <v>100656.88</v>
      </c>
      <c r="Y796" s="110">
        <v>93793.91</v>
      </c>
      <c r="Z796" s="110">
        <v>86930.94</v>
      </c>
      <c r="AA796" s="110">
        <v>80067.97</v>
      </c>
      <c r="AB796" s="110">
        <v>73205</v>
      </c>
      <c r="AC796" s="110"/>
      <c r="AD796" s="533">
        <f t="shared" si="453"/>
        <v>121245.78916666664</v>
      </c>
      <c r="AE796" s="529" t="s">
        <v>82</v>
      </c>
      <c r="AF796" s="118"/>
      <c r="AG796" s="270" t="s">
        <v>232</v>
      </c>
      <c r="AH796" s="116"/>
      <c r="AI796" s="116">
        <f>AD796</f>
        <v>121245.78916666664</v>
      </c>
      <c r="AJ796" s="116"/>
      <c r="AK796" s="117"/>
      <c r="AL796" s="116">
        <f t="shared" si="449"/>
        <v>121245.78916666664</v>
      </c>
      <c r="AM796" s="115"/>
      <c r="AN796" s="116"/>
      <c r="AO796" s="348">
        <f t="shared" si="450"/>
        <v>0</v>
      </c>
      <c r="AP796" s="297"/>
      <c r="AQ796" s="101">
        <f t="shared" si="454"/>
        <v>73205</v>
      </c>
      <c r="AR796" s="116"/>
      <c r="AS796" s="116">
        <f>AQ796</f>
        <v>73205</v>
      </c>
      <c r="AT796" s="116"/>
      <c r="AU796" s="116"/>
      <c r="AV796" s="343">
        <f t="shared" si="451"/>
        <v>73205</v>
      </c>
      <c r="AW796" s="116"/>
      <c r="AX796" s="116"/>
      <c r="AY796" s="343">
        <f t="shared" si="452"/>
        <v>0</v>
      </c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</row>
    <row r="797" spans="1:76" s="21" customFormat="1" ht="12" customHeight="1">
      <c r="A797" s="195">
        <v>19000181</v>
      </c>
      <c r="B797" s="126" t="s">
        <v>2458</v>
      </c>
      <c r="C797" s="109" t="s">
        <v>1231</v>
      </c>
      <c r="D797" s="130" t="str">
        <f t="shared" si="429"/>
        <v xml:space="preserve"> W/C</v>
      </c>
      <c r="E797" s="130"/>
      <c r="F797" s="234"/>
      <c r="G797" s="130"/>
      <c r="H797" s="212" t="str">
        <f t="shared" si="455"/>
        <v/>
      </c>
      <c r="I797" s="212" t="str">
        <f t="shared" si="457"/>
        <v/>
      </c>
      <c r="J797" s="212" t="s">
        <v>124</v>
      </c>
      <c r="K797" s="212" t="str">
        <f t="shared" si="458"/>
        <v/>
      </c>
      <c r="L797" s="212" t="str">
        <f t="shared" si="430"/>
        <v>W/C</v>
      </c>
      <c r="M797" s="212" t="str">
        <f t="shared" si="431"/>
        <v>NO</v>
      </c>
      <c r="N797" s="212" t="str">
        <f t="shared" si="432"/>
        <v>W/C</v>
      </c>
      <c r="O797" s="212"/>
      <c r="P797" s="110">
        <v>-1310131.83</v>
      </c>
      <c r="Q797" s="110">
        <v>-1335213.4099999999</v>
      </c>
      <c r="R797" s="110">
        <v>-1390604.51</v>
      </c>
      <c r="S797" s="110">
        <v>-1367158.94</v>
      </c>
      <c r="T797" s="110">
        <v>-1387060.27</v>
      </c>
      <c r="U797" s="110">
        <v>-1467944.3</v>
      </c>
      <c r="V797" s="110">
        <v>-2040031.54</v>
      </c>
      <c r="W797" s="110">
        <v>-2039209.39</v>
      </c>
      <c r="X797" s="110">
        <v>-1981772.42</v>
      </c>
      <c r="Y797" s="110">
        <v>-1935276.06</v>
      </c>
      <c r="Z797" s="110">
        <v>-1903574.34</v>
      </c>
      <c r="AA797" s="110">
        <v>-1875422.41</v>
      </c>
      <c r="AB797" s="110">
        <v>-1854708.84</v>
      </c>
      <c r="AC797" s="110"/>
      <c r="AD797" s="533">
        <f t="shared" si="453"/>
        <v>-1692140.6604166667</v>
      </c>
      <c r="AE797" s="529"/>
      <c r="AF797" s="118"/>
      <c r="AG797" s="270"/>
      <c r="AH797" s="116"/>
      <c r="AI797" s="116"/>
      <c r="AJ797" s="116"/>
      <c r="AK797" s="117"/>
      <c r="AL797" s="116">
        <f t="shared" si="449"/>
        <v>0</v>
      </c>
      <c r="AM797" s="115">
        <f>AD797</f>
        <v>-1692140.6604166667</v>
      </c>
      <c r="AN797" s="116"/>
      <c r="AO797" s="348">
        <f t="shared" si="450"/>
        <v>-1692140.6604166667</v>
      </c>
      <c r="AP797" s="297"/>
      <c r="AQ797" s="101">
        <f t="shared" si="454"/>
        <v>-1854708.84</v>
      </c>
      <c r="AR797" s="116"/>
      <c r="AS797" s="116"/>
      <c r="AT797" s="116"/>
      <c r="AU797" s="116"/>
      <c r="AV797" s="343">
        <f t="shared" si="451"/>
        <v>0</v>
      </c>
      <c r="AW797" s="116">
        <f>AQ797</f>
        <v>-1854708.84</v>
      </c>
      <c r="AX797" s="116"/>
      <c r="AY797" s="343">
        <f t="shared" si="452"/>
        <v>-1854708.84</v>
      </c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</row>
    <row r="798" spans="1:76" s="21" customFormat="1" ht="12" customHeight="1">
      <c r="A798" s="195">
        <v>19000193</v>
      </c>
      <c r="B798" s="126" t="s">
        <v>2459</v>
      </c>
      <c r="C798" s="109" t="s">
        <v>586</v>
      </c>
      <c r="D798" s="130" t="str">
        <f t="shared" si="429"/>
        <v xml:space="preserve"> Non-Op</v>
      </c>
      <c r="E798" s="130"/>
      <c r="F798" s="109"/>
      <c r="G798" s="130"/>
      <c r="H798" s="212" t="str">
        <f t="shared" si="455"/>
        <v/>
      </c>
      <c r="I798" s="212" t="str">
        <f t="shared" si="457"/>
        <v/>
      </c>
      <c r="J798" s="212" t="s">
        <v>124</v>
      </c>
      <c r="K798" s="212" t="str">
        <f t="shared" si="458"/>
        <v>Non-Op</v>
      </c>
      <c r="L798" s="212" t="str">
        <f t="shared" si="430"/>
        <v>NO</v>
      </c>
      <c r="M798" s="212" t="str">
        <f t="shared" si="431"/>
        <v>NO</v>
      </c>
      <c r="N798" s="212" t="str">
        <f t="shared" si="432"/>
        <v/>
      </c>
      <c r="O798" s="212"/>
      <c r="P798" s="110">
        <v>176679.87</v>
      </c>
      <c r="Q798" s="110">
        <v>176679.87</v>
      </c>
      <c r="R798" s="110">
        <v>176679.87</v>
      </c>
      <c r="S798" s="110">
        <v>176679.87</v>
      </c>
      <c r="T798" s="110">
        <v>176679.87</v>
      </c>
      <c r="U798" s="110">
        <v>176679.87</v>
      </c>
      <c r="V798" s="110">
        <v>0.13</v>
      </c>
      <c r="W798" s="110">
        <v>0.13</v>
      </c>
      <c r="X798" s="110">
        <v>0.13</v>
      </c>
      <c r="Y798" s="110">
        <v>0.13</v>
      </c>
      <c r="Z798" s="110">
        <v>0.13</v>
      </c>
      <c r="AA798" s="110">
        <v>0.13</v>
      </c>
      <c r="AB798" s="110">
        <v>0.13</v>
      </c>
      <c r="AC798" s="110"/>
      <c r="AD798" s="533">
        <f t="shared" si="453"/>
        <v>80978.344166666662</v>
      </c>
      <c r="AE798" s="531"/>
      <c r="AF798" s="123"/>
      <c r="AG798" s="271" t="s">
        <v>681</v>
      </c>
      <c r="AH798" s="116"/>
      <c r="AI798" s="116"/>
      <c r="AJ798" s="116" t="s">
        <v>124</v>
      </c>
      <c r="AK798" s="117">
        <f>AD798</f>
        <v>80978.344166666662</v>
      </c>
      <c r="AL798" s="116">
        <f t="shared" si="449"/>
        <v>80978.344166666662</v>
      </c>
      <c r="AM798" s="115"/>
      <c r="AN798" s="116"/>
      <c r="AO798" s="348">
        <f t="shared" si="450"/>
        <v>0</v>
      </c>
      <c r="AP798" s="297"/>
      <c r="AQ798" s="101">
        <f t="shared" si="454"/>
        <v>0.13</v>
      </c>
      <c r="AR798" s="116"/>
      <c r="AS798" s="116"/>
      <c r="AT798" s="116" t="s">
        <v>124</v>
      </c>
      <c r="AU798" s="116">
        <f>AQ798</f>
        <v>0.13</v>
      </c>
      <c r="AV798" s="343">
        <f t="shared" si="451"/>
        <v>0.13</v>
      </c>
      <c r="AW798" s="116"/>
      <c r="AX798" s="116"/>
      <c r="AY798" s="343">
        <f t="shared" si="452"/>
        <v>0</v>
      </c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</row>
    <row r="799" spans="1:76" s="21" customFormat="1" ht="12" customHeight="1">
      <c r="A799" s="195">
        <v>19000251</v>
      </c>
      <c r="B799" s="126" t="s">
        <v>2460</v>
      </c>
      <c r="C799" s="109" t="s">
        <v>825</v>
      </c>
      <c r="D799" s="130" t="str">
        <f t="shared" si="429"/>
        <v>W/C</v>
      </c>
      <c r="E799" s="130"/>
      <c r="F799" s="109"/>
      <c r="G799" s="130"/>
      <c r="H799" s="212" t="str">
        <f t="shared" si="455"/>
        <v/>
      </c>
      <c r="I799" s="212" t="str">
        <f t="shared" si="457"/>
        <v/>
      </c>
      <c r="J799" s="212" t="str">
        <f>IF(VALUE(AJ799),J$7,IF(ISBLANK(AJ799),"",J$7))</f>
        <v/>
      </c>
      <c r="K799" s="212" t="str">
        <f t="shared" si="458"/>
        <v/>
      </c>
      <c r="L799" s="212" t="str">
        <f t="shared" si="430"/>
        <v>W/C</v>
      </c>
      <c r="M799" s="212" t="str">
        <f t="shared" si="431"/>
        <v>NO</v>
      </c>
      <c r="N799" s="212" t="str">
        <f t="shared" si="432"/>
        <v>W/C</v>
      </c>
      <c r="O799" s="212"/>
      <c r="P799" s="110">
        <v>3432.38</v>
      </c>
      <c r="Q799" s="110">
        <v>3187.23</v>
      </c>
      <c r="R799" s="110">
        <v>2942.07</v>
      </c>
      <c r="S799" s="110">
        <v>2696.91</v>
      </c>
      <c r="T799" s="110">
        <v>2451.75</v>
      </c>
      <c r="U799" s="110">
        <v>2206.6</v>
      </c>
      <c r="V799" s="110">
        <v>1961.44</v>
      </c>
      <c r="W799" s="110">
        <v>1814.35</v>
      </c>
      <c r="X799" s="110">
        <v>1667.25</v>
      </c>
      <c r="Y799" s="110">
        <v>1520.16</v>
      </c>
      <c r="Z799" s="110">
        <v>1373.06</v>
      </c>
      <c r="AA799" s="110">
        <v>1225.68</v>
      </c>
      <c r="AB799" s="110">
        <v>1198.53</v>
      </c>
      <c r="AC799" s="110"/>
      <c r="AD799" s="533">
        <f t="shared" si="453"/>
        <v>2113.4962500000001</v>
      </c>
      <c r="AE799" s="531"/>
      <c r="AF799" s="123"/>
      <c r="AG799" s="271" t="s">
        <v>124</v>
      </c>
      <c r="AH799" s="116"/>
      <c r="AI799" s="116"/>
      <c r="AJ799" s="116"/>
      <c r="AK799" s="117"/>
      <c r="AL799" s="116">
        <f t="shared" si="449"/>
        <v>0</v>
      </c>
      <c r="AM799" s="115">
        <f>AD799</f>
        <v>2113.4962500000001</v>
      </c>
      <c r="AN799" s="116"/>
      <c r="AO799" s="348">
        <f t="shared" si="450"/>
        <v>2113.4962500000001</v>
      </c>
      <c r="AP799" s="297"/>
      <c r="AQ799" s="101">
        <f t="shared" si="454"/>
        <v>1198.53</v>
      </c>
      <c r="AR799" s="116"/>
      <c r="AS799" s="116"/>
      <c r="AT799" s="116"/>
      <c r="AU799" s="116"/>
      <c r="AV799" s="343">
        <f t="shared" si="451"/>
        <v>0</v>
      </c>
      <c r="AW799" s="116">
        <f>AQ799</f>
        <v>1198.53</v>
      </c>
      <c r="AX799" s="116"/>
      <c r="AY799" s="343">
        <f t="shared" si="452"/>
        <v>1198.53</v>
      </c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</row>
    <row r="800" spans="1:76" s="21" customFormat="1" ht="12" customHeight="1">
      <c r="A800" s="195">
        <v>19000283</v>
      </c>
      <c r="B800" s="126" t="s">
        <v>2461</v>
      </c>
      <c r="C800" s="109" t="s">
        <v>1232</v>
      </c>
      <c r="D800" s="130" t="str">
        <f t="shared" ref="D800:D865" si="462">IF(CONCATENATE(H800,I800,J800,K800,N800)= "ERBGRB","CRB",CONCATENATE(H800,I800,J800,K800,N800))</f>
        <v xml:space="preserve"> Non-Op</v>
      </c>
      <c r="E800" s="130"/>
      <c r="F800" s="109"/>
      <c r="G800" s="130"/>
      <c r="H800" s="212" t="str">
        <f t="shared" si="455"/>
        <v/>
      </c>
      <c r="I800" s="212" t="str">
        <f t="shared" si="457"/>
        <v/>
      </c>
      <c r="J800" s="212" t="s">
        <v>124</v>
      </c>
      <c r="K800" s="212" t="str">
        <f t="shared" si="458"/>
        <v>Non-Op</v>
      </c>
      <c r="L800" s="212" t="str">
        <f t="shared" si="430"/>
        <v>NO</v>
      </c>
      <c r="M800" s="212" t="str">
        <f t="shared" si="431"/>
        <v>NO</v>
      </c>
      <c r="N800" s="212" t="str">
        <f t="shared" si="432"/>
        <v/>
      </c>
      <c r="O800" s="212"/>
      <c r="P800" s="110">
        <v>3015708.03</v>
      </c>
      <c r="Q800" s="110">
        <v>3184919.03</v>
      </c>
      <c r="R800" s="110">
        <v>3354130.03</v>
      </c>
      <c r="S800" s="110">
        <v>3512716.74</v>
      </c>
      <c r="T800" s="110">
        <v>3681494.79</v>
      </c>
      <c r="U800" s="110">
        <v>3850272.84</v>
      </c>
      <c r="V800" s="110">
        <v>6630260.9100000001</v>
      </c>
      <c r="W800" s="110">
        <v>6745365.2699999996</v>
      </c>
      <c r="X800" s="110">
        <v>7064661.8700000001</v>
      </c>
      <c r="Y800" s="110">
        <v>4555122.55</v>
      </c>
      <c r="Z800" s="110">
        <v>4737128.5</v>
      </c>
      <c r="AA800" s="110">
        <v>4919134.45</v>
      </c>
      <c r="AB800" s="110">
        <v>5063508.21</v>
      </c>
      <c r="AC800" s="110"/>
      <c r="AD800" s="533">
        <f t="shared" si="453"/>
        <v>4689567.9249999998</v>
      </c>
      <c r="AE800" s="529"/>
      <c r="AF800" s="118"/>
      <c r="AG800" s="270" t="s">
        <v>681</v>
      </c>
      <c r="AH800" s="116"/>
      <c r="AI800" s="116"/>
      <c r="AJ800" s="116" t="s">
        <v>124</v>
      </c>
      <c r="AK800" s="117">
        <f>AD800</f>
        <v>4689567.9249999998</v>
      </c>
      <c r="AL800" s="116">
        <f t="shared" si="449"/>
        <v>4689567.9249999998</v>
      </c>
      <c r="AM800" s="115"/>
      <c r="AN800" s="116"/>
      <c r="AO800" s="348">
        <f t="shared" si="450"/>
        <v>0</v>
      </c>
      <c r="AP800" s="297"/>
      <c r="AQ800" s="101">
        <f t="shared" si="454"/>
        <v>5063508.21</v>
      </c>
      <c r="AR800" s="116"/>
      <c r="AS800" s="116"/>
      <c r="AT800" s="116" t="s">
        <v>124</v>
      </c>
      <c r="AU800" s="116">
        <f>AQ800</f>
        <v>5063508.21</v>
      </c>
      <c r="AV800" s="343">
        <f t="shared" si="451"/>
        <v>5063508.21</v>
      </c>
      <c r="AW800" s="116"/>
      <c r="AX800" s="116"/>
      <c r="AY800" s="343">
        <f t="shared" si="452"/>
        <v>0</v>
      </c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</row>
    <row r="801" spans="1:76" s="21" customFormat="1" ht="12" customHeight="1">
      <c r="A801" s="195">
        <v>19000361</v>
      </c>
      <c r="B801" s="126" t="s">
        <v>2462</v>
      </c>
      <c r="C801" s="109" t="s">
        <v>409</v>
      </c>
      <c r="D801" s="130" t="str">
        <f t="shared" si="462"/>
        <v>W/C</v>
      </c>
      <c r="E801" s="130"/>
      <c r="F801" s="109"/>
      <c r="G801" s="130"/>
      <c r="H801" s="212" t="str">
        <f t="shared" si="455"/>
        <v/>
      </c>
      <c r="I801" s="212" t="str">
        <f t="shared" si="457"/>
        <v/>
      </c>
      <c r="J801" s="212" t="str">
        <f t="shared" ref="J801:J846" si="463">IF(VALUE(AJ801),J$7,IF(ISBLANK(AJ801),"",J$7))</f>
        <v/>
      </c>
      <c r="K801" s="212" t="str">
        <f t="shared" si="458"/>
        <v/>
      </c>
      <c r="L801" s="212" t="str">
        <f t="shared" si="430"/>
        <v>W/C</v>
      </c>
      <c r="M801" s="212" t="str">
        <f t="shared" si="431"/>
        <v>NO</v>
      </c>
      <c r="N801" s="212" t="str">
        <f t="shared" si="432"/>
        <v>W/C</v>
      </c>
      <c r="O801" s="212"/>
      <c r="P801" s="110">
        <v>159437</v>
      </c>
      <c r="Q801" s="110">
        <v>159437</v>
      </c>
      <c r="R801" s="110">
        <v>159437</v>
      </c>
      <c r="S801" s="110">
        <v>159437</v>
      </c>
      <c r="T801" s="110">
        <v>159437</v>
      </c>
      <c r="U801" s="110">
        <v>159437</v>
      </c>
      <c r="V801" s="110">
        <v>159437</v>
      </c>
      <c r="W801" s="110">
        <v>159437</v>
      </c>
      <c r="X801" s="110">
        <v>159437</v>
      </c>
      <c r="Y801" s="110">
        <v>159437</v>
      </c>
      <c r="Z801" s="110">
        <v>159437</v>
      </c>
      <c r="AA801" s="110">
        <v>159437</v>
      </c>
      <c r="AB801" s="110">
        <v>159437</v>
      </c>
      <c r="AC801" s="110"/>
      <c r="AD801" s="533">
        <f t="shared" si="453"/>
        <v>159437</v>
      </c>
      <c r="AE801" s="529"/>
      <c r="AF801" s="118"/>
      <c r="AG801" s="270"/>
      <c r="AH801" s="116"/>
      <c r="AI801" s="116"/>
      <c r="AJ801" s="116"/>
      <c r="AK801" s="117"/>
      <c r="AL801" s="116">
        <f t="shared" si="449"/>
        <v>0</v>
      </c>
      <c r="AM801" s="115">
        <f>AD801</f>
        <v>159437</v>
      </c>
      <c r="AN801" s="116"/>
      <c r="AO801" s="348">
        <f t="shared" si="450"/>
        <v>159437</v>
      </c>
      <c r="AP801" s="297"/>
      <c r="AQ801" s="101">
        <f t="shared" si="454"/>
        <v>159437</v>
      </c>
      <c r="AR801" s="116"/>
      <c r="AS801" s="116"/>
      <c r="AT801" s="116"/>
      <c r="AU801" s="116"/>
      <c r="AV801" s="343">
        <f t="shared" si="451"/>
        <v>0</v>
      </c>
      <c r="AW801" s="116">
        <f>AQ801</f>
        <v>159437</v>
      </c>
      <c r="AX801" s="116"/>
      <c r="AY801" s="343">
        <f t="shared" si="452"/>
        <v>159437</v>
      </c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</row>
    <row r="802" spans="1:76" s="21" customFormat="1" ht="12" customHeight="1">
      <c r="A802" s="195">
        <v>19000371</v>
      </c>
      <c r="B802" s="126" t="s">
        <v>2463</v>
      </c>
      <c r="C802" s="109" t="s">
        <v>410</v>
      </c>
      <c r="D802" s="130" t="str">
        <f t="shared" si="462"/>
        <v>W/C</v>
      </c>
      <c r="E802" s="130"/>
      <c r="F802" s="109"/>
      <c r="G802" s="130"/>
      <c r="H802" s="212" t="str">
        <f t="shared" si="455"/>
        <v/>
      </c>
      <c r="I802" s="212" t="str">
        <f t="shared" si="457"/>
        <v/>
      </c>
      <c r="J802" s="212" t="str">
        <f t="shared" si="463"/>
        <v/>
      </c>
      <c r="K802" s="212" t="str">
        <f t="shared" si="458"/>
        <v/>
      </c>
      <c r="L802" s="212" t="str">
        <f t="shared" si="430"/>
        <v>W/C</v>
      </c>
      <c r="M802" s="212" t="str">
        <f t="shared" si="431"/>
        <v>NO</v>
      </c>
      <c r="N802" s="212" t="str">
        <f t="shared" si="432"/>
        <v>W/C</v>
      </c>
      <c r="O802" s="212"/>
      <c r="P802" s="110">
        <v>9813.5300000000007</v>
      </c>
      <c r="Q802" s="110">
        <v>22547.91</v>
      </c>
      <c r="R802" s="110">
        <v>24513.360000000001</v>
      </c>
      <c r="S802" s="110">
        <v>11873.6</v>
      </c>
      <c r="T802" s="110">
        <v>11680.55</v>
      </c>
      <c r="U802" s="110">
        <v>11680.37</v>
      </c>
      <c r="V802" s="110">
        <v>12834.94</v>
      </c>
      <c r="W802" s="110">
        <v>13103.31</v>
      </c>
      <c r="X802" s="110">
        <v>11769.04</v>
      </c>
      <c r="Y802" s="110">
        <v>12723.64</v>
      </c>
      <c r="Z802" s="110">
        <v>11702.32</v>
      </c>
      <c r="AA802" s="110">
        <v>9856.25</v>
      </c>
      <c r="AB802" s="110">
        <v>10921.65</v>
      </c>
      <c r="AC802" s="110"/>
      <c r="AD802" s="533">
        <f t="shared" si="453"/>
        <v>13721.073333333332</v>
      </c>
      <c r="AE802" s="529"/>
      <c r="AF802" s="118"/>
      <c r="AG802" s="270"/>
      <c r="AH802" s="116"/>
      <c r="AI802" s="116"/>
      <c r="AJ802" s="116"/>
      <c r="AK802" s="117"/>
      <c r="AL802" s="116">
        <f t="shared" si="449"/>
        <v>0</v>
      </c>
      <c r="AM802" s="115">
        <f>AD802</f>
        <v>13721.073333333332</v>
      </c>
      <c r="AN802" s="116"/>
      <c r="AO802" s="348">
        <f t="shared" si="450"/>
        <v>13721.073333333332</v>
      </c>
      <c r="AP802" s="297"/>
      <c r="AQ802" s="101">
        <f t="shared" si="454"/>
        <v>10921.65</v>
      </c>
      <c r="AR802" s="116"/>
      <c r="AS802" s="116"/>
      <c r="AT802" s="116"/>
      <c r="AU802" s="116"/>
      <c r="AV802" s="343">
        <f t="shared" si="451"/>
        <v>0</v>
      </c>
      <c r="AW802" s="116">
        <f>AQ802</f>
        <v>10921.65</v>
      </c>
      <c r="AX802" s="116"/>
      <c r="AY802" s="343">
        <f t="shared" si="452"/>
        <v>10921.65</v>
      </c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</row>
    <row r="803" spans="1:76" s="21" customFormat="1" ht="12" customHeight="1">
      <c r="A803" s="195">
        <v>19000403</v>
      </c>
      <c r="B803" s="126" t="s">
        <v>2464</v>
      </c>
      <c r="C803" s="109" t="s">
        <v>631</v>
      </c>
      <c r="D803" s="130" t="str">
        <f t="shared" si="462"/>
        <v>AIC</v>
      </c>
      <c r="E803" s="130"/>
      <c r="F803" s="109"/>
      <c r="G803" s="130"/>
      <c r="H803" s="212" t="str">
        <f t="shared" si="455"/>
        <v>AIC</v>
      </c>
      <c r="I803" s="212" t="str">
        <f t="shared" si="457"/>
        <v/>
      </c>
      <c r="J803" s="212" t="str">
        <f t="shared" si="463"/>
        <v/>
      </c>
      <c r="K803" s="212" t="str">
        <f t="shared" si="458"/>
        <v/>
      </c>
      <c r="L803" s="212" t="str">
        <f t="shared" si="430"/>
        <v>NO</v>
      </c>
      <c r="M803" s="212" t="str">
        <f t="shared" si="431"/>
        <v>NO</v>
      </c>
      <c r="N803" s="212" t="str">
        <f t="shared" si="432"/>
        <v/>
      </c>
      <c r="O803" s="212"/>
      <c r="P803" s="110">
        <v>143717.6</v>
      </c>
      <c r="Q803" s="110">
        <v>143095.65</v>
      </c>
      <c r="R803" s="110">
        <v>142473.70000000001</v>
      </c>
      <c r="S803" s="110">
        <v>141851.75</v>
      </c>
      <c r="T803" s="110">
        <v>141229.79999999999</v>
      </c>
      <c r="U803" s="110">
        <v>140607.85</v>
      </c>
      <c r="V803" s="110">
        <v>139985.9</v>
      </c>
      <c r="W803" s="110">
        <v>139612.73000000001</v>
      </c>
      <c r="X803" s="110">
        <v>139239.56</v>
      </c>
      <c r="Y803" s="110">
        <v>138866.39000000001</v>
      </c>
      <c r="Z803" s="110">
        <v>138493.22</v>
      </c>
      <c r="AA803" s="110">
        <v>138120.04999999999</v>
      </c>
      <c r="AB803" s="110">
        <v>137746.88</v>
      </c>
      <c r="AC803" s="110"/>
      <c r="AD803" s="533">
        <f t="shared" si="453"/>
        <v>140359.07</v>
      </c>
      <c r="AE803" s="529"/>
      <c r="AF803" s="118"/>
      <c r="AG803" s="270" t="s">
        <v>707</v>
      </c>
      <c r="AH803" s="116">
        <f>AD803</f>
        <v>140359.07</v>
      </c>
      <c r="AI803" s="116"/>
      <c r="AJ803" s="116"/>
      <c r="AK803" s="117"/>
      <c r="AL803" s="116">
        <f t="shared" si="449"/>
        <v>0</v>
      </c>
      <c r="AM803" s="115"/>
      <c r="AN803" s="116"/>
      <c r="AO803" s="348">
        <f t="shared" si="450"/>
        <v>0</v>
      </c>
      <c r="AP803" s="297"/>
      <c r="AQ803" s="101">
        <f t="shared" si="454"/>
        <v>137746.88</v>
      </c>
      <c r="AR803" s="116">
        <f>AQ803</f>
        <v>137746.88</v>
      </c>
      <c r="AS803" s="116"/>
      <c r="AT803" s="116"/>
      <c r="AU803" s="116"/>
      <c r="AV803" s="343">
        <f t="shared" si="451"/>
        <v>0</v>
      </c>
      <c r="AW803" s="116"/>
      <c r="AX803" s="116"/>
      <c r="AY803" s="343">
        <f t="shared" si="452"/>
        <v>0</v>
      </c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</row>
    <row r="804" spans="1:76" s="21" customFormat="1" ht="12" customHeight="1">
      <c r="A804" s="195">
        <v>19000441</v>
      </c>
      <c r="B804" s="126" t="s">
        <v>2465</v>
      </c>
      <c r="C804" s="109" t="s">
        <v>1602</v>
      </c>
      <c r="D804" s="130" t="str">
        <f t="shared" si="462"/>
        <v>ERB</v>
      </c>
      <c r="E804" s="130"/>
      <c r="F804" s="109"/>
      <c r="G804" s="130"/>
      <c r="H804" s="212" t="str">
        <f t="shared" si="455"/>
        <v/>
      </c>
      <c r="I804" s="212" t="str">
        <f t="shared" si="457"/>
        <v>ERB</v>
      </c>
      <c r="J804" s="212" t="str">
        <f t="shared" si="463"/>
        <v/>
      </c>
      <c r="K804" s="212" t="str">
        <f t="shared" si="458"/>
        <v/>
      </c>
      <c r="L804" s="212" t="str">
        <f t="shared" si="430"/>
        <v>NO</v>
      </c>
      <c r="M804" s="212" t="str">
        <f t="shared" si="431"/>
        <v>NO</v>
      </c>
      <c r="N804" s="212" t="str">
        <f t="shared" si="432"/>
        <v/>
      </c>
      <c r="O804" s="212"/>
      <c r="P804" s="110">
        <v>9951329.5399999991</v>
      </c>
      <c r="Q804" s="110">
        <v>10321463.880000001</v>
      </c>
      <c r="R804" s="110">
        <v>10692094.42</v>
      </c>
      <c r="S804" s="110">
        <v>11065935.300000001</v>
      </c>
      <c r="T804" s="110">
        <v>11438799.48</v>
      </c>
      <c r="U804" s="110">
        <v>11812376.91</v>
      </c>
      <c r="V804" s="110">
        <v>11264226.609999999</v>
      </c>
      <c r="W804" s="110">
        <v>11479124.529999999</v>
      </c>
      <c r="X804" s="110">
        <v>7566942.6699999999</v>
      </c>
      <c r="Y804" s="110">
        <v>7772294.9500000002</v>
      </c>
      <c r="Z804" s="110">
        <v>8199928.6600000001</v>
      </c>
      <c r="AA804" s="110">
        <v>8627829.6999999993</v>
      </c>
      <c r="AB804" s="110">
        <v>8976550.4499999993</v>
      </c>
      <c r="AC804" s="110"/>
      <c r="AD804" s="533">
        <f t="shared" si="453"/>
        <v>9975413.0920833331</v>
      </c>
      <c r="AE804" s="529" t="s">
        <v>231</v>
      </c>
      <c r="AF804" s="118"/>
      <c r="AG804" s="270" t="s">
        <v>232</v>
      </c>
      <c r="AH804" s="116"/>
      <c r="AI804" s="116">
        <f>AD804</f>
        <v>9975413.0920833331</v>
      </c>
      <c r="AJ804" s="116"/>
      <c r="AK804" s="117"/>
      <c r="AL804" s="116">
        <f t="shared" si="449"/>
        <v>9975413.0920833331</v>
      </c>
      <c r="AM804" s="115"/>
      <c r="AN804" s="116"/>
      <c r="AO804" s="348">
        <f t="shared" si="450"/>
        <v>0</v>
      </c>
      <c r="AP804" s="297"/>
      <c r="AQ804" s="101">
        <f t="shared" si="454"/>
        <v>8976550.4499999993</v>
      </c>
      <c r="AR804" s="116"/>
      <c r="AS804" s="116">
        <f>AQ804</f>
        <v>8976550.4499999993</v>
      </c>
      <c r="AT804" s="116"/>
      <c r="AU804" s="116"/>
      <c r="AV804" s="343">
        <f t="shared" si="451"/>
        <v>8976550.4499999993</v>
      </c>
      <c r="AW804" s="116"/>
      <c r="AX804" s="116"/>
      <c r="AY804" s="343">
        <f t="shared" si="452"/>
        <v>0</v>
      </c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</row>
    <row r="805" spans="1:76" s="21" customFormat="1" ht="12" customHeight="1">
      <c r="A805" s="195">
        <v>19000443</v>
      </c>
      <c r="B805" s="126" t="s">
        <v>2466</v>
      </c>
      <c r="C805" s="146" t="s">
        <v>190</v>
      </c>
      <c r="D805" s="130" t="str">
        <f t="shared" si="462"/>
        <v>Non-Op</v>
      </c>
      <c r="E805" s="130"/>
      <c r="F805" s="146"/>
      <c r="G805" s="130"/>
      <c r="H805" s="212" t="str">
        <f t="shared" si="455"/>
        <v/>
      </c>
      <c r="I805" s="212" t="str">
        <f t="shared" si="457"/>
        <v/>
      </c>
      <c r="J805" s="212" t="str">
        <f t="shared" si="463"/>
        <v/>
      </c>
      <c r="K805" s="212" t="str">
        <f t="shared" si="458"/>
        <v>Non-Op</v>
      </c>
      <c r="L805" s="212" t="str">
        <f t="shared" si="430"/>
        <v>NO</v>
      </c>
      <c r="M805" s="212" t="str">
        <f t="shared" si="431"/>
        <v>NO</v>
      </c>
      <c r="N805" s="212" t="str">
        <f t="shared" si="432"/>
        <v/>
      </c>
      <c r="O805" s="212"/>
      <c r="P805" s="110">
        <v>70575772.049999997</v>
      </c>
      <c r="Q805" s="110">
        <v>70221572.049999997</v>
      </c>
      <c r="R805" s="110">
        <v>69867372.049999997</v>
      </c>
      <c r="S805" s="110">
        <v>69600225.799999997</v>
      </c>
      <c r="T805" s="110">
        <v>69265553.870000005</v>
      </c>
      <c r="U805" s="110">
        <v>68930881.950000003</v>
      </c>
      <c r="V805" s="110">
        <v>37599375.450000003</v>
      </c>
      <c r="W805" s="110">
        <v>37372820.450000003</v>
      </c>
      <c r="X805" s="110">
        <v>37146265.450000003</v>
      </c>
      <c r="Y805" s="110">
        <v>36919710.450000003</v>
      </c>
      <c r="Z805" s="110">
        <v>36693155.450000003</v>
      </c>
      <c r="AA805" s="110">
        <v>36466600.450000003</v>
      </c>
      <c r="AB805" s="110">
        <v>36240045.450000003</v>
      </c>
      <c r="AC805" s="110"/>
      <c r="AD805" s="533">
        <f t="shared" si="453"/>
        <v>51957620.180833332</v>
      </c>
      <c r="AE805" s="529"/>
      <c r="AF805" s="118"/>
      <c r="AG805" s="270" t="s">
        <v>681</v>
      </c>
      <c r="AH805" s="116"/>
      <c r="AI805" s="116"/>
      <c r="AJ805" s="116"/>
      <c r="AK805" s="117">
        <f>AD805</f>
        <v>51957620.180833332</v>
      </c>
      <c r="AL805" s="116">
        <f t="shared" si="449"/>
        <v>51957620.180833332</v>
      </c>
      <c r="AM805" s="115"/>
      <c r="AN805" s="116"/>
      <c r="AO805" s="348">
        <f t="shared" si="450"/>
        <v>0</v>
      </c>
      <c r="AP805" s="297"/>
      <c r="AQ805" s="101">
        <f t="shared" si="454"/>
        <v>36240045.450000003</v>
      </c>
      <c r="AR805" s="116"/>
      <c r="AS805" s="116"/>
      <c r="AT805" s="116"/>
      <c r="AU805" s="116">
        <f>AQ805</f>
        <v>36240045.450000003</v>
      </c>
      <c r="AV805" s="343">
        <f t="shared" si="451"/>
        <v>36240045.450000003</v>
      </c>
      <c r="AW805" s="116"/>
      <c r="AX805" s="116"/>
      <c r="AY805" s="343">
        <f t="shared" si="452"/>
        <v>0</v>
      </c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</row>
    <row r="806" spans="1:76" s="21" customFormat="1" ht="12" customHeight="1">
      <c r="A806" s="195">
        <v>19000453</v>
      </c>
      <c r="B806" s="126" t="s">
        <v>2467</v>
      </c>
      <c r="C806" s="146" t="s">
        <v>191</v>
      </c>
      <c r="D806" s="130" t="str">
        <f t="shared" si="462"/>
        <v>Non-Op</v>
      </c>
      <c r="E806" s="130"/>
      <c r="F806" s="146"/>
      <c r="G806" s="130"/>
      <c r="H806" s="212" t="str">
        <f t="shared" si="455"/>
        <v/>
      </c>
      <c r="I806" s="212" t="str">
        <f t="shared" si="457"/>
        <v/>
      </c>
      <c r="J806" s="212" t="str">
        <f t="shared" si="463"/>
        <v/>
      </c>
      <c r="K806" s="212" t="str">
        <f t="shared" si="458"/>
        <v>Non-Op</v>
      </c>
      <c r="L806" s="212" t="str">
        <f t="shared" ref="L806:L871" si="464">IF(VALUE(AM806),"W/C",IF(ISBLANK(AM806),"NO","W/C"))</f>
        <v>NO</v>
      </c>
      <c r="M806" s="212" t="str">
        <f t="shared" ref="M806:M871" si="465">IF(VALUE(AN806),"W/C",IF(ISBLANK(AN806),"NO","W/C"))</f>
        <v>NO</v>
      </c>
      <c r="N806" s="212" t="str">
        <f t="shared" ref="N806:N871" si="466">IF(OR(CONCATENATE(L806,M806)="NOW/C",CONCATENATE(L806,M806)="W/CNO"),"W/C","")</f>
        <v/>
      </c>
      <c r="O806" s="212"/>
      <c r="P806" s="110">
        <v>3717873.5</v>
      </c>
      <c r="Q806" s="110">
        <v>3674805.65</v>
      </c>
      <c r="R806" s="110">
        <v>3631737.8</v>
      </c>
      <c r="S806" s="110">
        <v>3588669.95</v>
      </c>
      <c r="T806" s="110">
        <v>3545602.1</v>
      </c>
      <c r="U806" s="110">
        <v>3502534.25</v>
      </c>
      <c r="V806" s="110">
        <v>2639809.62</v>
      </c>
      <c r="W806" s="110">
        <v>2605261.64</v>
      </c>
      <c r="X806" s="110">
        <v>2570713.67</v>
      </c>
      <c r="Y806" s="110">
        <v>2536165.69</v>
      </c>
      <c r="Z806" s="110">
        <v>2501617.7200000002</v>
      </c>
      <c r="AA806" s="110">
        <v>2467069.7400000002</v>
      </c>
      <c r="AB806" s="110">
        <v>2432521.77</v>
      </c>
      <c r="AC806" s="110"/>
      <c r="AD806" s="533">
        <f t="shared" si="453"/>
        <v>3028265.4554166663</v>
      </c>
      <c r="AE806" s="529"/>
      <c r="AF806" s="118"/>
      <c r="AG806" s="270" t="s">
        <v>681</v>
      </c>
      <c r="AH806" s="116"/>
      <c r="AI806" s="116"/>
      <c r="AJ806" s="116"/>
      <c r="AK806" s="117">
        <f>AD806</f>
        <v>3028265.4554166663</v>
      </c>
      <c r="AL806" s="116">
        <f t="shared" si="449"/>
        <v>3028265.4554166663</v>
      </c>
      <c r="AM806" s="115"/>
      <c r="AN806" s="116"/>
      <c r="AO806" s="348">
        <f t="shared" si="450"/>
        <v>0</v>
      </c>
      <c r="AP806" s="297"/>
      <c r="AQ806" s="101">
        <f t="shared" si="454"/>
        <v>2432521.77</v>
      </c>
      <c r="AR806" s="116"/>
      <c r="AS806" s="116"/>
      <c r="AT806" s="116"/>
      <c r="AU806" s="116">
        <f>AQ806</f>
        <v>2432521.77</v>
      </c>
      <c r="AV806" s="343">
        <f t="shared" si="451"/>
        <v>2432521.77</v>
      </c>
      <c r="AW806" s="116"/>
      <c r="AX806" s="116"/>
      <c r="AY806" s="343">
        <f t="shared" si="452"/>
        <v>0</v>
      </c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</row>
    <row r="807" spans="1:76" s="21" customFormat="1" ht="12" customHeight="1">
      <c r="A807" s="195">
        <v>19000463</v>
      </c>
      <c r="B807" s="126" t="s">
        <v>2468</v>
      </c>
      <c r="C807" s="146" t="s">
        <v>192</v>
      </c>
      <c r="D807" s="130" t="str">
        <f t="shared" si="462"/>
        <v>Non-Op</v>
      </c>
      <c r="E807" s="130"/>
      <c r="F807" s="146"/>
      <c r="G807" s="130"/>
      <c r="H807" s="212" t="str">
        <f t="shared" si="455"/>
        <v/>
      </c>
      <c r="I807" s="212" t="str">
        <f t="shared" si="457"/>
        <v/>
      </c>
      <c r="J807" s="212" t="str">
        <f t="shared" si="463"/>
        <v/>
      </c>
      <c r="K807" s="212" t="str">
        <f t="shared" si="458"/>
        <v>Non-Op</v>
      </c>
      <c r="L807" s="212" t="str">
        <f t="shared" si="464"/>
        <v>NO</v>
      </c>
      <c r="M807" s="212" t="str">
        <f t="shared" si="465"/>
        <v>NO</v>
      </c>
      <c r="N807" s="212" t="str">
        <f t="shared" si="466"/>
        <v/>
      </c>
      <c r="O807" s="212"/>
      <c r="P807" s="110">
        <v>-1700475.47</v>
      </c>
      <c r="Q807" s="110">
        <v>-1684171.3</v>
      </c>
      <c r="R807" s="110">
        <v>-1667867.14</v>
      </c>
      <c r="S807" s="110">
        <v>-1534400.46</v>
      </c>
      <c r="T807" s="110">
        <v>-1519583.79</v>
      </c>
      <c r="U807" s="110">
        <v>-1504767.13</v>
      </c>
      <c r="V807" s="110">
        <v>-867299.93</v>
      </c>
      <c r="W807" s="110">
        <v>-859827.43</v>
      </c>
      <c r="X807" s="110">
        <v>-852354.93</v>
      </c>
      <c r="Y807" s="110">
        <v>-844882.43</v>
      </c>
      <c r="Z807" s="110">
        <v>-837409.92</v>
      </c>
      <c r="AA807" s="110">
        <v>-829937.42</v>
      </c>
      <c r="AB807" s="110">
        <v>-822464.92</v>
      </c>
      <c r="AC807" s="110"/>
      <c r="AD807" s="533">
        <f t="shared" si="453"/>
        <v>-1188664.3395833333</v>
      </c>
      <c r="AE807" s="529"/>
      <c r="AF807" s="118"/>
      <c r="AG807" s="270" t="s">
        <v>681</v>
      </c>
      <c r="AH807" s="116"/>
      <c r="AI807" s="116"/>
      <c r="AJ807" s="116"/>
      <c r="AK807" s="117">
        <f>AD807</f>
        <v>-1188664.3395833333</v>
      </c>
      <c r="AL807" s="116">
        <f t="shared" si="449"/>
        <v>-1188664.3395833333</v>
      </c>
      <c r="AM807" s="115"/>
      <c r="AN807" s="116"/>
      <c r="AO807" s="348">
        <f t="shared" si="450"/>
        <v>0</v>
      </c>
      <c r="AP807" s="297"/>
      <c r="AQ807" s="101">
        <f t="shared" si="454"/>
        <v>-822464.92</v>
      </c>
      <c r="AR807" s="116"/>
      <c r="AS807" s="116"/>
      <c r="AT807" s="116"/>
      <c r="AU807" s="116">
        <f>AQ807</f>
        <v>-822464.92</v>
      </c>
      <c r="AV807" s="343">
        <f t="shared" si="451"/>
        <v>-822464.92</v>
      </c>
      <c r="AW807" s="116"/>
      <c r="AX807" s="116"/>
      <c r="AY807" s="343">
        <f t="shared" si="452"/>
        <v>0</v>
      </c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</row>
    <row r="808" spans="1:76" s="21" customFormat="1" ht="12" customHeight="1">
      <c r="A808" s="195">
        <v>19000471</v>
      </c>
      <c r="B808" s="126" t="s">
        <v>2469</v>
      </c>
      <c r="C808" s="109" t="s">
        <v>298</v>
      </c>
      <c r="D808" s="130" t="str">
        <f t="shared" si="462"/>
        <v>W/C</v>
      </c>
      <c r="E808" s="130"/>
      <c r="F808" s="109"/>
      <c r="G808" s="130"/>
      <c r="H808" s="212" t="str">
        <f t="shared" si="455"/>
        <v/>
      </c>
      <c r="I808" s="212" t="str">
        <f t="shared" si="457"/>
        <v/>
      </c>
      <c r="J808" s="212" t="str">
        <f t="shared" si="463"/>
        <v/>
      </c>
      <c r="K808" s="212" t="str">
        <f t="shared" si="458"/>
        <v/>
      </c>
      <c r="L808" s="212" t="str">
        <f t="shared" si="464"/>
        <v>W/C</v>
      </c>
      <c r="M808" s="212" t="str">
        <f t="shared" si="465"/>
        <v>NO</v>
      </c>
      <c r="N808" s="212" t="str">
        <f t="shared" si="466"/>
        <v>W/C</v>
      </c>
      <c r="O808" s="212"/>
      <c r="P808" s="110">
        <v>4115543.15</v>
      </c>
      <c r="Q808" s="110">
        <v>4128858.79</v>
      </c>
      <c r="R808" s="110">
        <v>4123674.61</v>
      </c>
      <c r="S808" s="110">
        <v>4121181.06</v>
      </c>
      <c r="T808" s="110">
        <v>4153636.52</v>
      </c>
      <c r="U808" s="110">
        <v>4168885.58</v>
      </c>
      <c r="V808" s="110">
        <v>4147857.24</v>
      </c>
      <c r="W808" s="110">
        <v>4151898.13</v>
      </c>
      <c r="X808" s="110">
        <v>4175184.51</v>
      </c>
      <c r="Y808" s="110">
        <v>4183448.43</v>
      </c>
      <c r="Z808" s="110">
        <v>4195166.03</v>
      </c>
      <c r="AA808" s="110">
        <v>4182606.96</v>
      </c>
      <c r="AB808" s="110">
        <v>3777662.82</v>
      </c>
      <c r="AC808" s="110"/>
      <c r="AD808" s="533">
        <f t="shared" si="453"/>
        <v>4139916.737083334</v>
      </c>
      <c r="AE808" s="529"/>
      <c r="AF808" s="118"/>
      <c r="AG808" s="270"/>
      <c r="AH808" s="116"/>
      <c r="AI808" s="116"/>
      <c r="AJ808" s="116"/>
      <c r="AK808" s="117"/>
      <c r="AL808" s="116">
        <f t="shared" si="449"/>
        <v>0</v>
      </c>
      <c r="AM808" s="115">
        <f>AD808</f>
        <v>4139916.737083334</v>
      </c>
      <c r="AN808" s="116"/>
      <c r="AO808" s="348">
        <f t="shared" si="450"/>
        <v>4139916.737083334</v>
      </c>
      <c r="AP808" s="297"/>
      <c r="AQ808" s="101">
        <f t="shared" si="454"/>
        <v>3777662.82</v>
      </c>
      <c r="AR808" s="116"/>
      <c r="AS808" s="116"/>
      <c r="AT808" s="116"/>
      <c r="AU808" s="116"/>
      <c r="AV808" s="343">
        <f t="shared" si="451"/>
        <v>0</v>
      </c>
      <c r="AW808" s="116">
        <f>AQ808</f>
        <v>3777662.82</v>
      </c>
      <c r="AX808" s="116"/>
      <c r="AY808" s="343">
        <f t="shared" si="452"/>
        <v>3777662.82</v>
      </c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</row>
    <row r="809" spans="1:76" s="21" customFormat="1" ht="12" customHeight="1">
      <c r="A809" s="195">
        <v>19000473</v>
      </c>
      <c r="B809" s="126" t="s">
        <v>2470</v>
      </c>
      <c r="C809" s="109" t="s">
        <v>763</v>
      </c>
      <c r="D809" s="130" t="str">
        <f t="shared" si="462"/>
        <v>W/C</v>
      </c>
      <c r="E809" s="130"/>
      <c r="F809" s="109"/>
      <c r="G809" s="130"/>
      <c r="H809" s="212" t="str">
        <f t="shared" si="455"/>
        <v/>
      </c>
      <c r="I809" s="212" t="str">
        <f t="shared" si="457"/>
        <v/>
      </c>
      <c r="J809" s="212" t="str">
        <f t="shared" si="463"/>
        <v/>
      </c>
      <c r="K809" s="212" t="str">
        <f t="shared" si="458"/>
        <v/>
      </c>
      <c r="L809" s="212" t="str">
        <f t="shared" si="464"/>
        <v>W/C</v>
      </c>
      <c r="M809" s="212" t="str">
        <f t="shared" si="465"/>
        <v>NO</v>
      </c>
      <c r="N809" s="212" t="str">
        <f t="shared" si="466"/>
        <v>W/C</v>
      </c>
      <c r="O809" s="212"/>
      <c r="P809" s="110">
        <v>2562568</v>
      </c>
      <c r="Q809" s="110">
        <v>2562568</v>
      </c>
      <c r="R809" s="110">
        <v>2562568</v>
      </c>
      <c r="S809" s="110">
        <v>2562568</v>
      </c>
      <c r="T809" s="110">
        <v>2562568</v>
      </c>
      <c r="U809" s="110">
        <v>2562568</v>
      </c>
      <c r="V809" s="110">
        <v>2562568</v>
      </c>
      <c r="W809" s="110">
        <v>2562568</v>
      </c>
      <c r="X809" s="110">
        <v>2562568</v>
      </c>
      <c r="Y809" s="110">
        <v>1921926</v>
      </c>
      <c r="Z809" s="110">
        <v>1708379</v>
      </c>
      <c r="AA809" s="110">
        <v>1494832</v>
      </c>
      <c r="AB809" s="110">
        <v>1281285</v>
      </c>
      <c r="AC809" s="110"/>
      <c r="AD809" s="533">
        <f t="shared" si="453"/>
        <v>2295633.9583333335</v>
      </c>
      <c r="AE809" s="529"/>
      <c r="AF809" s="118"/>
      <c r="AG809" s="270"/>
      <c r="AH809" s="116"/>
      <c r="AI809" s="116"/>
      <c r="AJ809" s="116"/>
      <c r="AK809" s="117"/>
      <c r="AL809" s="116">
        <f t="shared" si="449"/>
        <v>0</v>
      </c>
      <c r="AM809" s="115">
        <f>AD809</f>
        <v>2295633.9583333335</v>
      </c>
      <c r="AN809" s="116"/>
      <c r="AO809" s="348">
        <f t="shared" si="450"/>
        <v>2295633.9583333335</v>
      </c>
      <c r="AP809" s="297"/>
      <c r="AQ809" s="101">
        <f t="shared" si="454"/>
        <v>1281285</v>
      </c>
      <c r="AR809" s="116"/>
      <c r="AS809" s="116"/>
      <c r="AT809" s="116"/>
      <c r="AU809" s="116"/>
      <c r="AV809" s="343">
        <f t="shared" si="451"/>
        <v>0</v>
      </c>
      <c r="AW809" s="116">
        <f>AQ809</f>
        <v>1281285</v>
      </c>
      <c r="AX809" s="116"/>
      <c r="AY809" s="343">
        <f t="shared" si="452"/>
        <v>1281285</v>
      </c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</row>
    <row r="810" spans="1:76" s="45" customFormat="1" ht="12" customHeight="1">
      <c r="A810" s="195">
        <v>19000491</v>
      </c>
      <c r="B810" s="126" t="s">
        <v>2471</v>
      </c>
      <c r="C810" s="109" t="s">
        <v>919</v>
      </c>
      <c r="D810" s="130" t="str">
        <f t="shared" si="462"/>
        <v>Non-Op</v>
      </c>
      <c r="E810" s="130"/>
      <c r="F810" s="109"/>
      <c r="G810" s="130"/>
      <c r="H810" s="212" t="str">
        <f t="shared" si="455"/>
        <v/>
      </c>
      <c r="I810" s="212" t="str">
        <f t="shared" si="457"/>
        <v/>
      </c>
      <c r="J810" s="212" t="str">
        <f t="shared" si="463"/>
        <v/>
      </c>
      <c r="K810" s="212" t="str">
        <f t="shared" si="458"/>
        <v>Non-Op</v>
      </c>
      <c r="L810" s="212" t="str">
        <f t="shared" si="464"/>
        <v>NO</v>
      </c>
      <c r="M810" s="212" t="str">
        <f t="shared" si="465"/>
        <v>NO</v>
      </c>
      <c r="N810" s="212" t="str">
        <f t="shared" si="466"/>
        <v/>
      </c>
      <c r="O810" s="212"/>
      <c r="P810" s="110">
        <v>1920565.15</v>
      </c>
      <c r="Q810" s="110">
        <v>1912495.55</v>
      </c>
      <c r="R810" s="110">
        <v>1904425.95</v>
      </c>
      <c r="S810" s="110">
        <v>1896356.35</v>
      </c>
      <c r="T810" s="110">
        <v>1888286.75</v>
      </c>
      <c r="U810" s="110">
        <v>1880217.15</v>
      </c>
      <c r="V810" s="110">
        <v>1123288.53</v>
      </c>
      <c r="W810" s="110">
        <v>1118446.77</v>
      </c>
      <c r="X810" s="110">
        <v>1113605.01</v>
      </c>
      <c r="Y810" s="110">
        <v>1108763.25</v>
      </c>
      <c r="Z810" s="110">
        <v>1103921.49</v>
      </c>
      <c r="AA810" s="110">
        <v>1099079.73</v>
      </c>
      <c r="AB810" s="110">
        <v>1094237.97</v>
      </c>
      <c r="AC810" s="110"/>
      <c r="AD810" s="533">
        <f t="shared" si="453"/>
        <v>1471357.3408333333</v>
      </c>
      <c r="AE810" s="147"/>
      <c r="AF810" s="147"/>
      <c r="AG810" s="272" t="s">
        <v>681</v>
      </c>
      <c r="AH810" s="149"/>
      <c r="AI810" s="116"/>
      <c r="AJ810" s="116"/>
      <c r="AK810" s="117">
        <f>AD810</f>
        <v>1471357.3408333333</v>
      </c>
      <c r="AL810" s="116">
        <f t="shared" si="449"/>
        <v>1471357.3408333333</v>
      </c>
      <c r="AM810" s="148"/>
      <c r="AN810" s="149"/>
      <c r="AO810" s="348">
        <f t="shared" si="450"/>
        <v>0</v>
      </c>
      <c r="AP810" s="297"/>
      <c r="AQ810" s="101">
        <f t="shared" si="454"/>
        <v>1094237.97</v>
      </c>
      <c r="AR810" s="149"/>
      <c r="AS810" s="116"/>
      <c r="AT810" s="116"/>
      <c r="AU810" s="116">
        <f>AQ810</f>
        <v>1094237.97</v>
      </c>
      <c r="AV810" s="343">
        <f t="shared" si="451"/>
        <v>1094237.97</v>
      </c>
      <c r="AW810" s="149"/>
      <c r="AX810" s="149"/>
      <c r="AY810" s="343">
        <f t="shared" si="452"/>
        <v>0</v>
      </c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s="21" customFormat="1" ht="12" customHeight="1">
      <c r="A811" s="195">
        <v>19000551</v>
      </c>
      <c r="B811" s="126" t="s">
        <v>2472</v>
      </c>
      <c r="C811" s="109" t="s">
        <v>754</v>
      </c>
      <c r="D811" s="130" t="str">
        <f t="shared" si="462"/>
        <v>Non-Op</v>
      </c>
      <c r="E811" s="130"/>
      <c r="F811" s="109"/>
      <c r="G811" s="130"/>
      <c r="H811" s="212" t="str">
        <f t="shared" si="455"/>
        <v/>
      </c>
      <c r="I811" s="212" t="str">
        <f t="shared" si="457"/>
        <v/>
      </c>
      <c r="J811" s="212" t="str">
        <f t="shared" si="463"/>
        <v/>
      </c>
      <c r="K811" s="212" t="str">
        <f t="shared" si="458"/>
        <v>Non-Op</v>
      </c>
      <c r="L811" s="212" t="str">
        <f t="shared" si="464"/>
        <v>NO</v>
      </c>
      <c r="M811" s="212" t="str">
        <f t="shared" si="465"/>
        <v>NO</v>
      </c>
      <c r="N811" s="212" t="str">
        <f t="shared" si="466"/>
        <v/>
      </c>
      <c r="O811" s="212"/>
      <c r="P811" s="110">
        <v>1965399</v>
      </c>
      <c r="Q811" s="110">
        <v>1965399</v>
      </c>
      <c r="R811" s="110">
        <v>1965399</v>
      </c>
      <c r="S811" s="110">
        <v>1965399</v>
      </c>
      <c r="T811" s="110">
        <v>1965399</v>
      </c>
      <c r="U811" s="110">
        <v>1965399</v>
      </c>
      <c r="V811" s="110">
        <v>0</v>
      </c>
      <c r="W811" s="110">
        <v>0</v>
      </c>
      <c r="X811" s="110">
        <v>0</v>
      </c>
      <c r="Y811" s="110">
        <v>0</v>
      </c>
      <c r="Z811" s="110">
        <v>0</v>
      </c>
      <c r="AA811" s="110">
        <v>0</v>
      </c>
      <c r="AB811" s="110">
        <v>0</v>
      </c>
      <c r="AC811" s="110"/>
      <c r="AD811" s="533">
        <f t="shared" si="453"/>
        <v>900807.875</v>
      </c>
      <c r="AE811" s="531"/>
      <c r="AF811" s="123"/>
      <c r="AG811" s="271" t="s">
        <v>681</v>
      </c>
      <c r="AH811" s="116"/>
      <c r="AI811" s="116"/>
      <c r="AJ811" s="116"/>
      <c r="AK811" s="117">
        <f>AD811</f>
        <v>900807.875</v>
      </c>
      <c r="AL811" s="116">
        <f t="shared" si="449"/>
        <v>900807.875</v>
      </c>
      <c r="AM811" s="115"/>
      <c r="AN811" s="116"/>
      <c r="AO811" s="348">
        <f t="shared" si="450"/>
        <v>0</v>
      </c>
      <c r="AP811" s="297"/>
      <c r="AQ811" s="101">
        <f t="shared" si="454"/>
        <v>0</v>
      </c>
      <c r="AR811" s="116"/>
      <c r="AS811" s="116"/>
      <c r="AT811" s="116"/>
      <c r="AU811" s="116">
        <f>AQ811</f>
        <v>0</v>
      </c>
      <c r="AV811" s="343">
        <f t="shared" si="451"/>
        <v>0</v>
      </c>
      <c r="AW811" s="116"/>
      <c r="AX811" s="116"/>
      <c r="AY811" s="343">
        <f t="shared" si="452"/>
        <v>0</v>
      </c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</row>
    <row r="812" spans="1:76" s="21" customFormat="1" ht="12" customHeight="1">
      <c r="A812" s="195">
        <v>19000552</v>
      </c>
      <c r="B812" s="126" t="s">
        <v>2473</v>
      </c>
      <c r="C812" s="109" t="s">
        <v>915</v>
      </c>
      <c r="D812" s="130" t="str">
        <f t="shared" si="462"/>
        <v>W/C</v>
      </c>
      <c r="E812" s="130"/>
      <c r="F812" s="109"/>
      <c r="G812" s="130"/>
      <c r="H812" s="212" t="str">
        <f t="shared" si="455"/>
        <v/>
      </c>
      <c r="I812" s="212" t="str">
        <f t="shared" si="457"/>
        <v/>
      </c>
      <c r="J812" s="212" t="str">
        <f t="shared" si="463"/>
        <v/>
      </c>
      <c r="K812" s="212" t="str">
        <f t="shared" si="458"/>
        <v/>
      </c>
      <c r="L812" s="212" t="str">
        <f t="shared" si="464"/>
        <v>W/C</v>
      </c>
      <c r="M812" s="212" t="str">
        <f t="shared" si="465"/>
        <v>NO</v>
      </c>
      <c r="N812" s="212" t="str">
        <f t="shared" si="466"/>
        <v>W/C</v>
      </c>
      <c r="O812" s="212"/>
      <c r="P812" s="110">
        <v>736275.07</v>
      </c>
      <c r="Q812" s="110">
        <v>475868.23</v>
      </c>
      <c r="R812" s="110">
        <v>378722.11</v>
      </c>
      <c r="S812" s="110">
        <v>295999.65999999997</v>
      </c>
      <c r="T812" s="110">
        <v>225347.55</v>
      </c>
      <c r="U812" s="110">
        <v>202878.9</v>
      </c>
      <c r="V812" s="110">
        <v>363905.6</v>
      </c>
      <c r="W812" s="110">
        <v>386147.48</v>
      </c>
      <c r="X812" s="110">
        <v>393666.3</v>
      </c>
      <c r="Y812" s="110">
        <v>404537.83</v>
      </c>
      <c r="Z812" s="110">
        <v>411178.03</v>
      </c>
      <c r="AA812" s="110">
        <v>403943.01</v>
      </c>
      <c r="AB812" s="110">
        <v>395956.46</v>
      </c>
      <c r="AC812" s="110"/>
      <c r="AD812" s="533">
        <f t="shared" si="453"/>
        <v>375692.53874999989</v>
      </c>
      <c r="AE812" s="529"/>
      <c r="AF812" s="118"/>
      <c r="AG812" s="270"/>
      <c r="AH812" s="116"/>
      <c r="AI812" s="116"/>
      <c r="AJ812" s="116"/>
      <c r="AK812" s="117"/>
      <c r="AL812" s="116">
        <f t="shared" si="449"/>
        <v>0</v>
      </c>
      <c r="AM812" s="115">
        <f>AD812</f>
        <v>375692.53874999989</v>
      </c>
      <c r="AN812" s="116"/>
      <c r="AO812" s="348">
        <f t="shared" si="450"/>
        <v>375692.53874999989</v>
      </c>
      <c r="AP812" s="297"/>
      <c r="AQ812" s="101">
        <f t="shared" si="454"/>
        <v>395956.46</v>
      </c>
      <c r="AR812" s="116"/>
      <c r="AS812" s="116"/>
      <c r="AT812" s="116"/>
      <c r="AU812" s="116"/>
      <c r="AV812" s="343">
        <f t="shared" si="451"/>
        <v>0</v>
      </c>
      <c r="AW812" s="116">
        <f>AQ812</f>
        <v>395956.46</v>
      </c>
      <c r="AX812" s="116"/>
      <c r="AY812" s="343">
        <f t="shared" si="452"/>
        <v>395956.46</v>
      </c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</row>
    <row r="813" spans="1:76" s="21" customFormat="1" ht="12" customHeight="1">
      <c r="A813" s="199">
        <v>19000553</v>
      </c>
      <c r="B813" s="125" t="s">
        <v>2474</v>
      </c>
      <c r="C813" s="125" t="s">
        <v>54</v>
      </c>
      <c r="D813" s="130" t="str">
        <f t="shared" si="462"/>
        <v>CRB</v>
      </c>
      <c r="E813" s="130"/>
      <c r="F813" s="125"/>
      <c r="G813" s="130"/>
      <c r="H813" s="212" t="str">
        <f t="shared" si="455"/>
        <v/>
      </c>
      <c r="I813" s="212" t="str">
        <f t="shared" si="457"/>
        <v>ERB</v>
      </c>
      <c r="J813" s="212" t="str">
        <f t="shared" si="463"/>
        <v>GRB</v>
      </c>
      <c r="K813" s="212" t="str">
        <f t="shared" si="458"/>
        <v/>
      </c>
      <c r="L813" s="212" t="str">
        <f t="shared" si="464"/>
        <v>NO</v>
      </c>
      <c r="M813" s="212" t="str">
        <f t="shared" si="465"/>
        <v>NO</v>
      </c>
      <c r="N813" s="212" t="str">
        <f t="shared" si="466"/>
        <v/>
      </c>
      <c r="O813" s="212"/>
      <c r="P813" s="110">
        <v>92201.69</v>
      </c>
      <c r="Q813" s="110">
        <v>85109.26</v>
      </c>
      <c r="R813" s="110">
        <v>78016.820000000007</v>
      </c>
      <c r="S813" s="110">
        <v>70924.39</v>
      </c>
      <c r="T813" s="110">
        <v>63831.95</v>
      </c>
      <c r="U813" s="110">
        <v>56739.51</v>
      </c>
      <c r="V813" s="110">
        <v>49647.08</v>
      </c>
      <c r="W813" s="110">
        <v>45391.61</v>
      </c>
      <c r="X813" s="110">
        <v>41136.160000000003</v>
      </c>
      <c r="Y813" s="110">
        <v>36880.699999999997</v>
      </c>
      <c r="Z813" s="110">
        <v>32625.23</v>
      </c>
      <c r="AA813" s="110">
        <v>28369.77</v>
      </c>
      <c r="AB813" s="110">
        <v>24114.31</v>
      </c>
      <c r="AC813" s="110"/>
      <c r="AD813" s="533">
        <f t="shared" si="453"/>
        <v>53902.54</v>
      </c>
      <c r="AE813" s="142" t="s">
        <v>214</v>
      </c>
      <c r="AF813" s="119" t="s">
        <v>1669</v>
      </c>
      <c r="AG813" s="269" t="s">
        <v>682</v>
      </c>
      <c r="AH813" s="116"/>
      <c r="AI813" s="116">
        <f>AD813*C1355</f>
        <v>35279.21243</v>
      </c>
      <c r="AJ813" s="116">
        <f>AD813*C1356</f>
        <v>18623.327569999998</v>
      </c>
      <c r="AK813" s="117"/>
      <c r="AL813" s="116">
        <f t="shared" si="449"/>
        <v>53902.539999999994</v>
      </c>
      <c r="AM813" s="115"/>
      <c r="AN813" s="116"/>
      <c r="AO813" s="348">
        <f t="shared" si="450"/>
        <v>0</v>
      </c>
      <c r="AP813" s="297"/>
      <c r="AQ813" s="101">
        <f t="shared" si="454"/>
        <v>24114.31</v>
      </c>
      <c r="AR813" s="116"/>
      <c r="AS813" s="116">
        <f>AQ813*C1355</f>
        <v>15782.815895</v>
      </c>
      <c r="AT813" s="501">
        <f>AQ813*C1356</f>
        <v>8331.4941049999998</v>
      </c>
      <c r="AU813" s="116"/>
      <c r="AV813" s="343">
        <f t="shared" si="451"/>
        <v>24114.309999999998</v>
      </c>
      <c r="AW813" s="116"/>
      <c r="AX813" s="116"/>
      <c r="AY813" s="343">
        <f t="shared" si="452"/>
        <v>0</v>
      </c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</row>
    <row r="814" spans="1:76" s="21" customFormat="1" ht="12" customHeight="1">
      <c r="A814" s="195">
        <v>19000562</v>
      </c>
      <c r="B814" s="126" t="s">
        <v>2475</v>
      </c>
      <c r="C814" s="109" t="s">
        <v>282</v>
      </c>
      <c r="D814" s="130" t="str">
        <f t="shared" si="462"/>
        <v>W/C</v>
      </c>
      <c r="E814" s="130"/>
      <c r="F814" s="109"/>
      <c r="G814" s="130"/>
      <c r="H814" s="212" t="str">
        <f t="shared" si="455"/>
        <v/>
      </c>
      <c r="I814" s="212" t="str">
        <f t="shared" si="457"/>
        <v/>
      </c>
      <c r="J814" s="212" t="str">
        <f t="shared" si="463"/>
        <v/>
      </c>
      <c r="K814" s="212" t="str">
        <f t="shared" si="458"/>
        <v/>
      </c>
      <c r="L814" s="212" t="str">
        <f t="shared" si="464"/>
        <v>W/C</v>
      </c>
      <c r="M814" s="212" t="str">
        <f t="shared" si="465"/>
        <v>NO</v>
      </c>
      <c r="N814" s="212" t="str">
        <f t="shared" si="466"/>
        <v>W/C</v>
      </c>
      <c r="O814" s="212"/>
      <c r="P814" s="110">
        <v>1181033.22</v>
      </c>
      <c r="Q814" s="110">
        <v>1199527.1100000001</v>
      </c>
      <c r="R814" s="110">
        <v>1218020.99</v>
      </c>
      <c r="S814" s="110">
        <v>1707531.57</v>
      </c>
      <c r="T814" s="110">
        <v>1726025.46</v>
      </c>
      <c r="U814" s="110">
        <v>1744519.34</v>
      </c>
      <c r="V814" s="110">
        <v>1286866.46</v>
      </c>
      <c r="W814" s="110">
        <v>1274155.44</v>
      </c>
      <c r="X814" s="110">
        <v>1261444.42</v>
      </c>
      <c r="Y814" s="110">
        <v>1248733.3999999999</v>
      </c>
      <c r="Z814" s="110">
        <v>1236022.3799999999</v>
      </c>
      <c r="AA814" s="110">
        <v>1223311.3600000001</v>
      </c>
      <c r="AB814" s="110">
        <v>1236340.67</v>
      </c>
      <c r="AC814" s="110"/>
      <c r="AD814" s="533">
        <f t="shared" si="453"/>
        <v>1361237.0729166667</v>
      </c>
      <c r="AE814" s="529"/>
      <c r="AF814" s="118"/>
      <c r="AG814" s="270"/>
      <c r="AH814" s="116"/>
      <c r="AI814" s="116"/>
      <c r="AJ814" s="116"/>
      <c r="AK814" s="117"/>
      <c r="AL814" s="116">
        <f t="shared" si="449"/>
        <v>0</v>
      </c>
      <c r="AM814" s="115">
        <f>AD814</f>
        <v>1361237.0729166667</v>
      </c>
      <c r="AN814" s="116"/>
      <c r="AO814" s="348">
        <f t="shared" si="450"/>
        <v>1361237.0729166667</v>
      </c>
      <c r="AP814" s="297"/>
      <c r="AQ814" s="101">
        <f t="shared" si="454"/>
        <v>1236340.67</v>
      </c>
      <c r="AR814" s="116"/>
      <c r="AS814" s="116"/>
      <c r="AT814" s="116"/>
      <c r="AU814" s="116"/>
      <c r="AV814" s="343">
        <f t="shared" si="451"/>
        <v>0</v>
      </c>
      <c r="AW814" s="116">
        <f>AQ814</f>
        <v>1236340.67</v>
      </c>
      <c r="AX814" s="116"/>
      <c r="AY814" s="343">
        <f t="shared" si="452"/>
        <v>1236340.67</v>
      </c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</row>
    <row r="815" spans="1:76" s="21" customFormat="1" ht="12" customHeight="1">
      <c r="A815" s="435">
        <v>19000563</v>
      </c>
      <c r="B815" s="125" t="s">
        <v>2476</v>
      </c>
      <c r="C815" s="470" t="s">
        <v>766</v>
      </c>
      <c r="D815" s="411" t="str">
        <f t="shared" si="462"/>
        <v/>
      </c>
      <c r="E815" s="411"/>
      <c r="F815" s="470"/>
      <c r="G815" s="411"/>
      <c r="H815" s="412" t="str">
        <f t="shared" si="455"/>
        <v/>
      </c>
      <c r="I815" s="412" t="str">
        <f t="shared" si="457"/>
        <v/>
      </c>
      <c r="J815" s="412" t="str">
        <f t="shared" si="463"/>
        <v/>
      </c>
      <c r="K815" s="412" t="str">
        <f t="shared" si="458"/>
        <v/>
      </c>
      <c r="L815" s="412" t="str">
        <f t="shared" si="464"/>
        <v>NO</v>
      </c>
      <c r="M815" s="412" t="str">
        <f t="shared" si="465"/>
        <v>NO</v>
      </c>
      <c r="N815" s="412" t="str">
        <f t="shared" si="466"/>
        <v/>
      </c>
      <c r="O815" s="412"/>
      <c r="P815" s="413">
        <v>0</v>
      </c>
      <c r="Q815" s="413">
        <v>0</v>
      </c>
      <c r="R815" s="413">
        <v>0</v>
      </c>
      <c r="S815" s="413">
        <v>0</v>
      </c>
      <c r="T815" s="413">
        <v>0</v>
      </c>
      <c r="U815" s="413">
        <v>0</v>
      </c>
      <c r="V815" s="413">
        <v>0</v>
      </c>
      <c r="W815" s="413">
        <v>0</v>
      </c>
      <c r="X815" s="413">
        <v>0</v>
      </c>
      <c r="Y815" s="413">
        <v>0</v>
      </c>
      <c r="Z815" s="413">
        <v>0</v>
      </c>
      <c r="AA815" s="413">
        <v>0</v>
      </c>
      <c r="AB815" s="413">
        <v>0</v>
      </c>
      <c r="AC815" s="413"/>
      <c r="AD815" s="534">
        <f t="shared" si="453"/>
        <v>0</v>
      </c>
      <c r="AE815" s="466"/>
      <c r="AF815" s="471"/>
      <c r="AG815" s="472"/>
      <c r="AH815" s="416"/>
      <c r="AI815" s="416"/>
      <c r="AJ815" s="416"/>
      <c r="AK815" s="417"/>
      <c r="AL815" s="416">
        <f t="shared" si="449"/>
        <v>0</v>
      </c>
      <c r="AM815" s="418"/>
      <c r="AN815" s="416"/>
      <c r="AO815" s="419">
        <f t="shared" si="450"/>
        <v>0</v>
      </c>
      <c r="AP815" s="297"/>
      <c r="AQ815" s="420">
        <f t="shared" si="454"/>
        <v>0</v>
      </c>
      <c r="AR815" s="416"/>
      <c r="AS815" s="416"/>
      <c r="AT815" s="416"/>
      <c r="AU815" s="416"/>
      <c r="AV815" s="421">
        <f t="shared" si="451"/>
        <v>0</v>
      </c>
      <c r="AW815" s="416"/>
      <c r="AX815" s="416"/>
      <c r="AY815" s="421">
        <f t="shared" si="452"/>
        <v>0</v>
      </c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</row>
    <row r="816" spans="1:76" s="21" customFormat="1" ht="12" customHeight="1">
      <c r="A816" s="195">
        <v>19000572</v>
      </c>
      <c r="B816" s="126" t="s">
        <v>2477</v>
      </c>
      <c r="C816" s="109" t="s">
        <v>283</v>
      </c>
      <c r="D816" s="130" t="str">
        <f t="shared" si="462"/>
        <v>W/C</v>
      </c>
      <c r="E816" s="130"/>
      <c r="F816" s="109"/>
      <c r="G816" s="130"/>
      <c r="H816" s="212" t="str">
        <f t="shared" si="455"/>
        <v/>
      </c>
      <c r="I816" s="212" t="str">
        <f t="shared" si="457"/>
        <v/>
      </c>
      <c r="J816" s="212" t="str">
        <f t="shared" si="463"/>
        <v/>
      </c>
      <c r="K816" s="212" t="str">
        <f t="shared" si="458"/>
        <v/>
      </c>
      <c r="L816" s="212" t="str">
        <f t="shared" si="464"/>
        <v>W/C</v>
      </c>
      <c r="M816" s="212" t="str">
        <f t="shared" si="465"/>
        <v>NO</v>
      </c>
      <c r="N816" s="212" t="str">
        <f t="shared" si="466"/>
        <v>W/C</v>
      </c>
      <c r="O816" s="212"/>
      <c r="P816" s="110">
        <v>294085.78000000003</v>
      </c>
      <c r="Q816" s="110">
        <v>305135.58</v>
      </c>
      <c r="R816" s="110">
        <v>316185.37</v>
      </c>
      <c r="S816" s="110">
        <v>486415.86</v>
      </c>
      <c r="T816" s="110">
        <v>497465.65</v>
      </c>
      <c r="U816" s="110">
        <v>508515.45</v>
      </c>
      <c r="V816" s="110">
        <v>268860.56</v>
      </c>
      <c r="W816" s="110">
        <v>262955.2</v>
      </c>
      <c r="X816" s="110">
        <v>257049.84</v>
      </c>
      <c r="Y816" s="110">
        <v>251144.49</v>
      </c>
      <c r="Z816" s="110">
        <v>245239.13</v>
      </c>
      <c r="AA816" s="110">
        <v>239333.77</v>
      </c>
      <c r="AB816" s="110">
        <v>233428.41</v>
      </c>
      <c r="AC816" s="110"/>
      <c r="AD816" s="533">
        <f t="shared" si="453"/>
        <v>325171.49958333332</v>
      </c>
      <c r="AE816" s="529"/>
      <c r="AF816" s="118"/>
      <c r="AG816" s="270"/>
      <c r="AH816" s="116"/>
      <c r="AI816" s="116"/>
      <c r="AJ816" s="116"/>
      <c r="AK816" s="117"/>
      <c r="AL816" s="116">
        <f t="shared" si="449"/>
        <v>0</v>
      </c>
      <c r="AM816" s="115">
        <f>AD816</f>
        <v>325171.49958333332</v>
      </c>
      <c r="AN816" s="116"/>
      <c r="AO816" s="348">
        <f t="shared" si="450"/>
        <v>325171.49958333332</v>
      </c>
      <c r="AP816" s="297"/>
      <c r="AQ816" s="101">
        <f t="shared" si="454"/>
        <v>233428.41</v>
      </c>
      <c r="AR816" s="116"/>
      <c r="AS816" s="116"/>
      <c r="AT816" s="116"/>
      <c r="AU816" s="116"/>
      <c r="AV816" s="343">
        <f t="shared" si="451"/>
        <v>0</v>
      </c>
      <c r="AW816" s="116">
        <f>AQ816</f>
        <v>233428.41</v>
      </c>
      <c r="AX816" s="116"/>
      <c r="AY816" s="343">
        <f t="shared" si="452"/>
        <v>233428.41</v>
      </c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</row>
    <row r="817" spans="1:76" s="21" customFormat="1" ht="12" customHeight="1">
      <c r="A817" s="195">
        <v>19000573</v>
      </c>
      <c r="B817" s="126" t="s">
        <v>2478</v>
      </c>
      <c r="C817" s="109" t="s">
        <v>790</v>
      </c>
      <c r="D817" s="130" t="str">
        <f t="shared" si="462"/>
        <v>CRB</v>
      </c>
      <c r="E817" s="130"/>
      <c r="F817" s="109"/>
      <c r="G817" s="130"/>
      <c r="H817" s="212" t="str">
        <f t="shared" si="455"/>
        <v/>
      </c>
      <c r="I817" s="212" t="str">
        <f t="shared" si="457"/>
        <v>ERB</v>
      </c>
      <c r="J817" s="212" t="str">
        <f t="shared" si="463"/>
        <v>GRB</v>
      </c>
      <c r="K817" s="212" t="str">
        <f t="shared" si="458"/>
        <v/>
      </c>
      <c r="L817" s="212" t="str">
        <f t="shared" si="464"/>
        <v>NO</v>
      </c>
      <c r="M817" s="212" t="str">
        <f t="shared" si="465"/>
        <v>NO</v>
      </c>
      <c r="N817" s="212" t="str">
        <f t="shared" si="466"/>
        <v/>
      </c>
      <c r="O817" s="212"/>
      <c r="P817" s="110">
        <v>192830.15</v>
      </c>
      <c r="Q817" s="110">
        <v>188812.85</v>
      </c>
      <c r="R817" s="110">
        <v>184795.57</v>
      </c>
      <c r="S817" s="110">
        <v>180778.27</v>
      </c>
      <c r="T817" s="110">
        <v>176760.98</v>
      </c>
      <c r="U817" s="110">
        <v>172743.69</v>
      </c>
      <c r="V817" s="110">
        <v>168726.39</v>
      </c>
      <c r="W817" s="110">
        <v>166316.01999999999</v>
      </c>
      <c r="X817" s="110">
        <v>163905.64000000001</v>
      </c>
      <c r="Y817" s="110">
        <v>161495.26999999999</v>
      </c>
      <c r="Z817" s="110">
        <v>159084.89000000001</v>
      </c>
      <c r="AA817" s="110">
        <v>156674.51</v>
      </c>
      <c r="AB817" s="110">
        <v>154264.13</v>
      </c>
      <c r="AC817" s="110"/>
      <c r="AD817" s="533">
        <f t="shared" si="453"/>
        <v>171136.76833333334</v>
      </c>
      <c r="AE817" s="529" t="s">
        <v>277</v>
      </c>
      <c r="AF817" s="119" t="s">
        <v>1669</v>
      </c>
      <c r="AG817" s="270" t="s">
        <v>682</v>
      </c>
      <c r="AH817" s="116"/>
      <c r="AI817" s="116">
        <f>AD817*C1355</f>
        <v>112009.01487416666</v>
      </c>
      <c r="AJ817" s="116">
        <f>AD817*C1356</f>
        <v>59127.753459166663</v>
      </c>
      <c r="AK817" s="117"/>
      <c r="AL817" s="116">
        <f t="shared" si="449"/>
        <v>171136.76833333331</v>
      </c>
      <c r="AM817" s="115"/>
      <c r="AN817" s="116"/>
      <c r="AO817" s="348">
        <f t="shared" si="450"/>
        <v>0</v>
      </c>
      <c r="AP817" s="297"/>
      <c r="AQ817" s="101">
        <f t="shared" si="454"/>
        <v>154264.13</v>
      </c>
      <c r="AR817" s="116"/>
      <c r="AS817" s="116">
        <f>AQ817*C1355</f>
        <v>100965.873085</v>
      </c>
      <c r="AT817" s="501">
        <f>AQ817*C1356</f>
        <v>53298.256914999998</v>
      </c>
      <c r="AU817" s="116"/>
      <c r="AV817" s="343">
        <f t="shared" si="451"/>
        <v>154264.13</v>
      </c>
      <c r="AW817" s="116"/>
      <c r="AX817" s="116"/>
      <c r="AY817" s="343">
        <f t="shared" si="452"/>
        <v>0</v>
      </c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</row>
    <row r="818" spans="1:76" s="21" customFormat="1" ht="12" customHeight="1">
      <c r="A818" s="199">
        <v>19000581</v>
      </c>
      <c r="B818" s="125" t="s">
        <v>2479</v>
      </c>
      <c r="C818" s="125" t="s">
        <v>86</v>
      </c>
      <c r="D818" s="130" t="str">
        <f t="shared" si="462"/>
        <v>Non-Op</v>
      </c>
      <c r="E818" s="130"/>
      <c r="F818" s="125"/>
      <c r="G818" s="130"/>
      <c r="H818" s="212" t="str">
        <f t="shared" si="455"/>
        <v/>
      </c>
      <c r="I818" s="212" t="str">
        <f t="shared" si="457"/>
        <v/>
      </c>
      <c r="J818" s="212" t="str">
        <f t="shared" si="463"/>
        <v/>
      </c>
      <c r="K818" s="212" t="str">
        <f t="shared" si="458"/>
        <v>Non-Op</v>
      </c>
      <c r="L818" s="212" t="str">
        <f t="shared" si="464"/>
        <v>NO</v>
      </c>
      <c r="M818" s="212" t="str">
        <f t="shared" si="465"/>
        <v>NO</v>
      </c>
      <c r="N818" s="212" t="str">
        <f t="shared" si="466"/>
        <v/>
      </c>
      <c r="O818" s="212"/>
      <c r="P818" s="110">
        <v>2405834.5299999998</v>
      </c>
      <c r="Q818" s="110">
        <v>2380030.1</v>
      </c>
      <c r="R818" s="110">
        <v>2354225.66</v>
      </c>
      <c r="S818" s="110">
        <v>2328421.23</v>
      </c>
      <c r="T818" s="110">
        <v>2302616.79</v>
      </c>
      <c r="U818" s="110">
        <v>2276812.35</v>
      </c>
      <c r="V818" s="110">
        <v>1350606.75</v>
      </c>
      <c r="W818" s="110">
        <v>1335124.0900000001</v>
      </c>
      <c r="X818" s="110">
        <v>1319641.43</v>
      </c>
      <c r="Y818" s="110">
        <v>1304158.77</v>
      </c>
      <c r="Z818" s="110">
        <v>1288676.1000000001</v>
      </c>
      <c r="AA818" s="110">
        <v>1273193.44</v>
      </c>
      <c r="AB818" s="110">
        <v>1257710.78</v>
      </c>
      <c r="AC818" s="110"/>
      <c r="AD818" s="533">
        <f t="shared" si="453"/>
        <v>1778773.2804166672</v>
      </c>
      <c r="AE818" s="529"/>
      <c r="AF818" s="118"/>
      <c r="AG818" s="270" t="s">
        <v>681</v>
      </c>
      <c r="AH818" s="116"/>
      <c r="AI818" s="116"/>
      <c r="AJ818" s="116"/>
      <c r="AK818" s="117">
        <f>AD818</f>
        <v>1778773.2804166672</v>
      </c>
      <c r="AL818" s="116">
        <f t="shared" si="449"/>
        <v>1778773.2804166672</v>
      </c>
      <c r="AM818" s="115"/>
      <c r="AN818" s="116"/>
      <c r="AO818" s="348">
        <f t="shared" si="450"/>
        <v>0</v>
      </c>
      <c r="AP818" s="297"/>
      <c r="AQ818" s="101">
        <f t="shared" si="454"/>
        <v>1257710.78</v>
      </c>
      <c r="AR818" s="116"/>
      <c r="AS818" s="116"/>
      <c r="AT818" s="116"/>
      <c r="AU818" s="116">
        <f>AQ818</f>
        <v>1257710.78</v>
      </c>
      <c r="AV818" s="343">
        <f t="shared" si="451"/>
        <v>1257710.78</v>
      </c>
      <c r="AW818" s="116"/>
      <c r="AX818" s="116"/>
      <c r="AY818" s="343">
        <f t="shared" si="452"/>
        <v>0</v>
      </c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</row>
    <row r="819" spans="1:76" s="21" customFormat="1" ht="12" customHeight="1">
      <c r="A819" s="195">
        <v>19000592</v>
      </c>
      <c r="B819" s="126" t="s">
        <v>2480</v>
      </c>
      <c r="C819" s="109" t="s">
        <v>215</v>
      </c>
      <c r="D819" s="130" t="str">
        <f t="shared" si="462"/>
        <v>GRB</v>
      </c>
      <c r="E819" s="130"/>
      <c r="F819" s="109"/>
      <c r="G819" s="130"/>
      <c r="H819" s="212" t="str">
        <f t="shared" ref="H819:H846" si="467">IF(VALUE(AH819),H$7,IF(ISBLANK(AH819),"",H$7))</f>
        <v/>
      </c>
      <c r="I819" s="212" t="str">
        <f t="shared" si="457"/>
        <v/>
      </c>
      <c r="J819" s="212" t="str">
        <f t="shared" si="463"/>
        <v>GRB</v>
      </c>
      <c r="K819" s="212" t="str">
        <f t="shared" si="458"/>
        <v/>
      </c>
      <c r="L819" s="212" t="str">
        <f t="shared" si="464"/>
        <v>NO</v>
      </c>
      <c r="M819" s="212" t="str">
        <f t="shared" si="465"/>
        <v>NO</v>
      </c>
      <c r="N819" s="212" t="str">
        <f t="shared" si="466"/>
        <v/>
      </c>
      <c r="O819" s="212"/>
      <c r="P819" s="110">
        <v>3913728.15</v>
      </c>
      <c r="Q819" s="110">
        <v>3918184.53</v>
      </c>
      <c r="R819" s="110">
        <v>3922641.1</v>
      </c>
      <c r="S819" s="110">
        <v>3927103.79</v>
      </c>
      <c r="T819" s="110">
        <v>3933273.73</v>
      </c>
      <c r="U819" s="110">
        <v>3939454.54</v>
      </c>
      <c r="V819" s="110">
        <v>196273.15</v>
      </c>
      <c r="W819" s="110">
        <v>-394403.01</v>
      </c>
      <c r="X819" s="110">
        <v>125420.16</v>
      </c>
      <c r="Y819" s="110">
        <v>128519.55</v>
      </c>
      <c r="Z819" s="110">
        <v>131619.35999999999</v>
      </c>
      <c r="AA819" s="110">
        <v>134719.38</v>
      </c>
      <c r="AB819" s="110">
        <v>137819.60999999999</v>
      </c>
      <c r="AC819" s="110"/>
      <c r="AD819" s="533">
        <f t="shared" si="453"/>
        <v>1832381.6799999997</v>
      </c>
      <c r="AE819" s="142" t="s">
        <v>124</v>
      </c>
      <c r="AF819" s="119" t="s">
        <v>725</v>
      </c>
      <c r="AG819" s="269" t="s">
        <v>498</v>
      </c>
      <c r="AH819" s="116"/>
      <c r="AI819" s="116"/>
      <c r="AJ819" s="116">
        <f>AD819</f>
        <v>1832381.6799999997</v>
      </c>
      <c r="AK819" s="117"/>
      <c r="AL819" s="116">
        <f t="shared" si="449"/>
        <v>1832381.6799999997</v>
      </c>
      <c r="AM819" s="115"/>
      <c r="AN819" s="116"/>
      <c r="AO819" s="348">
        <f t="shared" si="450"/>
        <v>0</v>
      </c>
      <c r="AP819" s="297"/>
      <c r="AQ819" s="101">
        <f t="shared" si="454"/>
        <v>137819.60999999999</v>
      </c>
      <c r="AR819" s="116"/>
      <c r="AS819" s="116"/>
      <c r="AT819" s="116">
        <f>AQ819</f>
        <v>137819.60999999999</v>
      </c>
      <c r="AU819" s="116"/>
      <c r="AV819" s="343">
        <f t="shared" si="451"/>
        <v>137819.60999999999</v>
      </c>
      <c r="AW819" s="116"/>
      <c r="AX819" s="116"/>
      <c r="AY819" s="343">
        <f t="shared" si="452"/>
        <v>0</v>
      </c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</row>
    <row r="820" spans="1:76" s="21" customFormat="1" ht="12" customHeight="1">
      <c r="A820" s="195">
        <v>19000601</v>
      </c>
      <c r="B820" s="126" t="s">
        <v>2481</v>
      </c>
      <c r="C820" s="109" t="s">
        <v>755</v>
      </c>
      <c r="D820" s="130" t="str">
        <f t="shared" si="462"/>
        <v>Non-Op</v>
      </c>
      <c r="E820" s="130"/>
      <c r="F820" s="109"/>
      <c r="G820" s="130"/>
      <c r="H820" s="212" t="str">
        <f t="shared" si="467"/>
        <v/>
      </c>
      <c r="I820" s="212" t="str">
        <f t="shared" si="457"/>
        <v/>
      </c>
      <c r="J820" s="212" t="str">
        <f t="shared" si="463"/>
        <v/>
      </c>
      <c r="K820" s="212" t="str">
        <f t="shared" si="458"/>
        <v>Non-Op</v>
      </c>
      <c r="L820" s="212" t="str">
        <f t="shared" si="464"/>
        <v>NO</v>
      </c>
      <c r="M820" s="212" t="str">
        <f t="shared" si="465"/>
        <v>NO</v>
      </c>
      <c r="N820" s="212" t="str">
        <f t="shared" si="466"/>
        <v/>
      </c>
      <c r="O820" s="212"/>
      <c r="P820" s="110">
        <v>189033730</v>
      </c>
      <c r="Q820" s="110">
        <v>189033730</v>
      </c>
      <c r="R820" s="110">
        <v>189033730</v>
      </c>
      <c r="S820" s="110">
        <v>189033730</v>
      </c>
      <c r="T820" s="110">
        <v>189033730</v>
      </c>
      <c r="U820" s="110">
        <v>189033730</v>
      </c>
      <c r="V820" s="110">
        <v>187617117</v>
      </c>
      <c r="W820" s="110">
        <v>173761861</v>
      </c>
      <c r="X820" s="110">
        <v>165188650</v>
      </c>
      <c r="Y820" s="110">
        <v>153184276.33000001</v>
      </c>
      <c r="Z820" s="110">
        <v>146091246.5</v>
      </c>
      <c r="AA820" s="110">
        <v>146873091.53999999</v>
      </c>
      <c r="AB820" s="110">
        <v>147184483.34</v>
      </c>
      <c r="AC820" s="110"/>
      <c r="AD820" s="533">
        <f t="shared" si="453"/>
        <v>173832833.25333333</v>
      </c>
      <c r="AE820" s="150"/>
      <c r="AF820" s="123"/>
      <c r="AG820" s="271" t="s">
        <v>681</v>
      </c>
      <c r="AH820" s="116"/>
      <c r="AI820" s="116"/>
      <c r="AJ820" s="116"/>
      <c r="AK820" s="117">
        <f>AD820</f>
        <v>173832833.25333333</v>
      </c>
      <c r="AL820" s="116">
        <f t="shared" si="449"/>
        <v>173832833.25333333</v>
      </c>
      <c r="AM820" s="115"/>
      <c r="AN820" s="116"/>
      <c r="AO820" s="348">
        <f t="shared" si="450"/>
        <v>0</v>
      </c>
      <c r="AP820" s="297"/>
      <c r="AQ820" s="101">
        <f t="shared" si="454"/>
        <v>147184483.34</v>
      </c>
      <c r="AR820" s="116"/>
      <c r="AS820" s="116"/>
      <c r="AT820" s="116"/>
      <c r="AU820" s="116">
        <f>AQ820</f>
        <v>147184483.34</v>
      </c>
      <c r="AV820" s="343">
        <f t="shared" si="451"/>
        <v>147184483.34</v>
      </c>
      <c r="AW820" s="116"/>
      <c r="AX820" s="116"/>
      <c r="AY820" s="343">
        <f t="shared" si="452"/>
        <v>0</v>
      </c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</row>
    <row r="821" spans="1:76" s="21" customFormat="1" ht="12" customHeight="1">
      <c r="A821" s="195">
        <v>19000621</v>
      </c>
      <c r="B821" s="126" t="s">
        <v>2482</v>
      </c>
      <c r="C821" s="109" t="s">
        <v>769</v>
      </c>
      <c r="D821" s="130" t="str">
        <f t="shared" si="462"/>
        <v>Non-Op</v>
      </c>
      <c r="E821" s="130"/>
      <c r="F821" s="109"/>
      <c r="G821" s="130"/>
      <c r="H821" s="212" t="str">
        <f t="shared" si="467"/>
        <v/>
      </c>
      <c r="I821" s="212" t="str">
        <f t="shared" si="457"/>
        <v/>
      </c>
      <c r="J821" s="212" t="str">
        <f t="shared" si="463"/>
        <v/>
      </c>
      <c r="K821" s="212" t="str">
        <f t="shared" si="458"/>
        <v>Non-Op</v>
      </c>
      <c r="L821" s="212" t="str">
        <f t="shared" si="464"/>
        <v>NO</v>
      </c>
      <c r="M821" s="212" t="str">
        <f t="shared" si="465"/>
        <v>NO</v>
      </c>
      <c r="N821" s="212" t="str">
        <f t="shared" si="466"/>
        <v/>
      </c>
      <c r="O821" s="212"/>
      <c r="P821" s="110">
        <v>69021853.25</v>
      </c>
      <c r="Q821" s="110">
        <v>69021853.25</v>
      </c>
      <c r="R821" s="110">
        <v>69021853.25</v>
      </c>
      <c r="S821" s="110">
        <v>69021853.25</v>
      </c>
      <c r="T821" s="110">
        <v>69021853.25</v>
      </c>
      <c r="U821" s="110">
        <v>69021853.25</v>
      </c>
      <c r="V821" s="110">
        <v>30213579.850000001</v>
      </c>
      <c r="W821" s="110">
        <v>26530537.059999999</v>
      </c>
      <c r="X821" s="110">
        <v>24251581.989999998</v>
      </c>
      <c r="Y821" s="110">
        <v>21060546.100000001</v>
      </c>
      <c r="Z821" s="110">
        <v>19175057.149999999</v>
      </c>
      <c r="AA821" s="110">
        <v>19382889.539999999</v>
      </c>
      <c r="AB821" s="110">
        <v>19465664.59</v>
      </c>
      <c r="AC821" s="110"/>
      <c r="AD821" s="533">
        <f t="shared" si="453"/>
        <v>44163934.738333337</v>
      </c>
      <c r="AE821" s="531"/>
      <c r="AF821" s="123"/>
      <c r="AG821" s="271" t="s">
        <v>681</v>
      </c>
      <c r="AH821" s="116"/>
      <c r="AI821" s="116"/>
      <c r="AJ821" s="116"/>
      <c r="AK821" s="117">
        <f>AD821</f>
        <v>44163934.738333337</v>
      </c>
      <c r="AL821" s="116">
        <f t="shared" si="449"/>
        <v>44163934.738333337</v>
      </c>
      <c r="AM821" s="115"/>
      <c r="AN821" s="116"/>
      <c r="AO821" s="348">
        <f t="shared" si="450"/>
        <v>0</v>
      </c>
      <c r="AP821" s="297"/>
      <c r="AQ821" s="101">
        <f t="shared" si="454"/>
        <v>19465664.59</v>
      </c>
      <c r="AR821" s="116"/>
      <c r="AS821" s="116"/>
      <c r="AT821" s="116"/>
      <c r="AU821" s="116">
        <f>AQ821</f>
        <v>19465664.59</v>
      </c>
      <c r="AV821" s="343">
        <f t="shared" si="451"/>
        <v>19465664.59</v>
      </c>
      <c r="AW821" s="116"/>
      <c r="AX821" s="116"/>
      <c r="AY821" s="343">
        <f t="shared" si="452"/>
        <v>0</v>
      </c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</row>
    <row r="822" spans="1:76" s="21" customFormat="1" ht="12" customHeight="1">
      <c r="A822" s="195">
        <v>19000641</v>
      </c>
      <c r="B822" s="126" t="s">
        <v>2483</v>
      </c>
      <c r="C822" s="109" t="s">
        <v>770</v>
      </c>
      <c r="D822" s="130" t="str">
        <f t="shared" si="462"/>
        <v>Non-Op</v>
      </c>
      <c r="E822" s="130"/>
      <c r="F822" s="109"/>
      <c r="G822" s="130"/>
      <c r="H822" s="212" t="str">
        <f t="shared" si="467"/>
        <v/>
      </c>
      <c r="I822" s="212" t="str">
        <f t="shared" si="457"/>
        <v/>
      </c>
      <c r="J822" s="212" t="str">
        <f t="shared" si="463"/>
        <v/>
      </c>
      <c r="K822" s="212" t="str">
        <f t="shared" si="458"/>
        <v>Non-Op</v>
      </c>
      <c r="L822" s="212" t="str">
        <f t="shared" si="464"/>
        <v>NO</v>
      </c>
      <c r="M822" s="212" t="str">
        <f t="shared" si="465"/>
        <v>NO</v>
      </c>
      <c r="N822" s="212" t="str">
        <f t="shared" si="466"/>
        <v/>
      </c>
      <c r="O822" s="212"/>
      <c r="P822" s="110">
        <v>201317.11</v>
      </c>
      <c r="Q822" s="110">
        <v>200951.25</v>
      </c>
      <c r="R822" s="110">
        <v>200558.6</v>
      </c>
      <c r="S822" s="110">
        <v>200384.86</v>
      </c>
      <c r="T822" s="110">
        <v>200114.01</v>
      </c>
      <c r="U822" s="110">
        <v>374852.66</v>
      </c>
      <c r="V822" s="110">
        <v>418679.8</v>
      </c>
      <c r="W822" s="110">
        <v>298055.12</v>
      </c>
      <c r="X822" s="110">
        <v>326187.99</v>
      </c>
      <c r="Y822" s="110">
        <v>341050.1</v>
      </c>
      <c r="Z822" s="110">
        <v>359451.36</v>
      </c>
      <c r="AA822" s="110">
        <v>359193.15</v>
      </c>
      <c r="AB822" s="110">
        <v>356420.5</v>
      </c>
      <c r="AC822" s="110"/>
      <c r="AD822" s="533">
        <f t="shared" si="453"/>
        <v>296528.97541666665</v>
      </c>
      <c r="AE822" s="531"/>
      <c r="AF822" s="123"/>
      <c r="AG822" s="271" t="s">
        <v>681</v>
      </c>
      <c r="AH822" s="116"/>
      <c r="AI822" s="116"/>
      <c r="AJ822" s="116"/>
      <c r="AK822" s="117">
        <f>AD822</f>
        <v>296528.97541666665</v>
      </c>
      <c r="AL822" s="116">
        <f t="shared" si="449"/>
        <v>296528.97541666665</v>
      </c>
      <c r="AM822" s="115"/>
      <c r="AN822" s="116"/>
      <c r="AO822" s="348">
        <f t="shared" si="450"/>
        <v>0</v>
      </c>
      <c r="AP822" s="297"/>
      <c r="AQ822" s="101">
        <f t="shared" si="454"/>
        <v>356420.5</v>
      </c>
      <c r="AR822" s="116"/>
      <c r="AS822" s="116"/>
      <c r="AT822" s="116"/>
      <c r="AU822" s="116">
        <f>AQ822</f>
        <v>356420.5</v>
      </c>
      <c r="AV822" s="343">
        <f t="shared" si="451"/>
        <v>356420.5</v>
      </c>
      <c r="AW822" s="116"/>
      <c r="AX822" s="116"/>
      <c r="AY822" s="343">
        <f t="shared" si="452"/>
        <v>0</v>
      </c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</row>
    <row r="823" spans="1:76" s="21" customFormat="1" ht="12" customHeight="1">
      <c r="A823" s="195">
        <v>19000671</v>
      </c>
      <c r="B823" s="126" t="s">
        <v>2484</v>
      </c>
      <c r="C823" s="109" t="s">
        <v>774</v>
      </c>
      <c r="D823" s="130" t="str">
        <f t="shared" si="462"/>
        <v>Non-Op</v>
      </c>
      <c r="E823" s="130"/>
      <c r="F823" s="109"/>
      <c r="G823" s="130"/>
      <c r="H823" s="212" t="str">
        <f t="shared" si="467"/>
        <v/>
      </c>
      <c r="I823" s="212" t="str">
        <f t="shared" si="457"/>
        <v/>
      </c>
      <c r="J823" s="212" t="str">
        <f t="shared" si="463"/>
        <v/>
      </c>
      <c r="K823" s="212" t="str">
        <f t="shared" si="458"/>
        <v>Non-Op</v>
      </c>
      <c r="L823" s="212" t="str">
        <f t="shared" si="464"/>
        <v>NO</v>
      </c>
      <c r="M823" s="212" t="str">
        <f t="shared" si="465"/>
        <v>NO</v>
      </c>
      <c r="N823" s="212" t="str">
        <f t="shared" si="466"/>
        <v/>
      </c>
      <c r="O823" s="212"/>
      <c r="P823" s="110">
        <v>32765538.120000001</v>
      </c>
      <c r="Q823" s="110">
        <v>32765538.120000001</v>
      </c>
      <c r="R823" s="110">
        <v>32765538.120000001</v>
      </c>
      <c r="S823" s="110">
        <v>32765538.120000001</v>
      </c>
      <c r="T823" s="110">
        <v>32765538.120000001</v>
      </c>
      <c r="U823" s="110">
        <v>32765538.120000001</v>
      </c>
      <c r="V823" s="110">
        <v>19659322.870000001</v>
      </c>
      <c r="W823" s="110">
        <v>19659322.870000001</v>
      </c>
      <c r="X823" s="110">
        <v>19659322.870000001</v>
      </c>
      <c r="Y823" s="110">
        <v>19659322.870000001</v>
      </c>
      <c r="Z823" s="110">
        <v>19659322.870000001</v>
      </c>
      <c r="AA823" s="110">
        <v>19659322.870000001</v>
      </c>
      <c r="AB823" s="110">
        <v>19659322.870000001</v>
      </c>
      <c r="AC823" s="110"/>
      <c r="AD823" s="533">
        <f t="shared" si="453"/>
        <v>25666338.192916665</v>
      </c>
      <c r="AE823" s="531"/>
      <c r="AF823" s="123"/>
      <c r="AG823" s="271" t="s">
        <v>681</v>
      </c>
      <c r="AH823" s="116"/>
      <c r="AI823" s="116"/>
      <c r="AJ823" s="116"/>
      <c r="AK823" s="117">
        <f>AD823</f>
        <v>25666338.192916665</v>
      </c>
      <c r="AL823" s="116">
        <f t="shared" si="449"/>
        <v>25666338.192916665</v>
      </c>
      <c r="AM823" s="115"/>
      <c r="AN823" s="116"/>
      <c r="AO823" s="348">
        <f t="shared" si="450"/>
        <v>0</v>
      </c>
      <c r="AP823" s="297"/>
      <c r="AQ823" s="101">
        <f t="shared" si="454"/>
        <v>19659322.870000001</v>
      </c>
      <c r="AR823" s="116"/>
      <c r="AS823" s="116"/>
      <c r="AT823" s="116"/>
      <c r="AU823" s="116">
        <f>AQ823</f>
        <v>19659322.870000001</v>
      </c>
      <c r="AV823" s="343">
        <f t="shared" si="451"/>
        <v>19659322.870000001</v>
      </c>
      <c r="AW823" s="116"/>
      <c r="AX823" s="116"/>
      <c r="AY823" s="343">
        <f t="shared" si="452"/>
        <v>0</v>
      </c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</row>
    <row r="824" spans="1:76" s="21" customFormat="1" ht="12" customHeight="1">
      <c r="A824" s="195">
        <v>19000691</v>
      </c>
      <c r="B824" s="126" t="s">
        <v>2485</v>
      </c>
      <c r="C824" s="109" t="s">
        <v>917</v>
      </c>
      <c r="D824" s="130" t="str">
        <f t="shared" si="462"/>
        <v>W/C</v>
      </c>
      <c r="E824" s="130"/>
      <c r="F824" s="109"/>
      <c r="G824" s="130"/>
      <c r="H824" s="212" t="str">
        <f t="shared" si="467"/>
        <v/>
      </c>
      <c r="I824" s="212" t="str">
        <f t="shared" si="457"/>
        <v/>
      </c>
      <c r="J824" s="212" t="str">
        <f t="shared" si="463"/>
        <v/>
      </c>
      <c r="K824" s="212" t="str">
        <f t="shared" si="458"/>
        <v/>
      </c>
      <c r="L824" s="212" t="str">
        <f t="shared" si="464"/>
        <v>W/C</v>
      </c>
      <c r="M824" s="212" t="str">
        <f t="shared" si="465"/>
        <v>NO</v>
      </c>
      <c r="N824" s="212" t="str">
        <f t="shared" si="466"/>
        <v>W/C</v>
      </c>
      <c r="O824" s="212"/>
      <c r="P824" s="110">
        <v>87500</v>
      </c>
      <c r="Q824" s="110">
        <v>87500</v>
      </c>
      <c r="R824" s="110">
        <v>437500</v>
      </c>
      <c r="S824" s="110">
        <v>150150</v>
      </c>
      <c r="T824" s="110">
        <v>150150</v>
      </c>
      <c r="U824" s="110">
        <v>97650</v>
      </c>
      <c r="V824" s="110">
        <v>49000</v>
      </c>
      <c r="W824" s="110">
        <v>49000</v>
      </c>
      <c r="X824" s="110">
        <v>49000</v>
      </c>
      <c r="Y824" s="110">
        <v>114100</v>
      </c>
      <c r="Z824" s="110">
        <v>114100</v>
      </c>
      <c r="AA824" s="110">
        <v>114100</v>
      </c>
      <c r="AB824" s="110">
        <v>135100</v>
      </c>
      <c r="AC824" s="110"/>
      <c r="AD824" s="533">
        <f t="shared" si="453"/>
        <v>126962.5</v>
      </c>
      <c r="AE824" s="529"/>
      <c r="AF824" s="118"/>
      <c r="AG824" s="270"/>
      <c r="AH824" s="116"/>
      <c r="AI824" s="116"/>
      <c r="AJ824" s="116"/>
      <c r="AK824" s="117"/>
      <c r="AL824" s="116">
        <f t="shared" si="449"/>
        <v>0</v>
      </c>
      <c r="AM824" s="115">
        <f>AD824</f>
        <v>126962.5</v>
      </c>
      <c r="AN824" s="116"/>
      <c r="AO824" s="348">
        <f t="shared" si="450"/>
        <v>126962.5</v>
      </c>
      <c r="AP824" s="297"/>
      <c r="AQ824" s="101">
        <f t="shared" si="454"/>
        <v>135100</v>
      </c>
      <c r="AR824" s="116"/>
      <c r="AS824" s="116"/>
      <c r="AT824" s="116"/>
      <c r="AU824" s="116"/>
      <c r="AV824" s="343">
        <f t="shared" si="451"/>
        <v>0</v>
      </c>
      <c r="AW824" s="116">
        <f>AQ824</f>
        <v>135100</v>
      </c>
      <c r="AX824" s="116"/>
      <c r="AY824" s="343">
        <f t="shared" si="452"/>
        <v>135100</v>
      </c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</row>
    <row r="825" spans="1:76" s="21" customFormat="1" ht="12" customHeight="1">
      <c r="A825" s="195">
        <v>19000692</v>
      </c>
      <c r="B825" s="126" t="s">
        <v>2486</v>
      </c>
      <c r="C825" s="109" t="s">
        <v>916</v>
      </c>
      <c r="D825" s="130" t="str">
        <f t="shared" si="462"/>
        <v>W/C</v>
      </c>
      <c r="E825" s="130"/>
      <c r="F825" s="109"/>
      <c r="G825" s="130"/>
      <c r="H825" s="212" t="str">
        <f t="shared" si="467"/>
        <v/>
      </c>
      <c r="I825" s="212" t="str">
        <f t="shared" si="457"/>
        <v/>
      </c>
      <c r="J825" s="212" t="str">
        <f t="shared" si="463"/>
        <v/>
      </c>
      <c r="K825" s="212" t="str">
        <f t="shared" si="458"/>
        <v/>
      </c>
      <c r="L825" s="212" t="str">
        <f t="shared" si="464"/>
        <v>W/C</v>
      </c>
      <c r="M825" s="212" t="str">
        <f t="shared" si="465"/>
        <v>NO</v>
      </c>
      <c r="N825" s="212" t="str">
        <f t="shared" si="466"/>
        <v>W/C</v>
      </c>
      <c r="O825" s="212"/>
      <c r="P825" s="110">
        <v>738500</v>
      </c>
      <c r="Q825" s="110">
        <v>738500</v>
      </c>
      <c r="R825" s="110">
        <v>738500</v>
      </c>
      <c r="S825" s="110">
        <v>752500</v>
      </c>
      <c r="T825" s="110">
        <v>752500</v>
      </c>
      <c r="U825" s="110">
        <v>752500</v>
      </c>
      <c r="V825" s="110">
        <v>752500</v>
      </c>
      <c r="W825" s="110">
        <v>752500</v>
      </c>
      <c r="X825" s="110">
        <v>752500</v>
      </c>
      <c r="Y825" s="110">
        <v>752500</v>
      </c>
      <c r="Z825" s="110">
        <v>752500</v>
      </c>
      <c r="AA825" s="110">
        <v>480738.48</v>
      </c>
      <c r="AB825" s="110">
        <v>723100</v>
      </c>
      <c r="AC825" s="110"/>
      <c r="AD825" s="533">
        <f t="shared" si="453"/>
        <v>725711.54</v>
      </c>
      <c r="AE825" s="529"/>
      <c r="AF825" s="118"/>
      <c r="AG825" s="270"/>
      <c r="AH825" s="116"/>
      <c r="AI825" s="116"/>
      <c r="AJ825" s="116"/>
      <c r="AK825" s="117"/>
      <c r="AL825" s="116">
        <f t="shared" si="449"/>
        <v>0</v>
      </c>
      <c r="AM825" s="115">
        <f>AD825</f>
        <v>725711.54</v>
      </c>
      <c r="AN825" s="116"/>
      <c r="AO825" s="348">
        <f t="shared" si="450"/>
        <v>725711.54</v>
      </c>
      <c r="AP825" s="297"/>
      <c r="AQ825" s="101">
        <f t="shared" si="454"/>
        <v>723100</v>
      </c>
      <c r="AR825" s="116"/>
      <c r="AS825" s="116"/>
      <c r="AT825" s="116"/>
      <c r="AU825" s="116"/>
      <c r="AV825" s="343">
        <f t="shared" si="451"/>
        <v>0</v>
      </c>
      <c r="AW825" s="116">
        <f>AQ825</f>
        <v>723100</v>
      </c>
      <c r="AX825" s="116"/>
      <c r="AY825" s="343">
        <f t="shared" si="452"/>
        <v>723100</v>
      </c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</row>
    <row r="826" spans="1:76" s="21" customFormat="1" ht="12" customHeight="1">
      <c r="A826" s="195">
        <v>19000711</v>
      </c>
      <c r="B826" s="126" t="s">
        <v>2487</v>
      </c>
      <c r="C826" s="109" t="s">
        <v>729</v>
      </c>
      <c r="D826" s="130" t="str">
        <f t="shared" si="462"/>
        <v>ERB</v>
      </c>
      <c r="E826" s="130"/>
      <c r="F826" s="109"/>
      <c r="G826" s="130"/>
      <c r="H826" s="212" t="str">
        <f t="shared" si="467"/>
        <v/>
      </c>
      <c r="I826" s="212" t="str">
        <f t="shared" ref="I826:I846" si="468">IF(VALUE(AI826),I$7,IF(ISBLANK(AI826),"",I$7))</f>
        <v>ERB</v>
      </c>
      <c r="J826" s="212" t="str">
        <f t="shared" si="463"/>
        <v/>
      </c>
      <c r="K826" s="212" t="str">
        <f t="shared" ref="K826:K860" si="469">IF(VALUE(AK826),K$7,IF(ISBLANK(AK826),"",K$7))</f>
        <v/>
      </c>
      <c r="L826" s="212" t="str">
        <f t="shared" si="464"/>
        <v>NO</v>
      </c>
      <c r="M826" s="212" t="str">
        <f t="shared" si="465"/>
        <v>NO</v>
      </c>
      <c r="N826" s="212" t="str">
        <f t="shared" si="466"/>
        <v/>
      </c>
      <c r="O826" s="212"/>
      <c r="P826" s="110">
        <v>250892.27</v>
      </c>
      <c r="Q826" s="110">
        <v>235211.51</v>
      </c>
      <c r="R826" s="110">
        <v>219530.75</v>
      </c>
      <c r="S826" s="110">
        <v>203849.98</v>
      </c>
      <c r="T826" s="110">
        <v>188169.22</v>
      </c>
      <c r="U826" s="110">
        <v>172488.46</v>
      </c>
      <c r="V826" s="110">
        <v>156807.69</v>
      </c>
      <c r="W826" s="110">
        <v>147399.23000000001</v>
      </c>
      <c r="X826" s="110">
        <v>137990.76999999999</v>
      </c>
      <c r="Y826" s="110">
        <v>128582.32</v>
      </c>
      <c r="Z826" s="110">
        <v>119173.86</v>
      </c>
      <c r="AA826" s="110">
        <v>109765.4</v>
      </c>
      <c r="AB826" s="110">
        <v>100356.94</v>
      </c>
      <c r="AC826" s="110"/>
      <c r="AD826" s="533">
        <f t="shared" si="453"/>
        <v>166216.14958333332</v>
      </c>
      <c r="AE826" s="529" t="s">
        <v>730</v>
      </c>
      <c r="AF826" s="118"/>
      <c r="AG826" s="270" t="s">
        <v>232</v>
      </c>
      <c r="AH826" s="116"/>
      <c r="AI826" s="116">
        <f>AD826</f>
        <v>166216.14958333332</v>
      </c>
      <c r="AJ826" s="116"/>
      <c r="AK826" s="117"/>
      <c r="AL826" s="116">
        <f t="shared" si="449"/>
        <v>166216.14958333332</v>
      </c>
      <c r="AM826" s="115"/>
      <c r="AN826" s="116"/>
      <c r="AO826" s="348">
        <f t="shared" si="450"/>
        <v>0</v>
      </c>
      <c r="AP826" s="297"/>
      <c r="AQ826" s="101">
        <f t="shared" si="454"/>
        <v>100356.94</v>
      </c>
      <c r="AR826" s="116"/>
      <c r="AS826" s="116">
        <f>AQ826</f>
        <v>100356.94</v>
      </c>
      <c r="AT826" s="116"/>
      <c r="AU826" s="116"/>
      <c r="AV826" s="343">
        <f t="shared" si="451"/>
        <v>100356.94</v>
      </c>
      <c r="AW826" s="116"/>
      <c r="AX826" s="116"/>
      <c r="AY826" s="343">
        <f t="shared" si="452"/>
        <v>0</v>
      </c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</row>
    <row r="827" spans="1:76" s="21" customFormat="1" ht="12" customHeight="1">
      <c r="A827" s="195">
        <v>19000721</v>
      </c>
      <c r="B827" s="126" t="s">
        <v>2488</v>
      </c>
      <c r="C827" s="109" t="s">
        <v>777</v>
      </c>
      <c r="D827" s="130" t="str">
        <f t="shared" si="462"/>
        <v>W/C</v>
      </c>
      <c r="E827" s="130"/>
      <c r="F827" s="109"/>
      <c r="G827" s="130"/>
      <c r="H827" s="212" t="str">
        <f t="shared" si="467"/>
        <v/>
      </c>
      <c r="I827" s="212" t="str">
        <f t="shared" si="468"/>
        <v/>
      </c>
      <c r="J827" s="212" t="str">
        <f t="shared" si="463"/>
        <v/>
      </c>
      <c r="K827" s="212" t="str">
        <f t="shared" si="469"/>
        <v/>
      </c>
      <c r="L827" s="212" t="str">
        <f t="shared" si="464"/>
        <v>W/C</v>
      </c>
      <c r="M827" s="212" t="str">
        <f t="shared" si="465"/>
        <v>NO</v>
      </c>
      <c r="N827" s="212" t="str">
        <f t="shared" si="466"/>
        <v>W/C</v>
      </c>
      <c r="O827" s="212"/>
      <c r="P827" s="110">
        <v>10869.86</v>
      </c>
      <c r="Q827" s="110">
        <v>10869.86</v>
      </c>
      <c r="R827" s="110">
        <v>10869.86</v>
      </c>
      <c r="S827" s="110">
        <v>10869.86</v>
      </c>
      <c r="T827" s="110">
        <v>10869.86</v>
      </c>
      <c r="U827" s="110">
        <v>10869.86</v>
      </c>
      <c r="V827" s="110">
        <v>10869.86</v>
      </c>
      <c r="W827" s="110">
        <v>10869.86</v>
      </c>
      <c r="X827" s="110">
        <v>10869.86</v>
      </c>
      <c r="Y827" s="110">
        <v>10869.86</v>
      </c>
      <c r="Z827" s="110">
        <v>10869.86</v>
      </c>
      <c r="AA827" s="110">
        <v>10869.86</v>
      </c>
      <c r="AB827" s="110">
        <v>10869.86</v>
      </c>
      <c r="AC827" s="110"/>
      <c r="AD827" s="533">
        <f t="shared" si="453"/>
        <v>10869.86</v>
      </c>
      <c r="AE827" s="529"/>
      <c r="AF827" s="118"/>
      <c r="AG827" s="270"/>
      <c r="AH827" s="116"/>
      <c r="AI827" s="116"/>
      <c r="AJ827" s="116"/>
      <c r="AK827" s="117"/>
      <c r="AL827" s="116">
        <f t="shared" si="449"/>
        <v>0</v>
      </c>
      <c r="AM827" s="115">
        <f>AD827</f>
        <v>10869.86</v>
      </c>
      <c r="AN827" s="116"/>
      <c r="AO827" s="348">
        <f t="shared" si="450"/>
        <v>10869.86</v>
      </c>
      <c r="AP827" s="297"/>
      <c r="AQ827" s="101">
        <f t="shared" si="454"/>
        <v>10869.86</v>
      </c>
      <c r="AR827" s="116"/>
      <c r="AS827" s="116"/>
      <c r="AT827" s="116"/>
      <c r="AU827" s="116"/>
      <c r="AV827" s="343">
        <f t="shared" si="451"/>
        <v>0</v>
      </c>
      <c r="AW827" s="116">
        <f>AQ827</f>
        <v>10869.86</v>
      </c>
      <c r="AX827" s="116"/>
      <c r="AY827" s="343">
        <f t="shared" si="452"/>
        <v>10869.86</v>
      </c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s="21" customFormat="1" ht="12" customHeight="1">
      <c r="A828" s="195">
        <v>19000731</v>
      </c>
      <c r="B828" s="126" t="s">
        <v>2489</v>
      </c>
      <c r="C828" s="109" t="s">
        <v>816</v>
      </c>
      <c r="D828" s="130" t="str">
        <f t="shared" si="462"/>
        <v>Non-Op</v>
      </c>
      <c r="E828" s="130"/>
      <c r="F828" s="109"/>
      <c r="G828" s="130"/>
      <c r="H828" s="212" t="str">
        <f t="shared" si="467"/>
        <v/>
      </c>
      <c r="I828" s="212" t="str">
        <f t="shared" si="468"/>
        <v/>
      </c>
      <c r="J828" s="212" t="str">
        <f t="shared" si="463"/>
        <v/>
      </c>
      <c r="K828" s="212" t="str">
        <f t="shared" si="469"/>
        <v>Non-Op</v>
      </c>
      <c r="L828" s="212" t="str">
        <f t="shared" si="464"/>
        <v>NO</v>
      </c>
      <c r="M828" s="212" t="str">
        <f t="shared" si="465"/>
        <v>NO</v>
      </c>
      <c r="N828" s="212" t="str">
        <f t="shared" si="466"/>
        <v/>
      </c>
      <c r="O828" s="212"/>
      <c r="P828" s="110">
        <v>0</v>
      </c>
      <c r="Q828" s="110">
        <v>0</v>
      </c>
      <c r="R828" s="110">
        <v>0</v>
      </c>
      <c r="S828" s="110">
        <v>0</v>
      </c>
      <c r="T828" s="110">
        <v>0</v>
      </c>
      <c r="U828" s="110">
        <v>0</v>
      </c>
      <c r="V828" s="110">
        <v>0</v>
      </c>
      <c r="W828" s="110">
        <v>0</v>
      </c>
      <c r="X828" s="110">
        <v>0</v>
      </c>
      <c r="Y828" s="110">
        <v>0</v>
      </c>
      <c r="Z828" s="110">
        <v>0</v>
      </c>
      <c r="AA828" s="110">
        <v>0</v>
      </c>
      <c r="AB828" s="110">
        <v>0</v>
      </c>
      <c r="AC828" s="110"/>
      <c r="AD828" s="533">
        <f t="shared" si="453"/>
        <v>0</v>
      </c>
      <c r="AE828" s="529"/>
      <c r="AF828" s="118"/>
      <c r="AG828" s="270" t="s">
        <v>681</v>
      </c>
      <c r="AH828" s="116"/>
      <c r="AI828" s="116"/>
      <c r="AJ828" s="116"/>
      <c r="AK828" s="117">
        <f>AD828</f>
        <v>0</v>
      </c>
      <c r="AL828" s="116">
        <f t="shared" si="449"/>
        <v>0</v>
      </c>
      <c r="AM828" s="115"/>
      <c r="AN828" s="116"/>
      <c r="AO828" s="348">
        <f t="shared" si="450"/>
        <v>0</v>
      </c>
      <c r="AP828" s="297"/>
      <c r="AQ828" s="101">
        <f t="shared" si="454"/>
        <v>0</v>
      </c>
      <c r="AR828" s="116"/>
      <c r="AS828" s="116"/>
      <c r="AT828" s="116"/>
      <c r="AU828" s="116">
        <f>AQ828</f>
        <v>0</v>
      </c>
      <c r="AV828" s="343">
        <f t="shared" si="451"/>
        <v>0</v>
      </c>
      <c r="AW828" s="116"/>
      <c r="AX828" s="116"/>
      <c r="AY828" s="343">
        <f t="shared" si="452"/>
        <v>0</v>
      </c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</row>
    <row r="829" spans="1:76" s="21" customFormat="1" ht="12" customHeight="1">
      <c r="A829" s="195">
        <v>19000732</v>
      </c>
      <c r="B829" s="126" t="s">
        <v>2490</v>
      </c>
      <c r="C829" s="109" t="s">
        <v>814</v>
      </c>
      <c r="D829" s="130" t="str">
        <f t="shared" si="462"/>
        <v>Non-Op</v>
      </c>
      <c r="E829" s="130"/>
      <c r="F829" s="109"/>
      <c r="G829" s="130"/>
      <c r="H829" s="212" t="str">
        <f t="shared" si="467"/>
        <v/>
      </c>
      <c r="I829" s="212" t="str">
        <f t="shared" si="468"/>
        <v/>
      </c>
      <c r="J829" s="212" t="str">
        <f t="shared" si="463"/>
        <v/>
      </c>
      <c r="K829" s="212" t="str">
        <f t="shared" si="469"/>
        <v>Non-Op</v>
      </c>
      <c r="L829" s="212" t="str">
        <f t="shared" si="464"/>
        <v>NO</v>
      </c>
      <c r="M829" s="212" t="str">
        <f t="shared" si="465"/>
        <v>NO</v>
      </c>
      <c r="N829" s="212" t="str">
        <f t="shared" si="466"/>
        <v/>
      </c>
      <c r="O829" s="212"/>
      <c r="P829" s="110">
        <v>0</v>
      </c>
      <c r="Q829" s="110">
        <v>0</v>
      </c>
      <c r="R829" s="110">
        <v>0</v>
      </c>
      <c r="S829" s="110">
        <v>0</v>
      </c>
      <c r="T829" s="110">
        <v>0</v>
      </c>
      <c r="U829" s="110">
        <v>0</v>
      </c>
      <c r="V829" s="110">
        <v>0</v>
      </c>
      <c r="W829" s="110">
        <v>0</v>
      </c>
      <c r="X829" s="110">
        <v>0</v>
      </c>
      <c r="Y829" s="110">
        <v>0</v>
      </c>
      <c r="Z829" s="110">
        <v>0</v>
      </c>
      <c r="AA829" s="110">
        <v>0</v>
      </c>
      <c r="AB829" s="110">
        <v>0</v>
      </c>
      <c r="AC829" s="110"/>
      <c r="AD829" s="533">
        <f t="shared" si="453"/>
        <v>0</v>
      </c>
      <c r="AE829" s="529"/>
      <c r="AF829" s="118"/>
      <c r="AG829" s="270" t="s">
        <v>815</v>
      </c>
      <c r="AH829" s="116"/>
      <c r="AI829" s="116"/>
      <c r="AJ829" s="116"/>
      <c r="AK829" s="117">
        <f>AD829</f>
        <v>0</v>
      </c>
      <c r="AL829" s="116">
        <f t="shared" si="449"/>
        <v>0</v>
      </c>
      <c r="AM829" s="115"/>
      <c r="AN829" s="116"/>
      <c r="AO829" s="348">
        <f t="shared" si="450"/>
        <v>0</v>
      </c>
      <c r="AP829" s="297"/>
      <c r="AQ829" s="101">
        <f t="shared" si="454"/>
        <v>0</v>
      </c>
      <c r="AR829" s="116"/>
      <c r="AS829" s="116"/>
      <c r="AT829" s="116"/>
      <c r="AU829" s="116">
        <f>AQ829</f>
        <v>0</v>
      </c>
      <c r="AV829" s="343">
        <f t="shared" si="451"/>
        <v>0</v>
      </c>
      <c r="AW829" s="116"/>
      <c r="AX829" s="116"/>
      <c r="AY829" s="343">
        <f t="shared" si="452"/>
        <v>0</v>
      </c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</row>
    <row r="830" spans="1:76" s="21" customFormat="1" ht="12" customHeight="1">
      <c r="A830" s="195">
        <v>19000741</v>
      </c>
      <c r="B830" s="126" t="s">
        <v>2491</v>
      </c>
      <c r="C830" s="109" t="s">
        <v>842</v>
      </c>
      <c r="D830" s="130" t="str">
        <f t="shared" si="462"/>
        <v>W/C</v>
      </c>
      <c r="E830" s="130"/>
      <c r="F830" s="109"/>
      <c r="G830" s="130"/>
      <c r="H830" s="212" t="str">
        <f t="shared" si="467"/>
        <v/>
      </c>
      <c r="I830" s="212" t="str">
        <f t="shared" si="468"/>
        <v/>
      </c>
      <c r="J830" s="212" t="str">
        <f t="shared" si="463"/>
        <v/>
      </c>
      <c r="K830" s="212" t="str">
        <f t="shared" si="469"/>
        <v/>
      </c>
      <c r="L830" s="212" t="str">
        <f t="shared" si="464"/>
        <v>W/C</v>
      </c>
      <c r="M830" s="212" t="str">
        <f t="shared" si="465"/>
        <v>NO</v>
      </c>
      <c r="N830" s="212" t="str">
        <f t="shared" si="466"/>
        <v>W/C</v>
      </c>
      <c r="O830" s="212"/>
      <c r="P830" s="110">
        <v>1519.95</v>
      </c>
      <c r="Q830" s="110">
        <v>1341.95</v>
      </c>
      <c r="R830" s="110">
        <v>1183.45</v>
      </c>
      <c r="S830" s="110">
        <v>1124.74</v>
      </c>
      <c r="T830" s="110">
        <v>1060.19</v>
      </c>
      <c r="U830" s="110">
        <v>0</v>
      </c>
      <c r="V830" s="110">
        <v>0</v>
      </c>
      <c r="W830" s="110">
        <v>0</v>
      </c>
      <c r="X830" s="110">
        <v>0</v>
      </c>
      <c r="Y830" s="110">
        <v>0</v>
      </c>
      <c r="Z830" s="110">
        <v>0</v>
      </c>
      <c r="AA830" s="110">
        <v>0</v>
      </c>
      <c r="AB830" s="110">
        <v>0</v>
      </c>
      <c r="AC830" s="110"/>
      <c r="AD830" s="533">
        <f t="shared" si="453"/>
        <v>455.85875000000004</v>
      </c>
      <c r="AE830" s="531"/>
      <c r="AF830" s="123"/>
      <c r="AG830" s="271" t="s">
        <v>124</v>
      </c>
      <c r="AH830" s="116"/>
      <c r="AI830" s="116"/>
      <c r="AJ830" s="116"/>
      <c r="AK830" s="117"/>
      <c r="AL830" s="116">
        <f t="shared" si="449"/>
        <v>0</v>
      </c>
      <c r="AM830" s="115">
        <f>AD830</f>
        <v>455.85875000000004</v>
      </c>
      <c r="AN830" s="116"/>
      <c r="AO830" s="348">
        <f t="shared" si="450"/>
        <v>455.85875000000004</v>
      </c>
      <c r="AP830" s="297"/>
      <c r="AQ830" s="101">
        <f t="shared" si="454"/>
        <v>0</v>
      </c>
      <c r="AR830" s="116"/>
      <c r="AS830" s="116"/>
      <c r="AT830" s="116"/>
      <c r="AU830" s="116"/>
      <c r="AV830" s="343">
        <f t="shared" si="451"/>
        <v>0</v>
      </c>
      <c r="AW830" s="116">
        <f>AQ830</f>
        <v>0</v>
      </c>
      <c r="AX830" s="116"/>
      <c r="AY830" s="343">
        <f t="shared" si="452"/>
        <v>0</v>
      </c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</row>
    <row r="831" spans="1:76" s="21" customFormat="1" ht="12" customHeight="1">
      <c r="A831" s="195">
        <v>19000751</v>
      </c>
      <c r="B831" s="126" t="s">
        <v>2492</v>
      </c>
      <c r="C831" s="109" t="s">
        <v>853</v>
      </c>
      <c r="D831" s="130" t="str">
        <f t="shared" si="462"/>
        <v>W/C</v>
      </c>
      <c r="E831" s="130"/>
      <c r="F831" s="109"/>
      <c r="G831" s="130"/>
      <c r="H831" s="212" t="str">
        <f t="shared" si="467"/>
        <v/>
      </c>
      <c r="I831" s="212" t="str">
        <f t="shared" si="468"/>
        <v/>
      </c>
      <c r="J831" s="212" t="str">
        <f t="shared" si="463"/>
        <v/>
      </c>
      <c r="K831" s="212" t="str">
        <f t="shared" si="469"/>
        <v/>
      </c>
      <c r="L831" s="212" t="str">
        <f t="shared" si="464"/>
        <v>W/C</v>
      </c>
      <c r="M831" s="212" t="str">
        <f t="shared" si="465"/>
        <v>NO</v>
      </c>
      <c r="N831" s="212" t="str">
        <f t="shared" si="466"/>
        <v>W/C</v>
      </c>
      <c r="O831" s="212"/>
      <c r="P831" s="110">
        <v>1197144.8999999999</v>
      </c>
      <c r="Q831" s="110">
        <v>1167216.75</v>
      </c>
      <c r="R831" s="110">
        <v>1137288.6000000001</v>
      </c>
      <c r="S831" s="110">
        <v>1107360.45</v>
      </c>
      <c r="T831" s="110">
        <v>1077432.3</v>
      </c>
      <c r="U831" s="110">
        <v>1047504.15</v>
      </c>
      <c r="V831" s="110">
        <v>1017576</v>
      </c>
      <c r="W831" s="110">
        <v>999619.11</v>
      </c>
      <c r="X831" s="110">
        <v>981662.22</v>
      </c>
      <c r="Y831" s="110">
        <v>963705.33</v>
      </c>
      <c r="Z831" s="110">
        <v>945748.44</v>
      </c>
      <c r="AA831" s="110">
        <v>927791.55</v>
      </c>
      <c r="AB831" s="110">
        <v>909834.66</v>
      </c>
      <c r="AC831" s="110"/>
      <c r="AD831" s="533">
        <f t="shared" si="453"/>
        <v>1035532.89</v>
      </c>
      <c r="AE831" s="529"/>
      <c r="AF831" s="118"/>
      <c r="AG831" s="270"/>
      <c r="AH831" s="116"/>
      <c r="AI831" s="116"/>
      <c r="AJ831" s="116"/>
      <c r="AK831" s="117"/>
      <c r="AL831" s="116">
        <f t="shared" si="449"/>
        <v>0</v>
      </c>
      <c r="AM831" s="115">
        <f>AD831</f>
        <v>1035532.89</v>
      </c>
      <c r="AN831" s="116"/>
      <c r="AO831" s="348">
        <f t="shared" si="450"/>
        <v>1035532.89</v>
      </c>
      <c r="AP831" s="297"/>
      <c r="AQ831" s="101">
        <f t="shared" si="454"/>
        <v>909834.66</v>
      </c>
      <c r="AR831" s="116"/>
      <c r="AS831" s="116"/>
      <c r="AT831" s="116"/>
      <c r="AU831" s="116"/>
      <c r="AV831" s="343">
        <f t="shared" si="451"/>
        <v>0</v>
      </c>
      <c r="AW831" s="116">
        <f t="shared" ref="AW831:AW833" si="470">AQ831</f>
        <v>909834.66</v>
      </c>
      <c r="AX831" s="116"/>
      <c r="AY831" s="343">
        <f t="shared" si="452"/>
        <v>909834.66</v>
      </c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</row>
    <row r="832" spans="1:76" s="21" customFormat="1" ht="12" customHeight="1">
      <c r="A832" s="195">
        <v>19000752</v>
      </c>
      <c r="B832" s="126" t="s">
        <v>2493</v>
      </c>
      <c r="C832" s="109" t="s">
        <v>856</v>
      </c>
      <c r="D832" s="130" t="str">
        <f t="shared" si="462"/>
        <v>W/C</v>
      </c>
      <c r="E832" s="130"/>
      <c r="F832" s="109"/>
      <c r="G832" s="130"/>
      <c r="H832" s="212" t="str">
        <f t="shared" si="467"/>
        <v/>
      </c>
      <c r="I832" s="212" t="str">
        <f t="shared" si="468"/>
        <v/>
      </c>
      <c r="J832" s="212" t="str">
        <f t="shared" si="463"/>
        <v/>
      </c>
      <c r="K832" s="212" t="str">
        <f t="shared" si="469"/>
        <v/>
      </c>
      <c r="L832" s="212" t="str">
        <f t="shared" si="464"/>
        <v>W/C</v>
      </c>
      <c r="M832" s="212" t="str">
        <f t="shared" si="465"/>
        <v>NO</v>
      </c>
      <c r="N832" s="212" t="str">
        <f t="shared" si="466"/>
        <v>W/C</v>
      </c>
      <c r="O832" s="212"/>
      <c r="P832" s="110">
        <v>640355.1</v>
      </c>
      <c r="Q832" s="110">
        <v>624345.75</v>
      </c>
      <c r="R832" s="110">
        <v>608336.4</v>
      </c>
      <c r="S832" s="110">
        <v>592327.05000000005</v>
      </c>
      <c r="T832" s="110">
        <v>576317.69999999995</v>
      </c>
      <c r="U832" s="110">
        <v>560308.35</v>
      </c>
      <c r="V832" s="110">
        <v>544299</v>
      </c>
      <c r="W832" s="110">
        <v>534693.39</v>
      </c>
      <c r="X832" s="110">
        <v>525087.78</v>
      </c>
      <c r="Y832" s="110">
        <v>515482.17</v>
      </c>
      <c r="Z832" s="110">
        <v>505876.56</v>
      </c>
      <c r="AA832" s="110">
        <v>496270.95</v>
      </c>
      <c r="AB832" s="110">
        <v>486665.34</v>
      </c>
      <c r="AC832" s="110"/>
      <c r="AD832" s="533">
        <f t="shared" si="453"/>
        <v>553904.61</v>
      </c>
      <c r="AE832" s="529"/>
      <c r="AF832" s="118"/>
      <c r="AG832" s="270"/>
      <c r="AH832" s="116"/>
      <c r="AI832" s="116"/>
      <c r="AJ832" s="116"/>
      <c r="AK832" s="117"/>
      <c r="AL832" s="116">
        <f t="shared" si="449"/>
        <v>0</v>
      </c>
      <c r="AM832" s="115">
        <f>AD832</f>
        <v>553904.61</v>
      </c>
      <c r="AN832" s="116"/>
      <c r="AO832" s="348">
        <f t="shared" si="450"/>
        <v>553904.61</v>
      </c>
      <c r="AP832" s="297"/>
      <c r="AQ832" s="101">
        <f t="shared" si="454"/>
        <v>486665.34</v>
      </c>
      <c r="AR832" s="116"/>
      <c r="AS832" s="116"/>
      <c r="AT832" s="116"/>
      <c r="AU832" s="116"/>
      <c r="AV832" s="343">
        <f t="shared" si="451"/>
        <v>0</v>
      </c>
      <c r="AW832" s="116">
        <f t="shared" si="470"/>
        <v>486665.34</v>
      </c>
      <c r="AX832" s="116"/>
      <c r="AY832" s="343">
        <f t="shared" si="452"/>
        <v>486665.34</v>
      </c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</row>
    <row r="833" spans="1:76" s="21" customFormat="1" ht="12" customHeight="1">
      <c r="A833" s="195">
        <v>19000781</v>
      </c>
      <c r="B833" s="126" t="s">
        <v>2494</v>
      </c>
      <c r="C833" s="109" t="s">
        <v>918</v>
      </c>
      <c r="D833" s="130" t="str">
        <f t="shared" si="462"/>
        <v>W/C</v>
      </c>
      <c r="E833" s="130"/>
      <c r="F833" s="109"/>
      <c r="G833" s="130"/>
      <c r="H833" s="212" t="str">
        <f t="shared" si="467"/>
        <v/>
      </c>
      <c r="I833" s="212" t="str">
        <f t="shared" si="468"/>
        <v/>
      </c>
      <c r="J833" s="212" t="str">
        <f t="shared" si="463"/>
        <v/>
      </c>
      <c r="K833" s="212" t="str">
        <f t="shared" si="469"/>
        <v/>
      </c>
      <c r="L833" s="212" t="str">
        <f t="shared" si="464"/>
        <v>W/C</v>
      </c>
      <c r="M833" s="212" t="str">
        <f t="shared" si="465"/>
        <v>NO</v>
      </c>
      <c r="N833" s="212" t="str">
        <f t="shared" si="466"/>
        <v>W/C</v>
      </c>
      <c r="O833" s="212"/>
      <c r="P833" s="110">
        <v>2755541.61</v>
      </c>
      <c r="Q833" s="110">
        <v>2390227.0299999998</v>
      </c>
      <c r="R833" s="110">
        <v>2191218.77</v>
      </c>
      <c r="S833" s="110">
        <v>1834691.76</v>
      </c>
      <c r="T833" s="110">
        <v>1991347.1</v>
      </c>
      <c r="U833" s="110">
        <v>1683458.17</v>
      </c>
      <c r="V833" s="110">
        <v>2751355.47</v>
      </c>
      <c r="W833" s="110">
        <v>2279311.08</v>
      </c>
      <c r="X833" s="110">
        <v>2316978.9500000002</v>
      </c>
      <c r="Y833" s="110">
        <v>2940985.03</v>
      </c>
      <c r="Z833" s="110">
        <v>2497382.2999999998</v>
      </c>
      <c r="AA833" s="110">
        <v>2611336.9700000002</v>
      </c>
      <c r="AB833" s="110">
        <v>3100430.46</v>
      </c>
      <c r="AC833" s="110"/>
      <c r="AD833" s="533">
        <f t="shared" si="453"/>
        <v>2368023.2220833334</v>
      </c>
      <c r="AE833" s="529"/>
      <c r="AF833" s="118"/>
      <c r="AG833" s="270" t="s">
        <v>124</v>
      </c>
      <c r="AH833" s="116"/>
      <c r="AI833" s="116"/>
      <c r="AJ833" s="116"/>
      <c r="AK833" s="117"/>
      <c r="AL833" s="116">
        <f t="shared" si="449"/>
        <v>0</v>
      </c>
      <c r="AM833" s="115">
        <f>AD833</f>
        <v>2368023.2220833334</v>
      </c>
      <c r="AN833" s="116"/>
      <c r="AO833" s="348">
        <f t="shared" si="450"/>
        <v>2368023.2220833334</v>
      </c>
      <c r="AP833" s="297"/>
      <c r="AQ833" s="101">
        <f t="shared" si="454"/>
        <v>3100430.46</v>
      </c>
      <c r="AR833" s="116"/>
      <c r="AS833" s="116"/>
      <c r="AT833" s="116"/>
      <c r="AU833" s="116"/>
      <c r="AV833" s="343">
        <f t="shared" si="451"/>
        <v>0</v>
      </c>
      <c r="AW833" s="116">
        <f t="shared" si="470"/>
        <v>3100430.46</v>
      </c>
      <c r="AX833" s="116"/>
      <c r="AY833" s="343">
        <f t="shared" si="452"/>
        <v>3100430.46</v>
      </c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</row>
    <row r="834" spans="1:76" s="21" customFormat="1" ht="12" customHeight="1">
      <c r="A834" s="195">
        <v>19000791</v>
      </c>
      <c r="B834" s="126" t="s">
        <v>2495</v>
      </c>
      <c r="C834" s="109" t="s">
        <v>911</v>
      </c>
      <c r="D834" s="130" t="str">
        <f t="shared" si="462"/>
        <v>Non-Op</v>
      </c>
      <c r="E834" s="130"/>
      <c r="F834" s="109"/>
      <c r="G834" s="130"/>
      <c r="H834" s="212" t="str">
        <f t="shared" si="467"/>
        <v/>
      </c>
      <c r="I834" s="212" t="str">
        <f t="shared" si="468"/>
        <v/>
      </c>
      <c r="J834" s="212" t="str">
        <f t="shared" si="463"/>
        <v/>
      </c>
      <c r="K834" s="212" t="str">
        <f t="shared" si="469"/>
        <v>Non-Op</v>
      </c>
      <c r="L834" s="212" t="str">
        <f t="shared" si="464"/>
        <v>NO</v>
      </c>
      <c r="M834" s="212" t="str">
        <f t="shared" si="465"/>
        <v>NO</v>
      </c>
      <c r="N834" s="212" t="str">
        <f t="shared" si="466"/>
        <v/>
      </c>
      <c r="O834" s="212"/>
      <c r="P834" s="110">
        <v>5442.9</v>
      </c>
      <c r="Q834" s="110">
        <v>5435.78</v>
      </c>
      <c r="R834" s="110">
        <v>5251.73</v>
      </c>
      <c r="S834" s="110">
        <v>5251.28</v>
      </c>
      <c r="T834" s="110">
        <v>5240.09</v>
      </c>
      <c r="U834" s="110">
        <v>-5260.18</v>
      </c>
      <c r="V834" s="110">
        <v>-5260.6</v>
      </c>
      <c r="W834" s="110">
        <v>102982.21</v>
      </c>
      <c r="X834" s="110">
        <v>92292.93</v>
      </c>
      <c r="Y834" s="110">
        <v>81910.64</v>
      </c>
      <c r="Z834" s="110">
        <v>72779.600000000006</v>
      </c>
      <c r="AA834" s="110">
        <v>64600.03</v>
      </c>
      <c r="AB834" s="110">
        <v>56569.32</v>
      </c>
      <c r="AC834" s="110"/>
      <c r="AD834" s="533">
        <f t="shared" si="453"/>
        <v>38019.135000000002</v>
      </c>
      <c r="AE834" s="531"/>
      <c r="AF834" s="123"/>
      <c r="AG834" s="271" t="s">
        <v>681</v>
      </c>
      <c r="AH834" s="116"/>
      <c r="AI834" s="116"/>
      <c r="AJ834" s="116"/>
      <c r="AK834" s="117">
        <f t="shared" ref="AK834:AK845" si="471">AD834</f>
        <v>38019.135000000002</v>
      </c>
      <c r="AL834" s="116">
        <f t="shared" si="449"/>
        <v>38019.135000000002</v>
      </c>
      <c r="AM834" s="115"/>
      <c r="AN834" s="116"/>
      <c r="AO834" s="348">
        <f t="shared" si="450"/>
        <v>0</v>
      </c>
      <c r="AP834" s="297"/>
      <c r="AQ834" s="101">
        <f t="shared" si="454"/>
        <v>56569.32</v>
      </c>
      <c r="AR834" s="116"/>
      <c r="AS834" s="116"/>
      <c r="AT834" s="116"/>
      <c r="AU834" s="116">
        <f t="shared" ref="AU834:AU844" si="472">AQ834</f>
        <v>56569.32</v>
      </c>
      <c r="AV834" s="343">
        <f t="shared" si="451"/>
        <v>56569.32</v>
      </c>
      <c r="AW834" s="116"/>
      <c r="AX834" s="116"/>
      <c r="AY834" s="343">
        <f t="shared" si="452"/>
        <v>0</v>
      </c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</row>
    <row r="835" spans="1:76" s="21" customFormat="1" ht="12" customHeight="1">
      <c r="A835" s="195">
        <v>19000801</v>
      </c>
      <c r="B835" s="126" t="s">
        <v>2496</v>
      </c>
      <c r="C835" s="109" t="s">
        <v>912</v>
      </c>
      <c r="D835" s="130" t="str">
        <f t="shared" si="462"/>
        <v>Non-Op</v>
      </c>
      <c r="E835" s="130"/>
      <c r="F835" s="109"/>
      <c r="G835" s="130"/>
      <c r="H835" s="212" t="str">
        <f t="shared" si="467"/>
        <v/>
      </c>
      <c r="I835" s="212" t="str">
        <f t="shared" si="468"/>
        <v/>
      </c>
      <c r="J835" s="212" t="str">
        <f t="shared" si="463"/>
        <v/>
      </c>
      <c r="K835" s="212" t="str">
        <f t="shared" si="469"/>
        <v>Non-Op</v>
      </c>
      <c r="L835" s="212" t="str">
        <f t="shared" si="464"/>
        <v>NO</v>
      </c>
      <c r="M835" s="212" t="str">
        <f t="shared" si="465"/>
        <v>NO</v>
      </c>
      <c r="N835" s="212" t="str">
        <f t="shared" si="466"/>
        <v/>
      </c>
      <c r="O835" s="212"/>
      <c r="P835" s="110">
        <v>-993.18</v>
      </c>
      <c r="Q835" s="110">
        <v>-1064.1199999999999</v>
      </c>
      <c r="R835" s="110">
        <v>-1004.55</v>
      </c>
      <c r="S835" s="110">
        <v>-933.03</v>
      </c>
      <c r="T835" s="110">
        <v>-1290.43</v>
      </c>
      <c r="U835" s="110">
        <v>10164.49</v>
      </c>
      <c r="V835" s="110">
        <v>10034.280000000001</v>
      </c>
      <c r="W835" s="110">
        <v>16317.29</v>
      </c>
      <c r="X835" s="110">
        <v>15176.27</v>
      </c>
      <c r="Y835" s="110">
        <v>14023.52</v>
      </c>
      <c r="Z835" s="110">
        <v>13007.94</v>
      </c>
      <c r="AA835" s="110">
        <v>12089.79</v>
      </c>
      <c r="AB835" s="110">
        <v>11194.43</v>
      </c>
      <c r="AC835" s="110"/>
      <c r="AD835" s="533">
        <f t="shared" si="453"/>
        <v>7635.1729166666673</v>
      </c>
      <c r="AE835" s="531"/>
      <c r="AF835" s="123"/>
      <c r="AG835" s="271" t="s">
        <v>681</v>
      </c>
      <c r="AH835" s="116"/>
      <c r="AI835" s="116"/>
      <c r="AJ835" s="116"/>
      <c r="AK835" s="117">
        <f t="shared" si="471"/>
        <v>7635.1729166666673</v>
      </c>
      <c r="AL835" s="116">
        <f t="shared" si="449"/>
        <v>7635.1729166666673</v>
      </c>
      <c r="AM835" s="115"/>
      <c r="AN835" s="116"/>
      <c r="AO835" s="348">
        <f t="shared" si="450"/>
        <v>0</v>
      </c>
      <c r="AP835" s="297"/>
      <c r="AQ835" s="101">
        <f t="shared" si="454"/>
        <v>11194.43</v>
      </c>
      <c r="AR835" s="116"/>
      <c r="AS835" s="116"/>
      <c r="AT835" s="116"/>
      <c r="AU835" s="116">
        <f t="shared" si="472"/>
        <v>11194.43</v>
      </c>
      <c r="AV835" s="343">
        <f t="shared" si="451"/>
        <v>11194.43</v>
      </c>
      <c r="AW835" s="116"/>
      <c r="AX835" s="116"/>
      <c r="AY835" s="343">
        <f t="shared" si="452"/>
        <v>0</v>
      </c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</row>
    <row r="836" spans="1:76" s="21" customFormat="1" ht="12" customHeight="1">
      <c r="A836" s="195">
        <v>19000811</v>
      </c>
      <c r="B836" s="126" t="s">
        <v>2497</v>
      </c>
      <c r="C836" s="109" t="s">
        <v>913</v>
      </c>
      <c r="D836" s="130" t="str">
        <f t="shared" si="462"/>
        <v>Non-Op</v>
      </c>
      <c r="E836" s="130"/>
      <c r="F836" s="109"/>
      <c r="G836" s="130"/>
      <c r="H836" s="212" t="str">
        <f t="shared" si="467"/>
        <v/>
      </c>
      <c r="I836" s="212" t="str">
        <f t="shared" si="468"/>
        <v/>
      </c>
      <c r="J836" s="212" t="str">
        <f t="shared" si="463"/>
        <v/>
      </c>
      <c r="K836" s="212" t="str">
        <f t="shared" si="469"/>
        <v>Non-Op</v>
      </c>
      <c r="L836" s="212" t="str">
        <f t="shared" si="464"/>
        <v>NO</v>
      </c>
      <c r="M836" s="212" t="str">
        <f t="shared" si="465"/>
        <v>NO</v>
      </c>
      <c r="N836" s="212" t="str">
        <f t="shared" si="466"/>
        <v/>
      </c>
      <c r="O836" s="212"/>
      <c r="P836" s="110">
        <v>6397.19</v>
      </c>
      <c r="Q836" s="110">
        <v>7518.52</v>
      </c>
      <c r="R836" s="110">
        <v>8637.73</v>
      </c>
      <c r="S836" s="110">
        <v>9755.36</v>
      </c>
      <c r="T836" s="110">
        <v>10871.75</v>
      </c>
      <c r="U836" s="110">
        <v>12474.47</v>
      </c>
      <c r="V836" s="110">
        <v>14686.44</v>
      </c>
      <c r="W836" s="110">
        <v>9227.64</v>
      </c>
      <c r="X836" s="110">
        <v>10034.06</v>
      </c>
      <c r="Y836" s="110">
        <v>10960.33</v>
      </c>
      <c r="Z836" s="110">
        <v>11979.32</v>
      </c>
      <c r="AA836" s="110">
        <v>13048.89</v>
      </c>
      <c r="AB836" s="110">
        <v>14118.45</v>
      </c>
      <c r="AC836" s="110"/>
      <c r="AD836" s="533">
        <f t="shared" si="453"/>
        <v>10787.694166666666</v>
      </c>
      <c r="AE836" s="531"/>
      <c r="AF836" s="123"/>
      <c r="AG836" s="271" t="s">
        <v>681</v>
      </c>
      <c r="AH836" s="116"/>
      <c r="AI836" s="116"/>
      <c r="AJ836" s="116"/>
      <c r="AK836" s="117">
        <f t="shared" si="471"/>
        <v>10787.694166666666</v>
      </c>
      <c r="AL836" s="116">
        <f t="shared" si="449"/>
        <v>10787.694166666666</v>
      </c>
      <c r="AM836" s="115"/>
      <c r="AN836" s="116"/>
      <c r="AO836" s="348">
        <f t="shared" si="450"/>
        <v>0</v>
      </c>
      <c r="AP836" s="297"/>
      <c r="AQ836" s="101">
        <f t="shared" si="454"/>
        <v>14118.45</v>
      </c>
      <c r="AR836" s="116"/>
      <c r="AS836" s="116"/>
      <c r="AT836" s="116"/>
      <c r="AU836" s="116">
        <f t="shared" si="472"/>
        <v>14118.45</v>
      </c>
      <c r="AV836" s="343">
        <f t="shared" si="451"/>
        <v>14118.45</v>
      </c>
      <c r="AW836" s="116"/>
      <c r="AX836" s="116"/>
      <c r="AY836" s="343">
        <f t="shared" si="452"/>
        <v>0</v>
      </c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</row>
    <row r="837" spans="1:76" s="21" customFormat="1" ht="12" customHeight="1">
      <c r="A837" s="195">
        <v>19000821</v>
      </c>
      <c r="B837" s="126" t="s">
        <v>2498</v>
      </c>
      <c r="C837" s="109" t="s">
        <v>937</v>
      </c>
      <c r="D837" s="130" t="str">
        <f t="shared" si="462"/>
        <v>Non-Op</v>
      </c>
      <c r="E837" s="130"/>
      <c r="F837" s="109"/>
      <c r="G837" s="130"/>
      <c r="H837" s="212" t="str">
        <f t="shared" si="467"/>
        <v/>
      </c>
      <c r="I837" s="212" t="str">
        <f t="shared" si="468"/>
        <v/>
      </c>
      <c r="J837" s="212" t="str">
        <f t="shared" si="463"/>
        <v/>
      </c>
      <c r="K837" s="212" t="str">
        <f t="shared" si="469"/>
        <v>Non-Op</v>
      </c>
      <c r="L837" s="212" t="str">
        <f t="shared" si="464"/>
        <v>NO</v>
      </c>
      <c r="M837" s="212" t="str">
        <f t="shared" si="465"/>
        <v>NO</v>
      </c>
      <c r="N837" s="212" t="str">
        <f t="shared" si="466"/>
        <v/>
      </c>
      <c r="O837" s="212"/>
      <c r="P837" s="110">
        <v>0</v>
      </c>
      <c r="Q837" s="110">
        <v>0</v>
      </c>
      <c r="R837" s="110">
        <v>0</v>
      </c>
      <c r="S837" s="110">
        <v>0</v>
      </c>
      <c r="T837" s="110">
        <v>0</v>
      </c>
      <c r="U837" s="110">
        <v>0</v>
      </c>
      <c r="V837" s="110">
        <v>0</v>
      </c>
      <c r="W837" s="110">
        <v>0</v>
      </c>
      <c r="X837" s="110">
        <v>0</v>
      </c>
      <c r="Y837" s="110">
        <v>0</v>
      </c>
      <c r="Z837" s="110">
        <v>0</v>
      </c>
      <c r="AA837" s="110">
        <v>0</v>
      </c>
      <c r="AB837" s="110">
        <v>0</v>
      </c>
      <c r="AC837" s="110"/>
      <c r="AD837" s="533">
        <f t="shared" si="453"/>
        <v>0</v>
      </c>
      <c r="AE837" s="529"/>
      <c r="AF837" s="118"/>
      <c r="AG837" s="270" t="s">
        <v>681</v>
      </c>
      <c r="AH837" s="116"/>
      <c r="AI837" s="116"/>
      <c r="AJ837" s="116"/>
      <c r="AK837" s="117">
        <f t="shared" si="471"/>
        <v>0</v>
      </c>
      <c r="AL837" s="116">
        <f t="shared" si="449"/>
        <v>0</v>
      </c>
      <c r="AM837" s="115"/>
      <c r="AN837" s="116"/>
      <c r="AO837" s="348">
        <f t="shared" si="450"/>
        <v>0</v>
      </c>
      <c r="AP837" s="297"/>
      <c r="AQ837" s="101">
        <f t="shared" si="454"/>
        <v>0</v>
      </c>
      <c r="AR837" s="116"/>
      <c r="AS837" s="116"/>
      <c r="AT837" s="116"/>
      <c r="AU837" s="116">
        <f t="shared" si="472"/>
        <v>0</v>
      </c>
      <c r="AV837" s="343">
        <f t="shared" si="451"/>
        <v>0</v>
      </c>
      <c r="AW837" s="116"/>
      <c r="AX837" s="116"/>
      <c r="AY837" s="343">
        <f t="shared" si="452"/>
        <v>0</v>
      </c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</row>
    <row r="838" spans="1:76" s="21" customFormat="1" ht="12" customHeight="1">
      <c r="A838" s="195">
        <v>19000831</v>
      </c>
      <c r="B838" s="126" t="s">
        <v>2499</v>
      </c>
      <c r="C838" s="109" t="s">
        <v>961</v>
      </c>
      <c r="D838" s="130" t="str">
        <f t="shared" si="462"/>
        <v>Non-Op</v>
      </c>
      <c r="E838" s="130"/>
      <c r="F838" s="109"/>
      <c r="G838" s="130"/>
      <c r="H838" s="212" t="str">
        <f t="shared" si="467"/>
        <v/>
      </c>
      <c r="I838" s="212" t="str">
        <f t="shared" si="468"/>
        <v/>
      </c>
      <c r="J838" s="212" t="str">
        <f t="shared" si="463"/>
        <v/>
      </c>
      <c r="K838" s="212" t="str">
        <f t="shared" si="469"/>
        <v>Non-Op</v>
      </c>
      <c r="L838" s="212" t="str">
        <f t="shared" si="464"/>
        <v>NO</v>
      </c>
      <c r="M838" s="212" t="str">
        <f t="shared" si="465"/>
        <v>NO</v>
      </c>
      <c r="N838" s="212" t="str">
        <f t="shared" si="466"/>
        <v/>
      </c>
      <c r="O838" s="212"/>
      <c r="P838" s="110">
        <v>442064.45</v>
      </c>
      <c r="Q838" s="110">
        <v>426276.43</v>
      </c>
      <c r="R838" s="110">
        <v>410488.41</v>
      </c>
      <c r="S838" s="110">
        <v>394700.39</v>
      </c>
      <c r="T838" s="110">
        <v>378912.36</v>
      </c>
      <c r="U838" s="110">
        <v>363124.34</v>
      </c>
      <c r="V838" s="110">
        <v>208401.79</v>
      </c>
      <c r="W838" s="110">
        <v>198928.98</v>
      </c>
      <c r="X838" s="110">
        <v>189456.17</v>
      </c>
      <c r="Y838" s="110">
        <v>179983.35</v>
      </c>
      <c r="Z838" s="110">
        <v>170510.54</v>
      </c>
      <c r="AA838" s="110">
        <v>161037.73000000001</v>
      </c>
      <c r="AB838" s="110">
        <v>151564.92000000001</v>
      </c>
      <c r="AC838" s="110"/>
      <c r="AD838" s="533">
        <f t="shared" si="453"/>
        <v>281552.93124999997</v>
      </c>
      <c r="AE838" s="529" t="s">
        <v>124</v>
      </c>
      <c r="AF838" s="118"/>
      <c r="AG838" s="270" t="s">
        <v>681</v>
      </c>
      <c r="AH838" s="116"/>
      <c r="AI838" s="116"/>
      <c r="AJ838" s="116"/>
      <c r="AK838" s="117">
        <f t="shared" si="471"/>
        <v>281552.93124999997</v>
      </c>
      <c r="AL838" s="116">
        <f t="shared" si="449"/>
        <v>281552.93124999997</v>
      </c>
      <c r="AM838" s="115"/>
      <c r="AN838" s="116"/>
      <c r="AO838" s="348">
        <f t="shared" si="450"/>
        <v>0</v>
      </c>
      <c r="AP838" s="297"/>
      <c r="AQ838" s="101">
        <f t="shared" si="454"/>
        <v>151564.92000000001</v>
      </c>
      <c r="AR838" s="116"/>
      <c r="AS838" s="116"/>
      <c r="AT838" s="116"/>
      <c r="AU838" s="116">
        <f t="shared" si="472"/>
        <v>151564.92000000001</v>
      </c>
      <c r="AV838" s="343">
        <f t="shared" si="451"/>
        <v>151564.92000000001</v>
      </c>
      <c r="AW838" s="116"/>
      <c r="AX838" s="116"/>
      <c r="AY838" s="343">
        <f t="shared" si="452"/>
        <v>0</v>
      </c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s="21" customFormat="1" ht="12" customHeight="1">
      <c r="A839" s="195">
        <v>19000841</v>
      </c>
      <c r="B839" s="126" t="s">
        <v>2500</v>
      </c>
      <c r="C839" s="109" t="s">
        <v>975</v>
      </c>
      <c r="D839" s="130" t="str">
        <f t="shared" si="462"/>
        <v>Non-Op</v>
      </c>
      <c r="E839" s="130"/>
      <c r="F839" s="109"/>
      <c r="G839" s="130"/>
      <c r="H839" s="212" t="str">
        <f t="shared" si="467"/>
        <v/>
      </c>
      <c r="I839" s="212" t="str">
        <f t="shared" si="468"/>
        <v/>
      </c>
      <c r="J839" s="212" t="str">
        <f t="shared" si="463"/>
        <v/>
      </c>
      <c r="K839" s="212" t="str">
        <f t="shared" si="469"/>
        <v>Non-Op</v>
      </c>
      <c r="L839" s="212" t="str">
        <f t="shared" si="464"/>
        <v>NO</v>
      </c>
      <c r="M839" s="212" t="str">
        <f t="shared" si="465"/>
        <v>NO</v>
      </c>
      <c r="N839" s="212" t="str">
        <f t="shared" si="466"/>
        <v/>
      </c>
      <c r="O839" s="212"/>
      <c r="P839" s="110">
        <v>-232412.97</v>
      </c>
      <c r="Q839" s="110">
        <v>-268460.98</v>
      </c>
      <c r="R839" s="110">
        <v>-282007.46000000002</v>
      </c>
      <c r="S839" s="110">
        <v>-321867.78000000003</v>
      </c>
      <c r="T839" s="110">
        <v>-313261.98</v>
      </c>
      <c r="U839" s="110">
        <v>-258073.81</v>
      </c>
      <c r="V839" s="110">
        <v>-72655.509999999995</v>
      </c>
      <c r="W839" s="110">
        <v>-95467.15</v>
      </c>
      <c r="X839" s="110">
        <v>-91671.14</v>
      </c>
      <c r="Y839" s="110">
        <v>-95696.33</v>
      </c>
      <c r="Z839" s="110">
        <v>-117802.77</v>
      </c>
      <c r="AA839" s="110">
        <v>-46579.86</v>
      </c>
      <c r="AB839" s="110">
        <v>-76423.360000000001</v>
      </c>
      <c r="AC839" s="110"/>
      <c r="AD839" s="533">
        <f t="shared" si="453"/>
        <v>-176496.91125</v>
      </c>
      <c r="AE839" s="529"/>
      <c r="AF839" s="118"/>
      <c r="AG839" s="270" t="s">
        <v>408</v>
      </c>
      <c r="AH839" s="116"/>
      <c r="AI839" s="116"/>
      <c r="AJ839" s="116"/>
      <c r="AK839" s="117">
        <f t="shared" si="471"/>
        <v>-176496.91125</v>
      </c>
      <c r="AL839" s="116">
        <f t="shared" ref="AL839:AL907" si="473">SUM(AI839:AK839)</f>
        <v>-176496.91125</v>
      </c>
      <c r="AM839" s="115"/>
      <c r="AN839" s="116"/>
      <c r="AO839" s="348">
        <f t="shared" ref="AO839:AO907" si="474">AM839+AN839</f>
        <v>0</v>
      </c>
      <c r="AP839" s="297"/>
      <c r="AQ839" s="101">
        <f t="shared" si="454"/>
        <v>-76423.360000000001</v>
      </c>
      <c r="AR839" s="116"/>
      <c r="AS839" s="116"/>
      <c r="AT839" s="116"/>
      <c r="AU839" s="116">
        <f t="shared" si="472"/>
        <v>-76423.360000000001</v>
      </c>
      <c r="AV839" s="343">
        <f t="shared" ref="AV839:AV907" si="475">SUM(AS839:AU839)</f>
        <v>-76423.360000000001</v>
      </c>
      <c r="AW839" s="116"/>
      <c r="AX839" s="116"/>
      <c r="AY839" s="343">
        <f t="shared" ref="AY839:AY907" si="476">AW839+AX839</f>
        <v>0</v>
      </c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s="21" customFormat="1" ht="12" customHeight="1">
      <c r="A840" s="195">
        <v>19000851</v>
      </c>
      <c r="B840" s="126" t="s">
        <v>2501</v>
      </c>
      <c r="C840" s="109" t="s">
        <v>1021</v>
      </c>
      <c r="D840" s="130" t="str">
        <f t="shared" si="462"/>
        <v>Non-Op</v>
      </c>
      <c r="E840" s="130"/>
      <c r="F840" s="109"/>
      <c r="G840" s="130"/>
      <c r="H840" s="212" t="str">
        <f t="shared" si="467"/>
        <v/>
      </c>
      <c r="I840" s="212" t="str">
        <f t="shared" si="468"/>
        <v/>
      </c>
      <c r="J840" s="212" t="str">
        <f t="shared" si="463"/>
        <v/>
      </c>
      <c r="K840" s="212" t="str">
        <f t="shared" si="469"/>
        <v>Non-Op</v>
      </c>
      <c r="L840" s="212" t="str">
        <f t="shared" si="464"/>
        <v>NO</v>
      </c>
      <c r="M840" s="212" t="str">
        <f t="shared" si="465"/>
        <v>NO</v>
      </c>
      <c r="N840" s="212" t="str">
        <f t="shared" si="466"/>
        <v/>
      </c>
      <c r="O840" s="212"/>
      <c r="P840" s="110">
        <v>406390.07</v>
      </c>
      <c r="Q840" s="110">
        <v>380990.7</v>
      </c>
      <c r="R840" s="110">
        <v>355591.32</v>
      </c>
      <c r="S840" s="110">
        <v>330191.94</v>
      </c>
      <c r="T840" s="110">
        <v>304792.56</v>
      </c>
      <c r="U840" s="110">
        <v>279393.19</v>
      </c>
      <c r="V840" s="110">
        <v>152396.29</v>
      </c>
      <c r="W840" s="110">
        <v>137156.66</v>
      </c>
      <c r="X840" s="110">
        <v>121917.04</v>
      </c>
      <c r="Y840" s="110">
        <v>106677.41</v>
      </c>
      <c r="Z840" s="110">
        <v>91437.78</v>
      </c>
      <c r="AA840" s="110">
        <v>76198.16</v>
      </c>
      <c r="AB840" s="110">
        <v>60958.53</v>
      </c>
      <c r="AC840" s="110"/>
      <c r="AD840" s="533">
        <f t="shared" si="453"/>
        <v>214201.4458333333</v>
      </c>
      <c r="AE840" s="529"/>
      <c r="AF840" s="118"/>
      <c r="AG840" s="270" t="s">
        <v>681</v>
      </c>
      <c r="AH840" s="116"/>
      <c r="AI840" s="116"/>
      <c r="AJ840" s="116"/>
      <c r="AK840" s="117">
        <f t="shared" si="471"/>
        <v>214201.4458333333</v>
      </c>
      <c r="AL840" s="116">
        <f t="shared" si="473"/>
        <v>214201.4458333333</v>
      </c>
      <c r="AM840" s="115"/>
      <c r="AN840" s="116"/>
      <c r="AO840" s="348">
        <f t="shared" si="474"/>
        <v>0</v>
      </c>
      <c r="AP840" s="297"/>
      <c r="AQ840" s="101">
        <f t="shared" si="454"/>
        <v>60958.53</v>
      </c>
      <c r="AR840" s="116"/>
      <c r="AS840" s="116"/>
      <c r="AT840" s="116"/>
      <c r="AU840" s="116">
        <f t="shared" si="472"/>
        <v>60958.53</v>
      </c>
      <c r="AV840" s="343">
        <f t="shared" si="475"/>
        <v>60958.53</v>
      </c>
      <c r="AW840" s="116"/>
      <c r="AX840" s="116"/>
      <c r="AY840" s="343">
        <f t="shared" si="476"/>
        <v>0</v>
      </c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</row>
    <row r="841" spans="1:76" s="21" customFormat="1" ht="12" customHeight="1">
      <c r="A841" s="195">
        <v>19000861</v>
      </c>
      <c r="B841" s="126" t="s">
        <v>2502</v>
      </c>
      <c r="C841" s="109" t="s">
        <v>1050</v>
      </c>
      <c r="D841" s="130" t="str">
        <f t="shared" si="462"/>
        <v>Non-Op</v>
      </c>
      <c r="E841" s="130"/>
      <c r="F841" s="109"/>
      <c r="G841" s="130"/>
      <c r="H841" s="212" t="str">
        <f t="shared" si="467"/>
        <v/>
      </c>
      <c r="I841" s="212" t="str">
        <f t="shared" si="468"/>
        <v/>
      </c>
      <c r="J841" s="212" t="str">
        <f t="shared" si="463"/>
        <v/>
      </c>
      <c r="K841" s="212" t="str">
        <f t="shared" si="469"/>
        <v>Non-Op</v>
      </c>
      <c r="L841" s="212" t="str">
        <f t="shared" si="464"/>
        <v>NO</v>
      </c>
      <c r="M841" s="212" t="str">
        <f t="shared" si="465"/>
        <v>NO</v>
      </c>
      <c r="N841" s="212" t="str">
        <f t="shared" si="466"/>
        <v/>
      </c>
      <c r="O841" s="212"/>
      <c r="P841" s="110">
        <v>102183.83</v>
      </c>
      <c r="Q841" s="110">
        <v>95797.34</v>
      </c>
      <c r="R841" s="110">
        <v>89410.85</v>
      </c>
      <c r="S841" s="110">
        <v>83024.36</v>
      </c>
      <c r="T841" s="110">
        <v>76637.87</v>
      </c>
      <c r="U841" s="110">
        <v>70251.39</v>
      </c>
      <c r="V841" s="110">
        <v>38318.949999999997</v>
      </c>
      <c r="W841" s="110">
        <v>34487.06</v>
      </c>
      <c r="X841" s="110">
        <v>30655.16</v>
      </c>
      <c r="Y841" s="110">
        <v>26823.27</v>
      </c>
      <c r="Z841" s="110">
        <v>22991.38</v>
      </c>
      <c r="AA841" s="110">
        <v>19159.48</v>
      </c>
      <c r="AB841" s="110">
        <v>15327.59</v>
      </c>
      <c r="AC841" s="110"/>
      <c r="AD841" s="533">
        <f t="shared" ref="AD841:AD904" si="477">(P841+AB841+SUM(Q841:AA841)*2)/24</f>
        <v>53859.401666666665</v>
      </c>
      <c r="AE841" s="529"/>
      <c r="AF841" s="118"/>
      <c r="AG841" s="270" t="s">
        <v>681</v>
      </c>
      <c r="AH841" s="116"/>
      <c r="AI841" s="116"/>
      <c r="AJ841" s="116"/>
      <c r="AK841" s="117">
        <f t="shared" si="471"/>
        <v>53859.401666666665</v>
      </c>
      <c r="AL841" s="116">
        <f t="shared" si="473"/>
        <v>53859.401666666665</v>
      </c>
      <c r="AM841" s="115"/>
      <c r="AN841" s="116"/>
      <c r="AO841" s="348">
        <f t="shared" si="474"/>
        <v>0</v>
      </c>
      <c r="AP841" s="297"/>
      <c r="AQ841" s="101">
        <f t="shared" ref="AQ841:AQ904" si="478">AB841</f>
        <v>15327.59</v>
      </c>
      <c r="AR841" s="116"/>
      <c r="AS841" s="116"/>
      <c r="AT841" s="116"/>
      <c r="AU841" s="116">
        <f t="shared" si="472"/>
        <v>15327.59</v>
      </c>
      <c r="AV841" s="343">
        <f t="shared" si="475"/>
        <v>15327.59</v>
      </c>
      <c r="AW841" s="116"/>
      <c r="AX841" s="116"/>
      <c r="AY841" s="343">
        <f t="shared" si="476"/>
        <v>0</v>
      </c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</row>
    <row r="842" spans="1:76" s="21" customFormat="1" ht="12" customHeight="1">
      <c r="A842" s="202">
        <v>19000871</v>
      </c>
      <c r="B842" s="130" t="s">
        <v>2503</v>
      </c>
      <c r="C842" s="109" t="s">
        <v>1207</v>
      </c>
      <c r="D842" s="130" t="str">
        <f t="shared" si="462"/>
        <v>Non-Op</v>
      </c>
      <c r="E842" s="130"/>
      <c r="F842" s="109"/>
      <c r="G842" s="130"/>
      <c r="H842" s="212" t="str">
        <f t="shared" si="467"/>
        <v/>
      </c>
      <c r="I842" s="212" t="str">
        <f t="shared" si="468"/>
        <v/>
      </c>
      <c r="J842" s="212" t="str">
        <f t="shared" si="463"/>
        <v/>
      </c>
      <c r="K842" s="212" t="str">
        <f t="shared" si="469"/>
        <v>Non-Op</v>
      </c>
      <c r="L842" s="212" t="str">
        <f t="shared" si="464"/>
        <v>NO</v>
      </c>
      <c r="M842" s="212" t="str">
        <f t="shared" si="465"/>
        <v>NO</v>
      </c>
      <c r="N842" s="212" t="str">
        <f t="shared" si="466"/>
        <v/>
      </c>
      <c r="O842" s="212"/>
      <c r="P842" s="110">
        <v>2659889.75</v>
      </c>
      <c r="Q842" s="110">
        <v>2659889.75</v>
      </c>
      <c r="R842" s="110">
        <v>2659889.75</v>
      </c>
      <c r="S842" s="110">
        <v>2627938.6</v>
      </c>
      <c r="T842" s="110">
        <v>2627938.6</v>
      </c>
      <c r="U842" s="110">
        <v>2627938.6</v>
      </c>
      <c r="V842" s="110">
        <v>1549497.81</v>
      </c>
      <c r="W842" s="110">
        <v>1549497.81</v>
      </c>
      <c r="X842" s="110">
        <v>1549497.81</v>
      </c>
      <c r="Y842" s="110">
        <v>1522953.6</v>
      </c>
      <c r="Z842" s="110">
        <v>1522953.6</v>
      </c>
      <c r="AA842" s="110">
        <v>1522953.6</v>
      </c>
      <c r="AB842" s="110">
        <v>1667388.66</v>
      </c>
      <c r="AC842" s="110"/>
      <c r="AD842" s="533">
        <f t="shared" si="477"/>
        <v>2048715.7279166672</v>
      </c>
      <c r="AE842" s="529"/>
      <c r="AF842" s="118"/>
      <c r="AG842" s="270" t="s">
        <v>681</v>
      </c>
      <c r="AH842" s="116"/>
      <c r="AI842" s="116"/>
      <c r="AJ842" s="116"/>
      <c r="AK842" s="117">
        <f t="shared" si="471"/>
        <v>2048715.7279166672</v>
      </c>
      <c r="AL842" s="116">
        <f t="shared" si="473"/>
        <v>2048715.7279166672</v>
      </c>
      <c r="AM842" s="115"/>
      <c r="AN842" s="116"/>
      <c r="AO842" s="348">
        <f t="shared" si="474"/>
        <v>0</v>
      </c>
      <c r="AP842" s="297"/>
      <c r="AQ842" s="101">
        <f t="shared" si="478"/>
        <v>1667388.66</v>
      </c>
      <c r="AR842" s="116"/>
      <c r="AS842" s="116"/>
      <c r="AT842" s="116"/>
      <c r="AU842" s="116">
        <f t="shared" si="472"/>
        <v>1667388.66</v>
      </c>
      <c r="AV842" s="343">
        <f t="shared" si="475"/>
        <v>1667388.66</v>
      </c>
      <c r="AW842" s="116"/>
      <c r="AX842" s="116"/>
      <c r="AY842" s="343">
        <f t="shared" si="476"/>
        <v>0</v>
      </c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</row>
    <row r="843" spans="1:76" s="21" customFormat="1" ht="12" customHeight="1">
      <c r="A843" s="436">
        <v>19000881</v>
      </c>
      <c r="B843" s="130" t="s">
        <v>2504</v>
      </c>
      <c r="C843" s="410" t="s">
        <v>1382</v>
      </c>
      <c r="D843" s="411" t="str">
        <f t="shared" si="462"/>
        <v>Non-Op</v>
      </c>
      <c r="E843" s="411"/>
      <c r="F843" s="428">
        <v>42752</v>
      </c>
      <c r="G843" s="411"/>
      <c r="H843" s="412" t="str">
        <f t="shared" si="467"/>
        <v/>
      </c>
      <c r="I843" s="412" t="str">
        <f t="shared" si="468"/>
        <v/>
      </c>
      <c r="J843" s="412" t="str">
        <f t="shared" si="463"/>
        <v/>
      </c>
      <c r="K843" s="412" t="str">
        <f t="shared" si="469"/>
        <v>Non-Op</v>
      </c>
      <c r="L843" s="412" t="str">
        <f t="shared" si="464"/>
        <v>NO</v>
      </c>
      <c r="M843" s="412" t="str">
        <f t="shared" si="465"/>
        <v>NO</v>
      </c>
      <c r="N843" s="412" t="str">
        <f t="shared" si="466"/>
        <v/>
      </c>
      <c r="O843" s="412"/>
      <c r="P843" s="413">
        <v>1809898.65</v>
      </c>
      <c r="Q843" s="413">
        <v>-84325.15</v>
      </c>
      <c r="R843" s="413">
        <v>-1180309.8999999999</v>
      </c>
      <c r="S843" s="413">
        <v>-3679024.65</v>
      </c>
      <c r="T843" s="413">
        <v>-4440309.6500000004</v>
      </c>
      <c r="U843" s="413">
        <v>-3641521.8</v>
      </c>
      <c r="V843" s="413">
        <v>-739489.53</v>
      </c>
      <c r="W843" s="413">
        <v>-1331497.8899999999</v>
      </c>
      <c r="X843" s="413">
        <v>-960342.61</v>
      </c>
      <c r="Y843" s="413">
        <v>-793560.06</v>
      </c>
      <c r="Z843" s="413">
        <v>710056.17</v>
      </c>
      <c r="AA843" s="413">
        <v>547223.75</v>
      </c>
      <c r="AB843" s="413">
        <v>662604.52</v>
      </c>
      <c r="AC843" s="413"/>
      <c r="AD843" s="534">
        <f t="shared" si="477"/>
        <v>-1196404.1445833333</v>
      </c>
      <c r="AE843" s="530"/>
      <c r="AF843" s="414"/>
      <c r="AG843" s="415"/>
      <c r="AH843" s="416"/>
      <c r="AI843" s="416"/>
      <c r="AJ843" s="416"/>
      <c r="AK843" s="417">
        <f t="shared" si="471"/>
        <v>-1196404.1445833333</v>
      </c>
      <c r="AL843" s="416">
        <f t="shared" si="473"/>
        <v>-1196404.1445833333</v>
      </c>
      <c r="AM843" s="418"/>
      <c r="AN843" s="416"/>
      <c r="AO843" s="419">
        <f t="shared" si="474"/>
        <v>0</v>
      </c>
      <c r="AP843" s="297"/>
      <c r="AQ843" s="420">
        <f t="shared" si="478"/>
        <v>662604.52</v>
      </c>
      <c r="AR843" s="416"/>
      <c r="AS843" s="416"/>
      <c r="AT843" s="416"/>
      <c r="AU843" s="416">
        <f t="shared" si="472"/>
        <v>662604.52</v>
      </c>
      <c r="AV843" s="421">
        <f t="shared" si="475"/>
        <v>662604.52</v>
      </c>
      <c r="AW843" s="416"/>
      <c r="AX843" s="416"/>
      <c r="AY843" s="421">
        <f t="shared" si="476"/>
        <v>0</v>
      </c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</row>
    <row r="844" spans="1:76" s="21" customFormat="1" ht="12" customHeight="1">
      <c r="A844" s="436">
        <v>19000891</v>
      </c>
      <c r="B844" s="130" t="s">
        <v>2505</v>
      </c>
      <c r="C844" s="410" t="s">
        <v>1546</v>
      </c>
      <c r="D844" s="411" t="str">
        <f t="shared" si="462"/>
        <v>Non-Op</v>
      </c>
      <c r="E844" s="411"/>
      <c r="F844" s="428">
        <v>43070</v>
      </c>
      <c r="G844" s="411"/>
      <c r="H844" s="412" t="str">
        <f t="shared" si="467"/>
        <v/>
      </c>
      <c r="I844" s="412" t="str">
        <f t="shared" si="468"/>
        <v/>
      </c>
      <c r="J844" s="412" t="str">
        <f t="shared" si="463"/>
        <v/>
      </c>
      <c r="K844" s="412" t="str">
        <f t="shared" si="469"/>
        <v>Non-Op</v>
      </c>
      <c r="L844" s="412" t="str">
        <f t="shared" si="464"/>
        <v>NO</v>
      </c>
      <c r="M844" s="412" t="str">
        <f t="shared" si="465"/>
        <v>NO</v>
      </c>
      <c r="N844" s="412" t="str">
        <f t="shared" si="466"/>
        <v/>
      </c>
      <c r="O844" s="412"/>
      <c r="P844" s="413">
        <v>0</v>
      </c>
      <c r="Q844" s="413">
        <v>0</v>
      </c>
      <c r="R844" s="413">
        <v>0</v>
      </c>
      <c r="S844" s="413">
        <v>0</v>
      </c>
      <c r="T844" s="413">
        <v>0</v>
      </c>
      <c r="U844" s="413">
        <v>0</v>
      </c>
      <c r="V844" s="413">
        <v>662137876</v>
      </c>
      <c r="W844" s="413">
        <v>662137876</v>
      </c>
      <c r="X844" s="413">
        <v>662137876</v>
      </c>
      <c r="Y844" s="413">
        <v>654621802.50999999</v>
      </c>
      <c r="Z844" s="413">
        <v>652307335.46000004</v>
      </c>
      <c r="AA844" s="413">
        <v>649911677.36000001</v>
      </c>
      <c r="AB844" s="413">
        <v>649293233.22000003</v>
      </c>
      <c r="AC844" s="413"/>
      <c r="AD844" s="534">
        <f t="shared" si="477"/>
        <v>355658421.66166669</v>
      </c>
      <c r="AE844" s="530"/>
      <c r="AF844" s="414"/>
      <c r="AG844" s="415"/>
      <c r="AH844" s="416"/>
      <c r="AI844" s="416"/>
      <c r="AJ844" s="416"/>
      <c r="AK844" s="417">
        <f t="shared" si="471"/>
        <v>355658421.66166669</v>
      </c>
      <c r="AL844" s="416">
        <f t="shared" si="473"/>
        <v>355658421.66166669</v>
      </c>
      <c r="AM844" s="418"/>
      <c r="AN844" s="416"/>
      <c r="AO844" s="419">
        <f t="shared" si="474"/>
        <v>0</v>
      </c>
      <c r="AP844" s="297"/>
      <c r="AQ844" s="420">
        <f t="shared" si="478"/>
        <v>649293233.22000003</v>
      </c>
      <c r="AR844" s="416"/>
      <c r="AS844" s="416"/>
      <c r="AT844" s="416"/>
      <c r="AU844" s="416">
        <f t="shared" si="472"/>
        <v>649293233.22000003</v>
      </c>
      <c r="AV844" s="421">
        <f t="shared" si="475"/>
        <v>649293233.22000003</v>
      </c>
      <c r="AW844" s="416"/>
      <c r="AX844" s="416"/>
      <c r="AY844" s="421">
        <f t="shared" si="476"/>
        <v>0</v>
      </c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</row>
    <row r="845" spans="1:76" s="21" customFormat="1" ht="12" customHeight="1">
      <c r="A845" s="431">
        <v>19000901</v>
      </c>
      <c r="B845" s="235" t="s">
        <v>2506</v>
      </c>
      <c r="C845" s="473" t="s">
        <v>1578</v>
      </c>
      <c r="D845" s="411" t="str">
        <f t="shared" si="462"/>
        <v>Non-Op</v>
      </c>
      <c r="E845" s="411"/>
      <c r="F845" s="444">
        <v>43101</v>
      </c>
      <c r="G845" s="411"/>
      <c r="H845" s="412" t="str">
        <f t="shared" si="467"/>
        <v/>
      </c>
      <c r="I845" s="412" t="str">
        <f t="shared" si="468"/>
        <v/>
      </c>
      <c r="J845" s="412" t="str">
        <f t="shared" si="463"/>
        <v/>
      </c>
      <c r="K845" s="412" t="str">
        <f t="shared" si="469"/>
        <v>Non-Op</v>
      </c>
      <c r="L845" s="412" t="str">
        <f t="shared" si="464"/>
        <v>NO</v>
      </c>
      <c r="M845" s="412" t="str">
        <f t="shared" si="465"/>
        <v>NO</v>
      </c>
      <c r="N845" s="412" t="str">
        <f t="shared" si="466"/>
        <v/>
      </c>
      <c r="O845" s="412"/>
      <c r="P845" s="413">
        <v>0</v>
      </c>
      <c r="Q845" s="413">
        <v>0</v>
      </c>
      <c r="R845" s="413">
        <v>0</v>
      </c>
      <c r="S845" s="413">
        <v>0</v>
      </c>
      <c r="T845" s="413">
        <v>0</v>
      </c>
      <c r="U845" s="413">
        <v>0</v>
      </c>
      <c r="V845" s="413">
        <v>0</v>
      </c>
      <c r="W845" s="413">
        <v>1750000</v>
      </c>
      <c r="X845" s="413">
        <v>1750000</v>
      </c>
      <c r="Y845" s="413">
        <v>1750000</v>
      </c>
      <c r="Z845" s="413">
        <v>1750000</v>
      </c>
      <c r="AA845" s="413">
        <v>1750000</v>
      </c>
      <c r="AB845" s="413">
        <v>1750000</v>
      </c>
      <c r="AC845" s="413"/>
      <c r="AD845" s="534">
        <f t="shared" si="477"/>
        <v>802083.33333333337</v>
      </c>
      <c r="AE845" s="530"/>
      <c r="AF845" s="414"/>
      <c r="AG845" s="415"/>
      <c r="AH845" s="416"/>
      <c r="AI845" s="416"/>
      <c r="AJ845" s="416"/>
      <c r="AK845" s="417">
        <f t="shared" si="471"/>
        <v>802083.33333333337</v>
      </c>
      <c r="AL845" s="416">
        <f t="shared" ref="AL845:AL847" si="479">SUM(AI845:AK845)</f>
        <v>802083.33333333337</v>
      </c>
      <c r="AM845" s="418"/>
      <c r="AN845" s="416"/>
      <c r="AO845" s="419">
        <f t="shared" si="474"/>
        <v>0</v>
      </c>
      <c r="AP845" s="297"/>
      <c r="AQ845" s="420">
        <f t="shared" si="478"/>
        <v>1750000</v>
      </c>
      <c r="AR845" s="416"/>
      <c r="AS845" s="416"/>
      <c r="AT845" s="416"/>
      <c r="AU845" s="416">
        <f t="shared" ref="AU845" si="480">AQ845</f>
        <v>1750000</v>
      </c>
      <c r="AV845" s="421">
        <f t="shared" ref="AV845:AV847" si="481">SUM(AS845:AU845)</f>
        <v>1750000</v>
      </c>
      <c r="AW845" s="416"/>
      <c r="AX845" s="416"/>
      <c r="AY845" s="421">
        <f t="shared" si="476"/>
        <v>0</v>
      </c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s="21" customFormat="1" ht="12" customHeight="1">
      <c r="A846" s="431" t="s">
        <v>1662</v>
      </c>
      <c r="B846" s="431"/>
      <c r="C846" s="454" t="s">
        <v>1649</v>
      </c>
      <c r="D846" s="411" t="str">
        <f t="shared" si="462"/>
        <v>W/C</v>
      </c>
      <c r="E846" s="411"/>
      <c r="F846" s="444">
        <v>43221</v>
      </c>
      <c r="G846" s="411"/>
      <c r="H846" s="412" t="str">
        <f t="shared" si="467"/>
        <v/>
      </c>
      <c r="I846" s="412" t="str">
        <f t="shared" si="468"/>
        <v/>
      </c>
      <c r="J846" s="412" t="str">
        <f t="shared" si="463"/>
        <v/>
      </c>
      <c r="K846" s="412" t="str">
        <f t="shared" si="469"/>
        <v/>
      </c>
      <c r="L846" s="412" t="str">
        <f t="shared" ref="L846" si="482">IF(VALUE(AM846),"W/C",IF(ISBLANK(AM846),"NO","W/C"))</f>
        <v>W/C</v>
      </c>
      <c r="M846" s="412" t="str">
        <f t="shared" ref="M846" si="483">IF(VALUE(AN846),"W/C",IF(ISBLANK(AN846),"NO","W/C"))</f>
        <v>NO</v>
      </c>
      <c r="N846" s="412" t="str">
        <f t="shared" ref="N846" si="484">IF(OR(CONCATENATE(L846,M846)="NOW/C",CONCATENATE(L846,M846)="W/CNO"),"W/C","")</f>
        <v>W/C</v>
      </c>
      <c r="O846" s="412"/>
      <c r="P846" s="413"/>
      <c r="Q846" s="413"/>
      <c r="R846" s="413"/>
      <c r="S846" s="413"/>
      <c r="T846" s="413"/>
      <c r="U846" s="413"/>
      <c r="V846" s="413"/>
      <c r="W846" s="413"/>
      <c r="X846" s="413"/>
      <c r="Y846" s="413"/>
      <c r="Z846" s="413"/>
      <c r="AA846" s="413">
        <v>5051459.49</v>
      </c>
      <c r="AB846" s="413">
        <v>5051459.49</v>
      </c>
      <c r="AC846" s="413"/>
      <c r="AD846" s="534">
        <f t="shared" si="477"/>
        <v>631432.43625000003</v>
      </c>
      <c r="AE846" s="530"/>
      <c r="AF846" s="414"/>
      <c r="AG846" s="415"/>
      <c r="AH846" s="416"/>
      <c r="AI846" s="416"/>
      <c r="AJ846" s="416"/>
      <c r="AK846" s="417"/>
      <c r="AL846" s="416">
        <f t="shared" ref="AL846" si="485">SUM(AI846:AK846)</f>
        <v>0</v>
      </c>
      <c r="AM846" s="418">
        <f>AD846</f>
        <v>631432.43625000003</v>
      </c>
      <c r="AN846" s="416"/>
      <c r="AO846" s="419">
        <f t="shared" si="474"/>
        <v>631432.43625000003</v>
      </c>
      <c r="AP846" s="297"/>
      <c r="AQ846" s="420">
        <f t="shared" si="478"/>
        <v>5051459.49</v>
      </c>
      <c r="AR846" s="416"/>
      <c r="AS846" s="416"/>
      <c r="AT846" s="416"/>
      <c r="AU846" s="416"/>
      <c r="AV846" s="421">
        <f t="shared" ref="AV846" si="486">SUM(AS846:AU846)</f>
        <v>0</v>
      </c>
      <c r="AW846" s="416">
        <f t="shared" ref="AW846:AW847" si="487">AQ846</f>
        <v>5051459.49</v>
      </c>
      <c r="AX846" s="416"/>
      <c r="AY846" s="421">
        <f t="shared" si="476"/>
        <v>5051459.49</v>
      </c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</row>
    <row r="847" spans="1:76" s="21" customFormat="1" ht="12" customHeight="1">
      <c r="A847" s="431" t="s">
        <v>1689</v>
      </c>
      <c r="B847" s="431"/>
      <c r="C847" s="454" t="s">
        <v>1680</v>
      </c>
      <c r="D847" s="411" t="str">
        <f t="shared" si="462"/>
        <v>W/C</v>
      </c>
      <c r="E847" s="411"/>
      <c r="F847" s="444">
        <v>43252</v>
      </c>
      <c r="G847" s="411"/>
      <c r="H847" s="412"/>
      <c r="I847" s="412"/>
      <c r="J847" s="412"/>
      <c r="K847" s="412" t="str">
        <f t="shared" si="469"/>
        <v/>
      </c>
      <c r="L847" s="412" t="str">
        <f t="shared" ref="L847" si="488">IF(VALUE(AM847),"W/C",IF(ISBLANK(AM847),"NO","W/C"))</f>
        <v>W/C</v>
      </c>
      <c r="M847" s="412" t="str">
        <f t="shared" ref="M847" si="489">IF(VALUE(AN847),"W/C",IF(ISBLANK(AN847),"NO","W/C"))</f>
        <v>NO</v>
      </c>
      <c r="N847" s="412" t="str">
        <f t="shared" ref="N847" si="490">IF(OR(CONCATENATE(L847,M847)="NOW/C",CONCATENATE(L847,M847)="W/CNO"),"W/C","")</f>
        <v>W/C</v>
      </c>
      <c r="O847" s="412"/>
      <c r="P847" s="413"/>
      <c r="Q847" s="413"/>
      <c r="R847" s="413"/>
      <c r="S847" s="413"/>
      <c r="T847" s="413"/>
      <c r="U847" s="413"/>
      <c r="V847" s="413"/>
      <c r="W847" s="413"/>
      <c r="X847" s="413"/>
      <c r="Y847" s="413"/>
      <c r="Z847" s="413"/>
      <c r="AA847" s="413"/>
      <c r="AB847" s="413">
        <v>612519.17000000004</v>
      </c>
      <c r="AC847" s="413"/>
      <c r="AD847" s="534">
        <f t="shared" si="477"/>
        <v>25521.632083333334</v>
      </c>
      <c r="AE847" s="530"/>
      <c r="AF847" s="530"/>
      <c r="AG847" s="540"/>
      <c r="AH847" s="416"/>
      <c r="AI847" s="416"/>
      <c r="AJ847" s="416"/>
      <c r="AK847" s="417"/>
      <c r="AL847" s="416">
        <f t="shared" si="479"/>
        <v>0</v>
      </c>
      <c r="AM847" s="418">
        <f>AD847</f>
        <v>25521.632083333334</v>
      </c>
      <c r="AN847" s="416"/>
      <c r="AO847" s="419">
        <f t="shared" si="474"/>
        <v>25521.632083333334</v>
      </c>
      <c r="AP847" s="297"/>
      <c r="AQ847" s="420">
        <f t="shared" si="478"/>
        <v>612519.17000000004</v>
      </c>
      <c r="AR847" s="416"/>
      <c r="AS847" s="416"/>
      <c r="AT847" s="416"/>
      <c r="AU847" s="416"/>
      <c r="AV847" s="421">
        <f t="shared" si="481"/>
        <v>0</v>
      </c>
      <c r="AW847" s="416">
        <f t="shared" si="487"/>
        <v>612519.17000000004</v>
      </c>
      <c r="AX847" s="416"/>
      <c r="AY847" s="421">
        <f t="shared" si="476"/>
        <v>612519.17000000004</v>
      </c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s="21" customFormat="1" ht="12" customHeight="1">
      <c r="A848" s="195">
        <v>19002003</v>
      </c>
      <c r="B848" s="126" t="s">
        <v>2507</v>
      </c>
      <c r="C848" s="109" t="s">
        <v>1097</v>
      </c>
      <c r="D848" s="130" t="str">
        <f t="shared" si="462"/>
        <v>CRB</v>
      </c>
      <c r="E848" s="130"/>
      <c r="F848" s="109"/>
      <c r="G848" s="130"/>
      <c r="H848" s="212" t="str">
        <f t="shared" ref="H848:H860" si="491">IF(VALUE(AH848),H$7,IF(ISBLANK(AH848),"",H$7))</f>
        <v/>
      </c>
      <c r="I848" s="212" t="str">
        <f t="shared" ref="I848:I860" si="492">IF(VALUE(AI848),I$7,IF(ISBLANK(AI848),"",I$7))</f>
        <v>ERB</v>
      </c>
      <c r="J848" s="212" t="str">
        <f t="shared" ref="J848:J860" si="493">IF(VALUE(AJ848),J$7,IF(ISBLANK(AJ848),"",J$7))</f>
        <v>GRB</v>
      </c>
      <c r="K848" s="212" t="str">
        <f t="shared" si="469"/>
        <v/>
      </c>
      <c r="L848" s="212" t="str">
        <f t="shared" ref="L848" si="494">IF(VALUE(AM848),"W/C",IF(ISBLANK(AM848),"NO","W/C"))</f>
        <v>NO</v>
      </c>
      <c r="M848" s="212" t="str">
        <f t="shared" ref="M848" si="495">IF(VALUE(AN848),"W/C",IF(ISBLANK(AN848),"NO","W/C"))</f>
        <v>NO</v>
      </c>
      <c r="N848" s="212" t="str">
        <f t="shared" ref="N848" si="496">IF(OR(CONCATENATE(L848,M848)="NOW/C",CONCATENATE(L848,M848)="W/CNO"),"W/C","")</f>
        <v/>
      </c>
      <c r="O848" s="212"/>
      <c r="P848" s="110">
        <v>19549874.52</v>
      </c>
      <c r="Q848" s="110">
        <v>31977474.010000002</v>
      </c>
      <c r="R848" s="110">
        <v>39573158.159999996</v>
      </c>
      <c r="S848" s="110">
        <v>47260581.200000003</v>
      </c>
      <c r="T848" s="110">
        <v>41841075.270000003</v>
      </c>
      <c r="U848" s="110">
        <v>16163654.49</v>
      </c>
      <c r="V848" s="110">
        <v>0.42</v>
      </c>
      <c r="W848" s="110">
        <v>0</v>
      </c>
      <c r="X848" s="110">
        <v>0</v>
      </c>
      <c r="Y848" s="110">
        <v>0</v>
      </c>
      <c r="Z848" s="110">
        <v>0</v>
      </c>
      <c r="AA848" s="110">
        <v>0</v>
      </c>
      <c r="AB848" s="110">
        <v>0</v>
      </c>
      <c r="AC848" s="110"/>
      <c r="AD848" s="533">
        <f t="shared" si="477"/>
        <v>15549240.067500001</v>
      </c>
      <c r="AE848" s="529" t="s">
        <v>799</v>
      </c>
      <c r="AF848" s="118" t="s">
        <v>567</v>
      </c>
      <c r="AG848" s="270" t="s">
        <v>801</v>
      </c>
      <c r="AH848" s="116"/>
      <c r="AI848" s="116">
        <f>AD848*C1349</f>
        <v>13282160.865658499</v>
      </c>
      <c r="AJ848" s="116">
        <f>AD848*C1350</f>
        <v>2267079.2018415001</v>
      </c>
      <c r="AK848" s="117"/>
      <c r="AL848" s="116">
        <f t="shared" si="473"/>
        <v>15549240.067499999</v>
      </c>
      <c r="AM848" s="115"/>
      <c r="AN848" s="116"/>
      <c r="AO848" s="348">
        <f t="shared" si="474"/>
        <v>0</v>
      </c>
      <c r="AP848" s="116"/>
      <c r="AQ848" s="101">
        <f t="shared" si="478"/>
        <v>0</v>
      </c>
      <c r="AR848" s="116"/>
      <c r="AS848" s="116">
        <f>AQ848*C1349</f>
        <v>0</v>
      </c>
      <c r="AT848" s="116">
        <f>AQ848*C1350</f>
        <v>0</v>
      </c>
      <c r="AU848" s="116"/>
      <c r="AV848" s="343">
        <f t="shared" si="475"/>
        <v>0</v>
      </c>
      <c r="AW848" s="116"/>
      <c r="AX848" s="116"/>
      <c r="AY848" s="343">
        <f t="shared" si="476"/>
        <v>0</v>
      </c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</row>
    <row r="849" spans="1:76" s="21" customFormat="1" ht="12" customHeight="1">
      <c r="A849" s="195">
        <v>19003011</v>
      </c>
      <c r="B849" s="126" t="s">
        <v>1129</v>
      </c>
      <c r="C849" s="109" t="s">
        <v>1130</v>
      </c>
      <c r="D849" s="130" t="str">
        <f t="shared" si="462"/>
        <v>ERB</v>
      </c>
      <c r="E849" s="130"/>
      <c r="F849" s="109"/>
      <c r="G849" s="130"/>
      <c r="H849" s="212" t="str">
        <f t="shared" si="491"/>
        <v/>
      </c>
      <c r="I849" s="212" t="str">
        <f t="shared" si="492"/>
        <v>ERB</v>
      </c>
      <c r="J849" s="212" t="str">
        <f t="shared" si="493"/>
        <v/>
      </c>
      <c r="K849" s="212" t="str">
        <f t="shared" si="469"/>
        <v/>
      </c>
      <c r="L849" s="212" t="str">
        <f t="shared" si="464"/>
        <v>NO</v>
      </c>
      <c r="M849" s="212" t="str">
        <f t="shared" si="465"/>
        <v>NO</v>
      </c>
      <c r="N849" s="212" t="str">
        <f t="shared" si="466"/>
        <v/>
      </c>
      <c r="O849" s="212"/>
      <c r="P849" s="110">
        <v>773838.1</v>
      </c>
      <c r="Q849" s="110">
        <v>725473.35</v>
      </c>
      <c r="R849" s="110">
        <v>677108.6</v>
      </c>
      <c r="S849" s="110">
        <v>628743.85</v>
      </c>
      <c r="T849" s="110">
        <v>580379.1</v>
      </c>
      <c r="U849" s="110">
        <v>532014.35</v>
      </c>
      <c r="V849" s="110">
        <v>483649.6</v>
      </c>
      <c r="W849" s="110">
        <v>454630.75</v>
      </c>
      <c r="X849" s="110">
        <v>425611.9</v>
      </c>
      <c r="Y849" s="110">
        <v>396593.05</v>
      </c>
      <c r="Z849" s="110">
        <v>367574.2</v>
      </c>
      <c r="AA849" s="110">
        <v>338555.35</v>
      </c>
      <c r="AB849" s="110">
        <v>309536.5</v>
      </c>
      <c r="AC849" s="110"/>
      <c r="AD849" s="533">
        <f t="shared" si="477"/>
        <v>512668.44999999995</v>
      </c>
      <c r="AE849" s="529" t="s">
        <v>232</v>
      </c>
      <c r="AF849" s="118"/>
      <c r="AG849" s="270" t="s">
        <v>650</v>
      </c>
      <c r="AH849" s="116"/>
      <c r="AI849" s="116">
        <f>AD849</f>
        <v>512668.44999999995</v>
      </c>
      <c r="AJ849" s="116"/>
      <c r="AK849" s="117"/>
      <c r="AL849" s="116">
        <f t="shared" si="473"/>
        <v>512668.44999999995</v>
      </c>
      <c r="AM849" s="115"/>
      <c r="AN849" s="116"/>
      <c r="AO849" s="348">
        <f t="shared" si="474"/>
        <v>0</v>
      </c>
      <c r="AP849" s="297"/>
      <c r="AQ849" s="101">
        <f t="shared" si="478"/>
        <v>309536.5</v>
      </c>
      <c r="AR849" s="116"/>
      <c r="AS849" s="116">
        <f>AQ849</f>
        <v>309536.5</v>
      </c>
      <c r="AT849" s="116"/>
      <c r="AU849" s="116"/>
      <c r="AV849" s="343">
        <f t="shared" si="475"/>
        <v>309536.5</v>
      </c>
      <c r="AW849" s="116"/>
      <c r="AX849" s="116"/>
      <c r="AY849" s="343">
        <f t="shared" si="476"/>
        <v>0</v>
      </c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</row>
    <row r="850" spans="1:76" s="21" customFormat="1" ht="12" customHeight="1">
      <c r="A850" s="195">
        <v>19003021</v>
      </c>
      <c r="B850" s="126" t="s">
        <v>2508</v>
      </c>
      <c r="C850" s="109" t="s">
        <v>1139</v>
      </c>
      <c r="D850" s="130" t="str">
        <f t="shared" si="462"/>
        <v>ERB</v>
      </c>
      <c r="E850" s="130"/>
      <c r="F850" s="109"/>
      <c r="G850" s="130"/>
      <c r="H850" s="212" t="str">
        <f t="shared" si="491"/>
        <v/>
      </c>
      <c r="I850" s="212" t="str">
        <f t="shared" si="492"/>
        <v>ERB</v>
      </c>
      <c r="J850" s="212" t="str">
        <f t="shared" si="493"/>
        <v/>
      </c>
      <c r="K850" s="212" t="str">
        <f t="shared" si="469"/>
        <v/>
      </c>
      <c r="L850" s="212" t="str">
        <f t="shared" si="464"/>
        <v>NO</v>
      </c>
      <c r="M850" s="212" t="str">
        <f t="shared" si="465"/>
        <v>NO</v>
      </c>
      <c r="N850" s="212" t="str">
        <f t="shared" si="466"/>
        <v/>
      </c>
      <c r="O850" s="212"/>
      <c r="P850" s="110">
        <v>224014.35</v>
      </c>
      <c r="Q850" s="110">
        <v>210013.65</v>
      </c>
      <c r="R850" s="110">
        <v>196012.95</v>
      </c>
      <c r="S850" s="110">
        <v>182012.25</v>
      </c>
      <c r="T850" s="110">
        <v>168011.55</v>
      </c>
      <c r="U850" s="110">
        <v>154010.85</v>
      </c>
      <c r="V850" s="110">
        <v>140010.15</v>
      </c>
      <c r="W850" s="110">
        <v>131609.73000000001</v>
      </c>
      <c r="X850" s="110">
        <v>123209.31</v>
      </c>
      <c r="Y850" s="110">
        <v>114808.89</v>
      </c>
      <c r="Z850" s="110">
        <v>106408.47</v>
      </c>
      <c r="AA850" s="110">
        <v>98008.05</v>
      </c>
      <c r="AB850" s="110">
        <v>89607.63</v>
      </c>
      <c r="AC850" s="110"/>
      <c r="AD850" s="533">
        <f t="shared" si="477"/>
        <v>148410.56999999998</v>
      </c>
      <c r="AE850" s="529" t="s">
        <v>232</v>
      </c>
      <c r="AF850" s="118"/>
      <c r="AG850" s="270" t="s">
        <v>650</v>
      </c>
      <c r="AH850" s="116"/>
      <c r="AI850" s="116">
        <f>AD850</f>
        <v>148410.56999999998</v>
      </c>
      <c r="AJ850" s="116"/>
      <c r="AK850" s="117"/>
      <c r="AL850" s="116">
        <f t="shared" si="473"/>
        <v>148410.56999999998</v>
      </c>
      <c r="AM850" s="115"/>
      <c r="AN850" s="116"/>
      <c r="AO850" s="348">
        <f t="shared" si="474"/>
        <v>0</v>
      </c>
      <c r="AP850" s="297"/>
      <c r="AQ850" s="101">
        <f t="shared" si="478"/>
        <v>89607.63</v>
      </c>
      <c r="AR850" s="116"/>
      <c r="AS850" s="116">
        <f>AQ850</f>
        <v>89607.63</v>
      </c>
      <c r="AT850" s="116"/>
      <c r="AU850" s="116"/>
      <c r="AV850" s="343">
        <f t="shared" si="475"/>
        <v>89607.63</v>
      </c>
      <c r="AW850" s="116"/>
      <c r="AX850" s="116"/>
      <c r="AY850" s="343">
        <f t="shared" si="476"/>
        <v>0</v>
      </c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</row>
    <row r="851" spans="1:76" s="21" customFormat="1" ht="12" customHeight="1">
      <c r="A851" s="202">
        <v>19003031</v>
      </c>
      <c r="B851" s="130" t="s">
        <v>2509</v>
      </c>
      <c r="C851" s="109" t="s">
        <v>1210</v>
      </c>
      <c r="D851" s="130" t="str">
        <f t="shared" si="462"/>
        <v>Non-Op</v>
      </c>
      <c r="E851" s="130"/>
      <c r="F851" s="109"/>
      <c r="G851" s="130"/>
      <c r="H851" s="212" t="str">
        <f t="shared" si="491"/>
        <v/>
      </c>
      <c r="I851" s="212" t="str">
        <f t="shared" si="492"/>
        <v/>
      </c>
      <c r="J851" s="212" t="str">
        <f t="shared" si="493"/>
        <v/>
      </c>
      <c r="K851" s="212" t="str">
        <f t="shared" si="469"/>
        <v>Non-Op</v>
      </c>
      <c r="L851" s="212" t="str">
        <f t="shared" si="464"/>
        <v>NO</v>
      </c>
      <c r="M851" s="212" t="str">
        <f t="shared" si="465"/>
        <v>NO</v>
      </c>
      <c r="N851" s="212" t="str">
        <f t="shared" si="466"/>
        <v/>
      </c>
      <c r="O851" s="212"/>
      <c r="P851" s="110">
        <v>0</v>
      </c>
      <c r="Q851" s="110">
        <v>0</v>
      </c>
      <c r="R851" s="110">
        <v>0</v>
      </c>
      <c r="S851" s="110">
        <v>0</v>
      </c>
      <c r="T851" s="110">
        <v>0</v>
      </c>
      <c r="U851" s="110">
        <v>0</v>
      </c>
      <c r="V851" s="110">
        <v>0</v>
      </c>
      <c r="W851" s="110">
        <v>0</v>
      </c>
      <c r="X851" s="110">
        <v>0</v>
      </c>
      <c r="Y851" s="110">
        <v>0</v>
      </c>
      <c r="Z851" s="110">
        <v>0</v>
      </c>
      <c r="AA851" s="110">
        <v>0</v>
      </c>
      <c r="AB851" s="110">
        <v>0</v>
      </c>
      <c r="AC851" s="110"/>
      <c r="AD851" s="533">
        <f t="shared" si="477"/>
        <v>0</v>
      </c>
      <c r="AE851" s="529"/>
      <c r="AF851" s="118"/>
      <c r="AG851" s="270" t="s">
        <v>681</v>
      </c>
      <c r="AH851" s="116"/>
      <c r="AI851" s="116"/>
      <c r="AJ851" s="116"/>
      <c r="AK851" s="117">
        <f t="shared" ref="AK851:AK860" si="497">AD851</f>
        <v>0</v>
      </c>
      <c r="AL851" s="116">
        <f t="shared" si="473"/>
        <v>0</v>
      </c>
      <c r="AM851" s="115"/>
      <c r="AN851" s="116"/>
      <c r="AO851" s="348">
        <f t="shared" si="474"/>
        <v>0</v>
      </c>
      <c r="AP851" s="297"/>
      <c r="AQ851" s="101">
        <f t="shared" si="478"/>
        <v>0</v>
      </c>
      <c r="AR851" s="116"/>
      <c r="AS851" s="116"/>
      <c r="AT851" s="116"/>
      <c r="AU851" s="116">
        <f t="shared" ref="AU851:AU860" si="498">AQ851</f>
        <v>0</v>
      </c>
      <c r="AV851" s="343">
        <f t="shared" si="475"/>
        <v>0</v>
      </c>
      <c r="AW851" s="116"/>
      <c r="AX851" s="116"/>
      <c r="AY851" s="343">
        <f t="shared" si="476"/>
        <v>0</v>
      </c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</row>
    <row r="852" spans="1:76" s="21" customFormat="1" ht="12" customHeight="1">
      <c r="A852" s="202">
        <v>19003032</v>
      </c>
      <c r="B852" s="130" t="s">
        <v>2510</v>
      </c>
      <c r="C852" s="109" t="s">
        <v>1211</v>
      </c>
      <c r="D852" s="130" t="str">
        <f t="shared" si="462"/>
        <v>Non-Op</v>
      </c>
      <c r="E852" s="130"/>
      <c r="F852" s="109"/>
      <c r="G852" s="130"/>
      <c r="H852" s="212" t="str">
        <f t="shared" si="491"/>
        <v/>
      </c>
      <c r="I852" s="212" t="str">
        <f t="shared" si="492"/>
        <v/>
      </c>
      <c r="J852" s="212" t="str">
        <f t="shared" si="493"/>
        <v/>
      </c>
      <c r="K852" s="212" t="str">
        <f t="shared" si="469"/>
        <v>Non-Op</v>
      </c>
      <c r="L852" s="212" t="str">
        <f t="shared" si="464"/>
        <v>NO</v>
      </c>
      <c r="M852" s="212" t="str">
        <f t="shared" si="465"/>
        <v>NO</v>
      </c>
      <c r="N852" s="212" t="str">
        <f t="shared" si="466"/>
        <v/>
      </c>
      <c r="O852" s="212"/>
      <c r="P852" s="110">
        <v>0</v>
      </c>
      <c r="Q852" s="110">
        <v>0</v>
      </c>
      <c r="R852" s="110">
        <v>0</v>
      </c>
      <c r="S852" s="110">
        <v>0</v>
      </c>
      <c r="T852" s="110">
        <v>0</v>
      </c>
      <c r="U852" s="110">
        <v>84614.91</v>
      </c>
      <c r="V852" s="110">
        <v>0</v>
      </c>
      <c r="W852" s="110">
        <v>0</v>
      </c>
      <c r="X852" s="110">
        <v>0</v>
      </c>
      <c r="Y852" s="110">
        <v>0</v>
      </c>
      <c r="Z852" s="110">
        <v>0</v>
      </c>
      <c r="AA852" s="110">
        <v>0</v>
      </c>
      <c r="AB852" s="110">
        <v>0</v>
      </c>
      <c r="AC852" s="110"/>
      <c r="AD852" s="533">
        <f t="shared" si="477"/>
        <v>7051.2425000000003</v>
      </c>
      <c r="AE852" s="529"/>
      <c r="AF852" s="118"/>
      <c r="AG852" s="270" t="s">
        <v>681</v>
      </c>
      <c r="AH852" s="116"/>
      <c r="AI852" s="116"/>
      <c r="AJ852" s="116"/>
      <c r="AK852" s="117">
        <f t="shared" si="497"/>
        <v>7051.2425000000003</v>
      </c>
      <c r="AL852" s="116">
        <f t="shared" si="473"/>
        <v>7051.2425000000003</v>
      </c>
      <c r="AM852" s="115"/>
      <c r="AN852" s="116"/>
      <c r="AO852" s="348">
        <f t="shared" si="474"/>
        <v>0</v>
      </c>
      <c r="AP852" s="297"/>
      <c r="AQ852" s="101">
        <f t="shared" si="478"/>
        <v>0</v>
      </c>
      <c r="AR852" s="116"/>
      <c r="AS852" s="116"/>
      <c r="AT852" s="116"/>
      <c r="AU852" s="116">
        <f t="shared" si="498"/>
        <v>0</v>
      </c>
      <c r="AV852" s="343">
        <f t="shared" si="475"/>
        <v>0</v>
      </c>
      <c r="AW852" s="116"/>
      <c r="AX852" s="116"/>
      <c r="AY852" s="343">
        <f t="shared" si="476"/>
        <v>0</v>
      </c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</row>
    <row r="853" spans="1:76" s="21" customFormat="1" ht="12" customHeight="1">
      <c r="A853" s="206">
        <v>19003041</v>
      </c>
      <c r="B853" s="250" t="s">
        <v>2511</v>
      </c>
      <c r="C853" s="151" t="s">
        <v>1260</v>
      </c>
      <c r="D853" s="130" t="str">
        <f t="shared" si="462"/>
        <v>Non-Op</v>
      </c>
      <c r="E853" s="130"/>
      <c r="F853" s="151"/>
      <c r="G853" s="130"/>
      <c r="H853" s="212" t="str">
        <f t="shared" si="491"/>
        <v/>
      </c>
      <c r="I853" s="212" t="str">
        <f t="shared" si="492"/>
        <v/>
      </c>
      <c r="J853" s="212" t="str">
        <f t="shared" si="493"/>
        <v/>
      </c>
      <c r="K853" s="212" t="str">
        <f t="shared" si="469"/>
        <v>Non-Op</v>
      </c>
      <c r="L853" s="212" t="str">
        <f t="shared" si="464"/>
        <v>NO</v>
      </c>
      <c r="M853" s="212" t="str">
        <f t="shared" si="465"/>
        <v>NO</v>
      </c>
      <c r="N853" s="212" t="str">
        <f t="shared" si="466"/>
        <v/>
      </c>
      <c r="O853" s="212"/>
      <c r="P853" s="110">
        <v>0</v>
      </c>
      <c r="Q853" s="110">
        <v>0</v>
      </c>
      <c r="R853" s="110">
        <v>0</v>
      </c>
      <c r="S853" s="110">
        <v>0</v>
      </c>
      <c r="T853" s="110">
        <v>0</v>
      </c>
      <c r="U853" s="110">
        <v>0</v>
      </c>
      <c r="V853" s="110">
        <v>2163000</v>
      </c>
      <c r="W853" s="110">
        <v>2163000</v>
      </c>
      <c r="X853" s="110">
        <v>2163000</v>
      </c>
      <c r="Y853" s="110">
        <v>2478000</v>
      </c>
      <c r="Z853" s="110">
        <v>1990163.28</v>
      </c>
      <c r="AA853" s="110">
        <v>0</v>
      </c>
      <c r="AB853" s="110">
        <v>0</v>
      </c>
      <c r="AC853" s="110"/>
      <c r="AD853" s="533">
        <f t="shared" si="477"/>
        <v>913096.94</v>
      </c>
      <c r="AE853" s="531"/>
      <c r="AF853" s="123"/>
      <c r="AG853" s="271" t="s">
        <v>681</v>
      </c>
      <c r="AH853" s="116"/>
      <c r="AI853" s="116"/>
      <c r="AJ853" s="116"/>
      <c r="AK853" s="117">
        <f t="shared" si="497"/>
        <v>913096.94</v>
      </c>
      <c r="AL853" s="116">
        <f t="shared" si="473"/>
        <v>913096.94</v>
      </c>
      <c r="AM853" s="115"/>
      <c r="AN853" s="116"/>
      <c r="AO853" s="348">
        <f t="shared" si="474"/>
        <v>0</v>
      </c>
      <c r="AP853" s="297"/>
      <c r="AQ853" s="101">
        <f t="shared" si="478"/>
        <v>0</v>
      </c>
      <c r="AR853" s="116"/>
      <c r="AS853" s="116"/>
      <c r="AT853" s="116"/>
      <c r="AU853" s="116">
        <f t="shared" si="498"/>
        <v>0</v>
      </c>
      <c r="AV853" s="343">
        <f t="shared" si="475"/>
        <v>0</v>
      </c>
      <c r="AW853" s="116"/>
      <c r="AX853" s="116"/>
      <c r="AY853" s="343">
        <f t="shared" si="476"/>
        <v>0</v>
      </c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</row>
    <row r="854" spans="1:76" s="21" customFormat="1" ht="12" customHeight="1">
      <c r="A854" s="195">
        <v>19003042</v>
      </c>
      <c r="B854" s="126" t="s">
        <v>2512</v>
      </c>
      <c r="C854" s="109" t="s">
        <v>1240</v>
      </c>
      <c r="D854" s="130" t="str">
        <f t="shared" si="462"/>
        <v>Non-Op</v>
      </c>
      <c r="E854" s="130"/>
      <c r="F854" s="109"/>
      <c r="G854" s="130"/>
      <c r="H854" s="212" t="str">
        <f t="shared" si="491"/>
        <v/>
      </c>
      <c r="I854" s="212" t="str">
        <f t="shared" si="492"/>
        <v/>
      </c>
      <c r="J854" s="212" t="str">
        <f t="shared" si="493"/>
        <v/>
      </c>
      <c r="K854" s="212" t="str">
        <f t="shared" si="469"/>
        <v>Non-Op</v>
      </c>
      <c r="L854" s="212" t="str">
        <f t="shared" si="464"/>
        <v>NO</v>
      </c>
      <c r="M854" s="212" t="str">
        <f t="shared" si="465"/>
        <v>NO</v>
      </c>
      <c r="N854" s="212" t="str">
        <f t="shared" si="466"/>
        <v/>
      </c>
      <c r="O854" s="212"/>
      <c r="P854" s="110">
        <v>2030000</v>
      </c>
      <c r="Q854" s="110">
        <v>2030000</v>
      </c>
      <c r="R854" s="110">
        <v>2030000</v>
      </c>
      <c r="S854" s="110">
        <v>3535000</v>
      </c>
      <c r="T854" s="110">
        <v>3535000</v>
      </c>
      <c r="U854" s="110">
        <v>3535000</v>
      </c>
      <c r="V854" s="110">
        <v>1701000</v>
      </c>
      <c r="W854" s="110">
        <v>1701000</v>
      </c>
      <c r="X854" s="110">
        <v>1701000</v>
      </c>
      <c r="Y854" s="110">
        <v>987000</v>
      </c>
      <c r="Z854" s="110">
        <v>987000</v>
      </c>
      <c r="AA854" s="110">
        <v>0</v>
      </c>
      <c r="AB854" s="110">
        <v>0</v>
      </c>
      <c r="AC854" s="110"/>
      <c r="AD854" s="533">
        <f t="shared" si="477"/>
        <v>1896416.6666666667</v>
      </c>
      <c r="AE854" s="531"/>
      <c r="AF854" s="123"/>
      <c r="AG854" s="271" t="s">
        <v>681</v>
      </c>
      <c r="AH854" s="116"/>
      <c r="AI854" s="116"/>
      <c r="AJ854" s="116"/>
      <c r="AK854" s="117">
        <f t="shared" si="497"/>
        <v>1896416.6666666667</v>
      </c>
      <c r="AL854" s="116">
        <f t="shared" si="473"/>
        <v>1896416.6666666667</v>
      </c>
      <c r="AM854" s="115"/>
      <c r="AN854" s="116"/>
      <c r="AO854" s="348">
        <f t="shared" si="474"/>
        <v>0</v>
      </c>
      <c r="AP854" s="297"/>
      <c r="AQ854" s="101">
        <f t="shared" si="478"/>
        <v>0</v>
      </c>
      <c r="AR854" s="116"/>
      <c r="AS854" s="116"/>
      <c r="AT854" s="116"/>
      <c r="AU854" s="116">
        <f t="shared" si="498"/>
        <v>0</v>
      </c>
      <c r="AV854" s="343">
        <f t="shared" si="475"/>
        <v>0</v>
      </c>
      <c r="AW854" s="116"/>
      <c r="AX854" s="116"/>
      <c r="AY854" s="343">
        <f t="shared" si="476"/>
        <v>0</v>
      </c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</row>
    <row r="855" spans="1:76" s="21" customFormat="1" ht="12" customHeight="1">
      <c r="A855" s="195">
        <v>19100012</v>
      </c>
      <c r="B855" s="126" t="s">
        <v>2513</v>
      </c>
      <c r="C855" s="109" t="s">
        <v>255</v>
      </c>
      <c r="D855" s="130" t="str">
        <f t="shared" si="462"/>
        <v>Non-Op</v>
      </c>
      <c r="E855" s="130"/>
      <c r="F855" s="109"/>
      <c r="G855" s="130"/>
      <c r="H855" s="212" t="str">
        <f t="shared" si="491"/>
        <v/>
      </c>
      <c r="I855" s="212" t="str">
        <f t="shared" si="492"/>
        <v/>
      </c>
      <c r="J855" s="212" t="str">
        <f t="shared" si="493"/>
        <v/>
      </c>
      <c r="K855" s="212" t="str">
        <f t="shared" si="469"/>
        <v>Non-Op</v>
      </c>
      <c r="L855" s="212" t="str">
        <f t="shared" si="464"/>
        <v>NO</v>
      </c>
      <c r="M855" s="212" t="str">
        <f t="shared" si="465"/>
        <v>NO</v>
      </c>
      <c r="N855" s="212" t="str">
        <f t="shared" si="466"/>
        <v/>
      </c>
      <c r="O855" s="212"/>
      <c r="P855" s="110">
        <v>-7350443.2800000003</v>
      </c>
      <c r="Q855" s="110">
        <v>-1431686.12</v>
      </c>
      <c r="R855" s="110">
        <v>4707235.2300000004</v>
      </c>
      <c r="S855" s="110">
        <v>9929333.4700000007</v>
      </c>
      <c r="T855" s="110">
        <v>10966404.59</v>
      </c>
      <c r="U855" s="110">
        <v>8424517.2200000007</v>
      </c>
      <c r="V855" s="110">
        <v>630515.52</v>
      </c>
      <c r="W855" s="110">
        <v>-4216486.12</v>
      </c>
      <c r="X855" s="110">
        <v>-10216957.43</v>
      </c>
      <c r="Y855" s="110">
        <v>-13686696.32</v>
      </c>
      <c r="Z855" s="110">
        <v>-13931829.720000001</v>
      </c>
      <c r="AA855" s="110">
        <v>-9169059.7300000004</v>
      </c>
      <c r="AB855" s="110">
        <v>-4155658.75</v>
      </c>
      <c r="AC855" s="110"/>
      <c r="AD855" s="533">
        <f t="shared" si="477"/>
        <v>-1978980.0354166671</v>
      </c>
      <c r="AE855" s="529"/>
      <c r="AF855" s="118"/>
      <c r="AG855" s="271" t="s">
        <v>681</v>
      </c>
      <c r="AH855" s="116"/>
      <c r="AI855" s="116"/>
      <c r="AJ855" s="116"/>
      <c r="AK855" s="117">
        <f t="shared" si="497"/>
        <v>-1978980.0354166671</v>
      </c>
      <c r="AL855" s="116">
        <f t="shared" si="473"/>
        <v>-1978980.0354166671</v>
      </c>
      <c r="AM855" s="115"/>
      <c r="AN855" s="116"/>
      <c r="AO855" s="348">
        <f t="shared" si="474"/>
        <v>0</v>
      </c>
      <c r="AP855" s="297"/>
      <c r="AQ855" s="101">
        <f t="shared" si="478"/>
        <v>-4155658.75</v>
      </c>
      <c r="AR855" s="116"/>
      <c r="AS855" s="116"/>
      <c r="AT855" s="116"/>
      <c r="AU855" s="116">
        <f t="shared" si="498"/>
        <v>-4155658.75</v>
      </c>
      <c r="AV855" s="343">
        <f t="shared" si="475"/>
        <v>-4155658.75</v>
      </c>
      <c r="AW855" s="116"/>
      <c r="AX855" s="116"/>
      <c r="AY855" s="343">
        <f t="shared" si="476"/>
        <v>0</v>
      </c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</row>
    <row r="856" spans="1:76" s="21" customFormat="1" ht="12" customHeight="1">
      <c r="A856" s="195">
        <v>19100022</v>
      </c>
      <c r="B856" s="126" t="s">
        <v>2514</v>
      </c>
      <c r="C856" s="109" t="s">
        <v>290</v>
      </c>
      <c r="D856" s="130" t="str">
        <f t="shared" si="462"/>
        <v>Non-Op</v>
      </c>
      <c r="E856" s="130"/>
      <c r="F856" s="109"/>
      <c r="G856" s="130"/>
      <c r="H856" s="212" t="str">
        <f t="shared" si="491"/>
        <v/>
      </c>
      <c r="I856" s="212" t="str">
        <f t="shared" si="492"/>
        <v/>
      </c>
      <c r="J856" s="212" t="str">
        <f t="shared" si="493"/>
        <v/>
      </c>
      <c r="K856" s="212" t="str">
        <f t="shared" si="469"/>
        <v>Non-Op</v>
      </c>
      <c r="L856" s="212" t="str">
        <f t="shared" si="464"/>
        <v>NO</v>
      </c>
      <c r="M856" s="212" t="str">
        <f t="shared" si="465"/>
        <v>NO</v>
      </c>
      <c r="N856" s="212" t="str">
        <f t="shared" si="466"/>
        <v/>
      </c>
      <c r="O856" s="212"/>
      <c r="P856" s="110">
        <v>-879861.66</v>
      </c>
      <c r="Q856" s="110">
        <v>-5009990.04</v>
      </c>
      <c r="R856" s="110">
        <v>-10135116.869999999</v>
      </c>
      <c r="S856" s="110">
        <v>-14361800.85</v>
      </c>
      <c r="T856" s="110">
        <v>-20762465.170000002</v>
      </c>
      <c r="U856" s="110">
        <v>-7328050.8600000003</v>
      </c>
      <c r="V856" s="110">
        <v>-5134890.42</v>
      </c>
      <c r="W856" s="110">
        <v>-7881615.9000000004</v>
      </c>
      <c r="X856" s="110">
        <v>-8771563.4100000001</v>
      </c>
      <c r="Y856" s="110">
        <v>-14218877.59</v>
      </c>
      <c r="Z856" s="110">
        <v>-20752442.780000001</v>
      </c>
      <c r="AA856" s="110">
        <v>-25576556.170000002</v>
      </c>
      <c r="AB856" s="110">
        <v>-30934592.670000002</v>
      </c>
      <c r="AC856" s="110"/>
      <c r="AD856" s="533">
        <f t="shared" si="477"/>
        <v>-12986716.435416667</v>
      </c>
      <c r="AE856" s="529"/>
      <c r="AF856" s="118"/>
      <c r="AG856" s="271" t="s">
        <v>681</v>
      </c>
      <c r="AH856" s="116"/>
      <c r="AI856" s="116"/>
      <c r="AJ856" s="116"/>
      <c r="AK856" s="117">
        <f t="shared" si="497"/>
        <v>-12986716.435416667</v>
      </c>
      <c r="AL856" s="116">
        <f t="shared" si="473"/>
        <v>-12986716.435416667</v>
      </c>
      <c r="AM856" s="115"/>
      <c r="AN856" s="116"/>
      <c r="AO856" s="348">
        <f t="shared" si="474"/>
        <v>0</v>
      </c>
      <c r="AP856" s="297"/>
      <c r="AQ856" s="101">
        <f t="shared" si="478"/>
        <v>-30934592.670000002</v>
      </c>
      <c r="AR856" s="116"/>
      <c r="AS856" s="116"/>
      <c r="AT856" s="116"/>
      <c r="AU856" s="116">
        <f t="shared" si="498"/>
        <v>-30934592.670000002</v>
      </c>
      <c r="AV856" s="343">
        <f t="shared" si="475"/>
        <v>-30934592.670000002</v>
      </c>
      <c r="AW856" s="116"/>
      <c r="AX856" s="116"/>
      <c r="AY856" s="343">
        <f t="shared" si="476"/>
        <v>0</v>
      </c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</row>
    <row r="857" spans="1:76" s="21" customFormat="1" ht="12" customHeight="1">
      <c r="A857" s="195">
        <v>19100132</v>
      </c>
      <c r="B857" s="126" t="s">
        <v>2515</v>
      </c>
      <c r="C857" s="109" t="s">
        <v>251</v>
      </c>
      <c r="D857" s="130" t="str">
        <f t="shared" si="462"/>
        <v>Non-Op</v>
      </c>
      <c r="E857" s="130"/>
      <c r="F857" s="109"/>
      <c r="G857" s="130"/>
      <c r="H857" s="212" t="str">
        <f t="shared" si="491"/>
        <v/>
      </c>
      <c r="I857" s="212" t="str">
        <f t="shared" si="492"/>
        <v/>
      </c>
      <c r="J857" s="212" t="str">
        <f t="shared" si="493"/>
        <v/>
      </c>
      <c r="K857" s="212" t="str">
        <f t="shared" si="469"/>
        <v>Non-Op</v>
      </c>
      <c r="L857" s="212" t="str">
        <f t="shared" si="464"/>
        <v>NO</v>
      </c>
      <c r="M857" s="212" t="str">
        <f t="shared" si="465"/>
        <v>NO</v>
      </c>
      <c r="N857" s="212" t="str">
        <f t="shared" si="466"/>
        <v/>
      </c>
      <c r="O857" s="212"/>
      <c r="P857" s="110">
        <v>157451.29999999999</v>
      </c>
      <c r="Q857" s="110">
        <v>154043.98000000001</v>
      </c>
      <c r="R857" s="110">
        <v>136637.9</v>
      </c>
      <c r="S857" s="110">
        <v>103191.61</v>
      </c>
      <c r="T857" s="110">
        <v>51101.05</v>
      </c>
      <c r="U857" s="110">
        <v>-24712.48</v>
      </c>
      <c r="V857" s="110">
        <v>-50661.81</v>
      </c>
      <c r="W857" s="110">
        <v>-69516.479999999996</v>
      </c>
      <c r="X857" s="110">
        <v>-95316.33</v>
      </c>
      <c r="Y857" s="110">
        <v>-127612.35</v>
      </c>
      <c r="Z857" s="110">
        <v>-180652.25</v>
      </c>
      <c r="AA857" s="110">
        <v>-260028.41</v>
      </c>
      <c r="AB857" s="110">
        <v>-354652.15</v>
      </c>
      <c r="AC857" s="110"/>
      <c r="AD857" s="533">
        <f t="shared" si="477"/>
        <v>-38510.499583333331</v>
      </c>
      <c r="AE857" s="529"/>
      <c r="AF857" s="118"/>
      <c r="AG857" s="271" t="s">
        <v>681</v>
      </c>
      <c r="AH857" s="116"/>
      <c r="AI857" s="116"/>
      <c r="AJ857" s="116"/>
      <c r="AK857" s="117">
        <f t="shared" si="497"/>
        <v>-38510.499583333331</v>
      </c>
      <c r="AL857" s="116">
        <f t="shared" si="473"/>
        <v>-38510.499583333331</v>
      </c>
      <c r="AM857" s="115"/>
      <c r="AN857" s="116"/>
      <c r="AO857" s="348">
        <f t="shared" si="474"/>
        <v>0</v>
      </c>
      <c r="AP857" s="297"/>
      <c r="AQ857" s="101">
        <f t="shared" si="478"/>
        <v>-354652.15</v>
      </c>
      <c r="AR857" s="116"/>
      <c r="AS857" s="116"/>
      <c r="AT857" s="116"/>
      <c r="AU857" s="116">
        <f t="shared" si="498"/>
        <v>-354652.15</v>
      </c>
      <c r="AV857" s="343">
        <f t="shared" si="475"/>
        <v>-354652.15</v>
      </c>
      <c r="AW857" s="116"/>
      <c r="AX857" s="116"/>
      <c r="AY857" s="343">
        <f t="shared" si="476"/>
        <v>0</v>
      </c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</row>
    <row r="858" spans="1:76" s="21" customFormat="1" ht="12" customHeight="1">
      <c r="A858" s="195">
        <v>19100142</v>
      </c>
      <c r="B858" s="126" t="s">
        <v>2516</v>
      </c>
      <c r="C858" s="109" t="s">
        <v>252</v>
      </c>
      <c r="D858" s="130" t="str">
        <f t="shared" si="462"/>
        <v>Non-Op</v>
      </c>
      <c r="E858" s="130"/>
      <c r="F858" s="109"/>
      <c r="G858" s="130"/>
      <c r="H858" s="212" t="str">
        <f t="shared" si="491"/>
        <v/>
      </c>
      <c r="I858" s="212" t="str">
        <f t="shared" si="492"/>
        <v/>
      </c>
      <c r="J858" s="212" t="str">
        <f t="shared" si="493"/>
        <v/>
      </c>
      <c r="K858" s="212" t="str">
        <f t="shared" si="469"/>
        <v>Non-Op</v>
      </c>
      <c r="L858" s="212" t="str">
        <f t="shared" si="464"/>
        <v>NO</v>
      </c>
      <c r="M858" s="212" t="str">
        <f t="shared" si="465"/>
        <v>NO</v>
      </c>
      <c r="N858" s="212" t="str">
        <f t="shared" si="466"/>
        <v/>
      </c>
      <c r="O858" s="212"/>
      <c r="P858" s="110">
        <v>-43218.22</v>
      </c>
      <c r="Q858" s="110">
        <v>-67297.73</v>
      </c>
      <c r="R858" s="110">
        <v>-71446.87</v>
      </c>
      <c r="S858" s="110">
        <v>-55559.22</v>
      </c>
      <c r="T858" s="110">
        <v>-19936.11</v>
      </c>
      <c r="U858" s="110">
        <v>17717.47</v>
      </c>
      <c r="V858" s="110">
        <v>46941.33</v>
      </c>
      <c r="W858" s="110">
        <v>48652.86</v>
      </c>
      <c r="X858" s="110">
        <v>34207.279999999999</v>
      </c>
      <c r="Y858" s="110">
        <v>-3075.75</v>
      </c>
      <c r="Z858" s="110">
        <v>-53390.32</v>
      </c>
      <c r="AA858" s="110">
        <v>-105698.38</v>
      </c>
      <c r="AB858" s="110">
        <v>-138771.28</v>
      </c>
      <c r="AC858" s="110"/>
      <c r="AD858" s="533">
        <f t="shared" si="477"/>
        <v>-26656.682499999999</v>
      </c>
      <c r="AE858" s="529"/>
      <c r="AF858" s="118"/>
      <c r="AG858" s="271" t="s">
        <v>681</v>
      </c>
      <c r="AH858" s="116"/>
      <c r="AI858" s="116"/>
      <c r="AJ858" s="116"/>
      <c r="AK858" s="117">
        <f t="shared" si="497"/>
        <v>-26656.682499999999</v>
      </c>
      <c r="AL858" s="116">
        <f t="shared" si="473"/>
        <v>-26656.682499999999</v>
      </c>
      <c r="AM858" s="115"/>
      <c r="AN858" s="116"/>
      <c r="AO858" s="348">
        <f t="shared" si="474"/>
        <v>0</v>
      </c>
      <c r="AP858" s="297"/>
      <c r="AQ858" s="101">
        <f t="shared" si="478"/>
        <v>-138771.28</v>
      </c>
      <c r="AR858" s="116"/>
      <c r="AS858" s="116"/>
      <c r="AT858" s="116"/>
      <c r="AU858" s="116">
        <f t="shared" si="498"/>
        <v>-138771.28</v>
      </c>
      <c r="AV858" s="343">
        <f t="shared" si="475"/>
        <v>-138771.28</v>
      </c>
      <c r="AW858" s="116"/>
      <c r="AX858" s="116"/>
      <c r="AY858" s="343">
        <f t="shared" si="476"/>
        <v>0</v>
      </c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</row>
    <row r="859" spans="1:76" s="21" customFormat="1" ht="12" customHeight="1">
      <c r="A859" s="195">
        <v>19100152</v>
      </c>
      <c r="B859" s="126" t="s">
        <v>2517</v>
      </c>
      <c r="C859" s="109" t="s">
        <v>416</v>
      </c>
      <c r="D859" s="130" t="str">
        <f t="shared" si="462"/>
        <v>Non-Op</v>
      </c>
      <c r="E859" s="130"/>
      <c r="F859" s="109"/>
      <c r="G859" s="130"/>
      <c r="H859" s="212" t="str">
        <f t="shared" si="491"/>
        <v/>
      </c>
      <c r="I859" s="212" t="str">
        <f t="shared" si="492"/>
        <v/>
      </c>
      <c r="J859" s="212" t="str">
        <f t="shared" si="493"/>
        <v/>
      </c>
      <c r="K859" s="212" t="str">
        <f t="shared" si="469"/>
        <v>Non-Op</v>
      </c>
      <c r="L859" s="212" t="str">
        <f t="shared" si="464"/>
        <v>NO</v>
      </c>
      <c r="M859" s="212" t="str">
        <f t="shared" si="465"/>
        <v>NO</v>
      </c>
      <c r="N859" s="212" t="str">
        <f t="shared" si="466"/>
        <v/>
      </c>
      <c r="O859" s="212"/>
      <c r="P859" s="110">
        <v>3096867.64</v>
      </c>
      <c r="Q859" s="110">
        <v>2566424.1</v>
      </c>
      <c r="R859" s="110">
        <v>2086207.39</v>
      </c>
      <c r="S859" s="110">
        <v>1477309.85</v>
      </c>
      <c r="T859" s="110">
        <v>121338.55</v>
      </c>
      <c r="U859" s="110">
        <v>-130271.97</v>
      </c>
      <c r="V859" s="110">
        <v>-152574.91</v>
      </c>
      <c r="W859" s="110">
        <v>-168710.12</v>
      </c>
      <c r="X859" s="110">
        <v>-184386.33</v>
      </c>
      <c r="Y859" s="110">
        <v>-199622.56</v>
      </c>
      <c r="Z859" s="110">
        <v>-212228.27</v>
      </c>
      <c r="AA859" s="110">
        <v>-214693.6</v>
      </c>
      <c r="AB859" s="110">
        <v>-217836.91</v>
      </c>
      <c r="AC859" s="110"/>
      <c r="AD859" s="533">
        <f t="shared" si="477"/>
        <v>535692.29125000013</v>
      </c>
      <c r="AE859" s="529"/>
      <c r="AF859" s="118"/>
      <c r="AG859" s="271" t="s">
        <v>681</v>
      </c>
      <c r="AH859" s="116"/>
      <c r="AI859" s="116"/>
      <c r="AJ859" s="116"/>
      <c r="AK859" s="117">
        <f t="shared" si="497"/>
        <v>535692.29125000013</v>
      </c>
      <c r="AL859" s="116">
        <f t="shared" si="473"/>
        <v>535692.29125000013</v>
      </c>
      <c r="AM859" s="115"/>
      <c r="AN859" s="116"/>
      <c r="AO859" s="348">
        <f t="shared" si="474"/>
        <v>0</v>
      </c>
      <c r="AP859" s="297"/>
      <c r="AQ859" s="101">
        <f t="shared" si="478"/>
        <v>-217836.91</v>
      </c>
      <c r="AR859" s="116"/>
      <c r="AS859" s="116"/>
      <c r="AT859" s="116"/>
      <c r="AU859" s="116">
        <f t="shared" si="498"/>
        <v>-217836.91</v>
      </c>
      <c r="AV859" s="343">
        <f t="shared" si="475"/>
        <v>-217836.91</v>
      </c>
      <c r="AW859" s="116"/>
      <c r="AX859" s="116"/>
      <c r="AY859" s="343">
        <f t="shared" si="476"/>
        <v>0</v>
      </c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</row>
    <row r="860" spans="1:76" s="21" customFormat="1" ht="12" customHeight="1" thickBot="1">
      <c r="A860" s="195">
        <v>19100162</v>
      </c>
      <c r="B860" s="126" t="s">
        <v>2518</v>
      </c>
      <c r="C860" s="354" t="s">
        <v>337</v>
      </c>
      <c r="D860" s="355" t="str">
        <f t="shared" si="462"/>
        <v>Non-Op</v>
      </c>
      <c r="E860" s="355"/>
      <c r="F860" s="354"/>
      <c r="G860" s="355"/>
      <c r="H860" s="356" t="str">
        <f t="shared" si="491"/>
        <v/>
      </c>
      <c r="I860" s="356" t="str">
        <f t="shared" si="492"/>
        <v/>
      </c>
      <c r="J860" s="356" t="str">
        <f t="shared" si="493"/>
        <v/>
      </c>
      <c r="K860" s="356" t="str">
        <f t="shared" si="469"/>
        <v>Non-Op</v>
      </c>
      <c r="L860" s="356" t="str">
        <f t="shared" si="464"/>
        <v>NO</v>
      </c>
      <c r="M860" s="356" t="str">
        <f t="shared" si="465"/>
        <v>NO</v>
      </c>
      <c r="N860" s="356" t="str">
        <f t="shared" si="466"/>
        <v/>
      </c>
      <c r="O860" s="356"/>
      <c r="P860" s="110">
        <v>-5960719.8700000001</v>
      </c>
      <c r="Q860" s="110">
        <v>-4942293.47</v>
      </c>
      <c r="R860" s="110">
        <v>-4029352.27</v>
      </c>
      <c r="S860" s="110">
        <v>-2876614.27</v>
      </c>
      <c r="T860" s="110">
        <v>-361177.02</v>
      </c>
      <c r="U860" s="110">
        <v>-13685705.619999999</v>
      </c>
      <c r="V860" s="110">
        <v>-11390293.1</v>
      </c>
      <c r="W860" s="110">
        <v>-9348139.9600000009</v>
      </c>
      <c r="X860" s="110">
        <v>-7289177.6299999999</v>
      </c>
      <c r="Y860" s="110">
        <v>-5427031.8399999999</v>
      </c>
      <c r="Z860" s="110">
        <v>-4160378.14</v>
      </c>
      <c r="AA860" s="110">
        <v>-3494790.36</v>
      </c>
      <c r="AB860" s="110">
        <v>-2843705.57</v>
      </c>
      <c r="AC860" s="110"/>
      <c r="AD860" s="535">
        <f t="shared" si="477"/>
        <v>-5950597.2000000002</v>
      </c>
      <c r="AE860" s="529"/>
      <c r="AF860" s="118"/>
      <c r="AG860" s="271" t="s">
        <v>681</v>
      </c>
      <c r="AH860" s="116"/>
      <c r="AI860" s="116"/>
      <c r="AJ860" s="116"/>
      <c r="AK860" s="117">
        <f t="shared" si="497"/>
        <v>-5950597.2000000002</v>
      </c>
      <c r="AL860" s="116">
        <f t="shared" si="473"/>
        <v>-5950597.2000000002</v>
      </c>
      <c r="AM860" s="115"/>
      <c r="AN860" s="116"/>
      <c r="AO860" s="348">
        <f t="shared" si="474"/>
        <v>0</v>
      </c>
      <c r="AP860" s="297"/>
      <c r="AQ860" s="101">
        <f t="shared" si="478"/>
        <v>-2843705.57</v>
      </c>
      <c r="AR860" s="116"/>
      <c r="AS860" s="116"/>
      <c r="AT860" s="116"/>
      <c r="AU860" s="116">
        <f t="shared" si="498"/>
        <v>-2843705.57</v>
      </c>
      <c r="AV860" s="343">
        <f>SUM(AS860:AU860)</f>
        <v>-2843705.57</v>
      </c>
      <c r="AW860" s="116"/>
      <c r="AX860" s="116"/>
      <c r="AY860" s="343">
        <f t="shared" si="476"/>
        <v>0</v>
      </c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</row>
    <row r="861" spans="1:76" s="109" customFormat="1" ht="12" customHeight="1" thickBot="1">
      <c r="A861" s="207" t="s">
        <v>451</v>
      </c>
      <c r="B861" s="251" t="s">
        <v>451</v>
      </c>
      <c r="C861" s="263"/>
      <c r="D861" s="262" t="str">
        <f t="shared" si="462"/>
        <v xml:space="preserve">    </v>
      </c>
      <c r="E861" s="262"/>
      <c r="F861" s="263"/>
      <c r="G861" s="262"/>
      <c r="H861" s="264" t="s">
        <v>124</v>
      </c>
      <c r="I861" s="264" t="s">
        <v>124</v>
      </c>
      <c r="J861" s="264" t="s">
        <v>124</v>
      </c>
      <c r="K861" s="264" t="s">
        <v>124</v>
      </c>
      <c r="L861" s="264" t="s">
        <v>124</v>
      </c>
      <c r="M861" s="264" t="s">
        <v>124</v>
      </c>
      <c r="N861" s="264" t="str">
        <f t="shared" si="466"/>
        <v/>
      </c>
      <c r="O861" s="264"/>
      <c r="P861" s="353">
        <f t="shared" ref="P861:Z861" si="499">SUM( P9:P860)</f>
        <v>11394749750.970022</v>
      </c>
      <c r="Q861" s="353">
        <f t="shared" si="499"/>
        <v>11468802141.550005</v>
      </c>
      <c r="R861" s="353">
        <f t="shared" si="499"/>
        <v>11514848529.220016</v>
      </c>
      <c r="S861" s="353">
        <f t="shared" si="499"/>
        <v>11573935106.380033</v>
      </c>
      <c r="T861" s="353">
        <f t="shared" si="499"/>
        <v>11659356883.090004</v>
      </c>
      <c r="U861" s="353">
        <f t="shared" si="499"/>
        <v>11783605749.430006</v>
      </c>
      <c r="V861" s="353">
        <f t="shared" si="499"/>
        <v>12625792218.959986</v>
      </c>
      <c r="W861" s="353">
        <f t="shared" si="499"/>
        <v>12604473198.450003</v>
      </c>
      <c r="X861" s="353">
        <f t="shared" si="499"/>
        <v>12602024652.320011</v>
      </c>
      <c r="Y861" s="353">
        <f t="shared" si="499"/>
        <v>12541851064.239986</v>
      </c>
      <c r="Z861" s="353">
        <f t="shared" si="499"/>
        <v>12456431093.990002</v>
      </c>
      <c r="AA861" s="353">
        <f>SUM( AA9:AA860)</f>
        <v>12414895662.369999</v>
      </c>
      <c r="AB861" s="353">
        <f>SUM( AB9:AB860)</f>
        <v>12432450872.95998</v>
      </c>
      <c r="AC861" s="218"/>
      <c r="AD861" s="536">
        <f t="shared" si="477"/>
        <v>12096634717.663755</v>
      </c>
      <c r="AE861" s="152"/>
      <c r="AF861" s="153"/>
      <c r="AG861" s="275" t="s">
        <v>224</v>
      </c>
      <c r="AH861" s="154">
        <f t="shared" ref="AH861:AO861" si="500">SUM(AH9:AH860)</f>
        <v>74945908.649166673</v>
      </c>
      <c r="AI861" s="154">
        <f t="shared" si="500"/>
        <v>6783074823.4667683</v>
      </c>
      <c r="AJ861" s="154">
        <f>SUM(AJ9:AJ860)</f>
        <v>2445091064.733645</v>
      </c>
      <c r="AK861" s="189">
        <f t="shared" si="500"/>
        <v>1863524667.4358342</v>
      </c>
      <c r="AL861" s="154">
        <f t="shared" si="500"/>
        <v>11091690555.636255</v>
      </c>
      <c r="AM861" s="349">
        <f t="shared" si="500"/>
        <v>929998253.37833333</v>
      </c>
      <c r="AN861" s="154">
        <f t="shared" si="500"/>
        <v>0</v>
      </c>
      <c r="AO861" s="350">
        <f t="shared" si="500"/>
        <v>929998253.37833333</v>
      </c>
      <c r="AP861" s="297"/>
      <c r="AQ861" s="154">
        <f t="shared" si="478"/>
        <v>12432450872.95998</v>
      </c>
      <c r="AR861" s="154">
        <f>SUM(AR9:AR860)</f>
        <v>77387901.329999998</v>
      </c>
      <c r="AS861" s="154">
        <f t="shared" ref="AS861:AY861" si="501">SUM(AS9:AS860)</f>
        <v>6773642491.6445236</v>
      </c>
      <c r="AT861" s="154">
        <f t="shared" si="501"/>
        <v>2540179313.6054745</v>
      </c>
      <c r="AU861" s="154">
        <f t="shared" si="501"/>
        <v>2216710302.3799996</v>
      </c>
      <c r="AV861" s="344">
        <f>SUM(AV9:AV860)</f>
        <v>11530532107.62999</v>
      </c>
      <c r="AW861" s="154">
        <f t="shared" si="501"/>
        <v>824530863.99999952</v>
      </c>
      <c r="AX861" s="154">
        <f t="shared" si="501"/>
        <v>0</v>
      </c>
      <c r="AY861" s="345">
        <f t="shared" si="501"/>
        <v>824530863.99999952</v>
      </c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</row>
    <row r="862" spans="1:76" s="21" customFormat="1" ht="12" customHeight="1">
      <c r="A862" s="195">
        <v>20100023</v>
      </c>
      <c r="B862" s="126" t="s">
        <v>2519</v>
      </c>
      <c r="C862" s="109" t="s">
        <v>712</v>
      </c>
      <c r="D862" s="130" t="str">
        <f t="shared" si="462"/>
        <v>AIC</v>
      </c>
      <c r="E862" s="130"/>
      <c r="F862" s="109"/>
      <c r="G862" s="130"/>
      <c r="H862" s="212" t="str">
        <f t="shared" ref="H862:H902" si="502">IF(VALUE(AH862),H$7,IF(ISBLANK(AH862),"",H$7))</f>
        <v>AIC</v>
      </c>
      <c r="I862" s="212" t="str">
        <f t="shared" ref="I862:I902" si="503">IF(VALUE(AI862),I$7,IF(ISBLANK(AI862),"",I$7))</f>
        <v/>
      </c>
      <c r="J862" s="212" t="str">
        <f t="shared" ref="J862:J902" si="504">IF(VALUE(AJ862),J$7,IF(ISBLANK(AJ862),"",J$7))</f>
        <v/>
      </c>
      <c r="K862" s="212" t="str">
        <f t="shared" ref="K862:K902" si="505">IF(VALUE(AK862),K$7,IF(ISBLANK(AK862),"",K$7))</f>
        <v/>
      </c>
      <c r="L862" s="212" t="str">
        <f t="shared" si="464"/>
        <v>NO</v>
      </c>
      <c r="M862" s="212" t="str">
        <f t="shared" si="465"/>
        <v>NO</v>
      </c>
      <c r="N862" s="212" t="str">
        <f t="shared" si="466"/>
        <v/>
      </c>
      <c r="O862" s="212"/>
      <c r="P862" s="110">
        <v>-859037.91</v>
      </c>
      <c r="Q862" s="110">
        <v>-859037.91</v>
      </c>
      <c r="R862" s="110">
        <v>-859037.91</v>
      </c>
      <c r="S862" s="110">
        <v>-859037.91</v>
      </c>
      <c r="T862" s="110">
        <v>-859037.91</v>
      </c>
      <c r="U862" s="110">
        <v>-859037.91</v>
      </c>
      <c r="V862" s="110">
        <v>-859037.91</v>
      </c>
      <c r="W862" s="110">
        <v>-859037.91</v>
      </c>
      <c r="X862" s="110">
        <v>-859037.91</v>
      </c>
      <c r="Y862" s="110">
        <v>-859037.91</v>
      </c>
      <c r="Z862" s="110">
        <v>-859037.91</v>
      </c>
      <c r="AA862" s="110">
        <v>-859037.91</v>
      </c>
      <c r="AB862" s="110">
        <v>-859037.91</v>
      </c>
      <c r="AC862" s="110"/>
      <c r="AD862" s="539">
        <f t="shared" si="477"/>
        <v>-859037.91</v>
      </c>
      <c r="AE862" s="529"/>
      <c r="AF862" s="118"/>
      <c r="AG862" s="270">
        <v>2</v>
      </c>
      <c r="AH862" s="116">
        <f>AD862</f>
        <v>-859037.91</v>
      </c>
      <c r="AI862" s="116"/>
      <c r="AJ862" s="116"/>
      <c r="AK862" s="117"/>
      <c r="AL862" s="116">
        <f t="shared" si="473"/>
        <v>0</v>
      </c>
      <c r="AM862" s="115"/>
      <c r="AN862" s="116"/>
      <c r="AO862" s="348">
        <f t="shared" si="474"/>
        <v>0</v>
      </c>
      <c r="AP862" s="297"/>
      <c r="AQ862" s="101">
        <f t="shared" si="478"/>
        <v>-859037.91</v>
      </c>
      <c r="AR862" s="116">
        <f>AQ862</f>
        <v>-859037.91</v>
      </c>
      <c r="AS862" s="116"/>
      <c r="AT862" s="116"/>
      <c r="AU862" s="117"/>
      <c r="AV862" s="116">
        <f t="shared" si="475"/>
        <v>0</v>
      </c>
      <c r="AW862" s="115"/>
      <c r="AX862" s="116"/>
      <c r="AY862" s="343">
        <f t="shared" si="476"/>
        <v>0</v>
      </c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</row>
    <row r="863" spans="1:76" s="21" customFormat="1" ht="12" customHeight="1">
      <c r="A863" s="195">
        <v>20700003</v>
      </c>
      <c r="B863" s="126" t="s">
        <v>2520</v>
      </c>
      <c r="C863" s="109" t="s">
        <v>469</v>
      </c>
      <c r="D863" s="130" t="str">
        <f t="shared" si="462"/>
        <v>AIC</v>
      </c>
      <c r="E863" s="130"/>
      <c r="F863" s="109"/>
      <c r="G863" s="130"/>
      <c r="H863" s="212" t="str">
        <f t="shared" si="502"/>
        <v>AIC</v>
      </c>
      <c r="I863" s="212" t="str">
        <f t="shared" si="503"/>
        <v/>
      </c>
      <c r="J863" s="212" t="str">
        <f t="shared" si="504"/>
        <v/>
      </c>
      <c r="K863" s="212" t="str">
        <f t="shared" si="505"/>
        <v/>
      </c>
      <c r="L863" s="212" t="str">
        <f t="shared" si="464"/>
        <v>NO</v>
      </c>
      <c r="M863" s="212" t="str">
        <f t="shared" si="465"/>
        <v>NO</v>
      </c>
      <c r="N863" s="212" t="str">
        <f t="shared" si="466"/>
        <v/>
      </c>
      <c r="O863" s="212"/>
      <c r="P863" s="110">
        <v>-122847945.22</v>
      </c>
      <c r="Q863" s="110">
        <v>-122847945.22</v>
      </c>
      <c r="R863" s="110">
        <v>-122847945.22</v>
      </c>
      <c r="S863" s="110">
        <v>-122847945.22</v>
      </c>
      <c r="T863" s="110">
        <v>-122847945.22</v>
      </c>
      <c r="U863" s="110">
        <v>-122847945.22</v>
      </c>
      <c r="V863" s="110">
        <v>-122847945.22</v>
      </c>
      <c r="W863" s="110">
        <v>-122847945.22</v>
      </c>
      <c r="X863" s="110">
        <v>-122847945.22</v>
      </c>
      <c r="Y863" s="110">
        <v>-122847945.22</v>
      </c>
      <c r="Z863" s="110">
        <v>-122847945.22</v>
      </c>
      <c r="AA863" s="110">
        <v>-122847945.22</v>
      </c>
      <c r="AB863" s="110">
        <v>-122847945.22</v>
      </c>
      <c r="AC863" s="110"/>
      <c r="AD863" s="533">
        <f t="shared" si="477"/>
        <v>-122847945.22000001</v>
      </c>
      <c r="AE863" s="529"/>
      <c r="AF863" s="118"/>
      <c r="AG863" s="270">
        <v>4</v>
      </c>
      <c r="AH863" s="116">
        <f>AD863</f>
        <v>-122847945.22000001</v>
      </c>
      <c r="AI863" s="116"/>
      <c r="AJ863" s="116"/>
      <c r="AK863" s="117"/>
      <c r="AL863" s="116">
        <f t="shared" si="473"/>
        <v>0</v>
      </c>
      <c r="AM863" s="115"/>
      <c r="AN863" s="116"/>
      <c r="AO863" s="348">
        <f t="shared" si="474"/>
        <v>0</v>
      </c>
      <c r="AP863" s="297"/>
      <c r="AQ863" s="101">
        <f t="shared" si="478"/>
        <v>-122847945.22</v>
      </c>
      <c r="AR863" s="116">
        <f>AQ863</f>
        <v>-122847945.22</v>
      </c>
      <c r="AS863" s="116"/>
      <c r="AT863" s="116"/>
      <c r="AU863" s="117"/>
      <c r="AV863" s="116">
        <f t="shared" si="475"/>
        <v>0</v>
      </c>
      <c r="AW863" s="115"/>
      <c r="AX863" s="116"/>
      <c r="AY863" s="343">
        <f t="shared" si="476"/>
        <v>0</v>
      </c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</row>
    <row r="864" spans="1:76" s="21" customFormat="1" ht="12" customHeight="1">
      <c r="A864" s="195">
        <v>20700013</v>
      </c>
      <c r="B864" s="126" t="s">
        <v>2521</v>
      </c>
      <c r="C864" s="109" t="s">
        <v>368</v>
      </c>
      <c r="D864" s="130" t="str">
        <f t="shared" si="462"/>
        <v>AIC</v>
      </c>
      <c r="E864" s="130"/>
      <c r="F864" s="109"/>
      <c r="G864" s="130"/>
      <c r="H864" s="212" t="str">
        <f t="shared" si="502"/>
        <v>AIC</v>
      </c>
      <c r="I864" s="212" t="str">
        <f t="shared" si="503"/>
        <v/>
      </c>
      <c r="J864" s="212" t="str">
        <f t="shared" si="504"/>
        <v/>
      </c>
      <c r="K864" s="212" t="str">
        <f t="shared" si="505"/>
        <v/>
      </c>
      <c r="L864" s="212" t="str">
        <f t="shared" si="464"/>
        <v>NO</v>
      </c>
      <c r="M864" s="212" t="str">
        <f t="shared" si="465"/>
        <v>NO</v>
      </c>
      <c r="N864" s="212" t="str">
        <f t="shared" si="466"/>
        <v/>
      </c>
      <c r="O864" s="212"/>
      <c r="P864" s="110">
        <v>-338395484.31</v>
      </c>
      <c r="Q864" s="110">
        <v>-338395484.31</v>
      </c>
      <c r="R864" s="110">
        <v>-338395484.31</v>
      </c>
      <c r="S864" s="110">
        <v>-338395484.31</v>
      </c>
      <c r="T864" s="110">
        <v>-338395484.31</v>
      </c>
      <c r="U864" s="110">
        <v>-338395484.31</v>
      </c>
      <c r="V864" s="110">
        <v>-338395484.31</v>
      </c>
      <c r="W864" s="110">
        <v>-338395484.31</v>
      </c>
      <c r="X864" s="110">
        <v>-338395484.31</v>
      </c>
      <c r="Y864" s="110">
        <v>-338395484.31</v>
      </c>
      <c r="Z864" s="110">
        <v>-338395484.31</v>
      </c>
      <c r="AA864" s="110">
        <v>-338395484.31</v>
      </c>
      <c r="AB864" s="110">
        <v>-338395484.31</v>
      </c>
      <c r="AC864" s="110"/>
      <c r="AD864" s="533">
        <f t="shared" si="477"/>
        <v>-338395484.31</v>
      </c>
      <c r="AE864" s="529"/>
      <c r="AF864" s="118"/>
      <c r="AG864" s="270">
        <v>4</v>
      </c>
      <c r="AH864" s="116">
        <f>AD864</f>
        <v>-338395484.31</v>
      </c>
      <c r="AI864" s="116"/>
      <c r="AJ864" s="116"/>
      <c r="AK864" s="117"/>
      <c r="AL864" s="116">
        <f t="shared" si="473"/>
        <v>0</v>
      </c>
      <c r="AM864" s="115"/>
      <c r="AN864" s="116"/>
      <c r="AO864" s="348">
        <f t="shared" si="474"/>
        <v>0</v>
      </c>
      <c r="AP864" s="297"/>
      <c r="AQ864" s="101">
        <f t="shared" si="478"/>
        <v>-338395484.31</v>
      </c>
      <c r="AR864" s="116">
        <f>AQ864</f>
        <v>-338395484.31</v>
      </c>
      <c r="AS864" s="116"/>
      <c r="AT864" s="116"/>
      <c r="AU864" s="117"/>
      <c r="AV864" s="116">
        <f t="shared" si="475"/>
        <v>0</v>
      </c>
      <c r="AW864" s="115"/>
      <c r="AX864" s="116"/>
      <c r="AY864" s="343">
        <f t="shared" si="476"/>
        <v>0</v>
      </c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</row>
    <row r="865" spans="1:76" s="21" customFormat="1" ht="12" customHeight="1">
      <c r="A865" s="195">
        <v>20700023</v>
      </c>
      <c r="B865" s="126" t="s">
        <v>2522</v>
      </c>
      <c r="C865" s="109" t="s">
        <v>485</v>
      </c>
      <c r="D865" s="130" t="str">
        <f t="shared" si="462"/>
        <v>AIC</v>
      </c>
      <c r="E865" s="130"/>
      <c r="F865" s="109"/>
      <c r="G865" s="130"/>
      <c r="H865" s="212" t="str">
        <f t="shared" si="502"/>
        <v>AIC</v>
      </c>
      <c r="I865" s="212" t="str">
        <f t="shared" si="503"/>
        <v/>
      </c>
      <c r="J865" s="212" t="str">
        <f t="shared" si="504"/>
        <v/>
      </c>
      <c r="K865" s="212" t="str">
        <f t="shared" si="505"/>
        <v/>
      </c>
      <c r="L865" s="212" t="str">
        <f t="shared" si="464"/>
        <v>NO</v>
      </c>
      <c r="M865" s="212" t="str">
        <f t="shared" si="465"/>
        <v>NO</v>
      </c>
      <c r="N865" s="212" t="str">
        <f t="shared" si="466"/>
        <v/>
      </c>
      <c r="O865" s="212"/>
      <c r="P865" s="110">
        <v>-16901820.34</v>
      </c>
      <c r="Q865" s="110">
        <v>-16901820.34</v>
      </c>
      <c r="R865" s="110">
        <v>-16901820.34</v>
      </c>
      <c r="S865" s="110">
        <v>-16901820.34</v>
      </c>
      <c r="T865" s="110">
        <v>-16901820.34</v>
      </c>
      <c r="U865" s="110">
        <v>-16901820.34</v>
      </c>
      <c r="V865" s="110">
        <v>-16901820.34</v>
      </c>
      <c r="W865" s="110">
        <v>-16901820.34</v>
      </c>
      <c r="X865" s="110">
        <v>-16901820.34</v>
      </c>
      <c r="Y865" s="110">
        <v>-16901820.34</v>
      </c>
      <c r="Z865" s="110">
        <v>-16901820.34</v>
      </c>
      <c r="AA865" s="110">
        <v>-16901820.34</v>
      </c>
      <c r="AB865" s="110">
        <v>-16901820.34</v>
      </c>
      <c r="AC865" s="110"/>
      <c r="AD865" s="533">
        <f t="shared" si="477"/>
        <v>-16901820.34</v>
      </c>
      <c r="AE865" s="529"/>
      <c r="AF865" s="118"/>
      <c r="AG865" s="270">
        <v>4</v>
      </c>
      <c r="AH865" s="116">
        <f>AD865</f>
        <v>-16901820.34</v>
      </c>
      <c r="AI865" s="116"/>
      <c r="AJ865" s="116"/>
      <c r="AK865" s="117"/>
      <c r="AL865" s="116">
        <f t="shared" si="473"/>
        <v>0</v>
      </c>
      <c r="AM865" s="115"/>
      <c r="AN865" s="116"/>
      <c r="AO865" s="348">
        <f t="shared" si="474"/>
        <v>0</v>
      </c>
      <c r="AP865" s="297"/>
      <c r="AQ865" s="101">
        <f t="shared" si="478"/>
        <v>-16901820.34</v>
      </c>
      <c r="AR865" s="116">
        <f>AQ865</f>
        <v>-16901820.34</v>
      </c>
      <c r="AS865" s="116"/>
      <c r="AT865" s="116"/>
      <c r="AU865" s="117"/>
      <c r="AV865" s="116">
        <f t="shared" si="475"/>
        <v>0</v>
      </c>
      <c r="AW865" s="115"/>
      <c r="AX865" s="116"/>
      <c r="AY865" s="343">
        <f t="shared" si="476"/>
        <v>0</v>
      </c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</row>
    <row r="866" spans="1:76" s="21" customFormat="1" ht="12" customHeight="1">
      <c r="A866" s="195">
        <v>21100003</v>
      </c>
      <c r="B866" s="126" t="s">
        <v>2523</v>
      </c>
      <c r="C866" s="109" t="s">
        <v>431</v>
      </c>
      <c r="D866" s="130" t="str">
        <f t="shared" ref="D866:D931" si="506">IF(CONCATENATE(H866,I866,J866,K866,N866)= "ERBGRB","CRB",CONCATENATE(H866,I866,J866,K866,N866))</f>
        <v>AIC</v>
      </c>
      <c r="E866" s="130"/>
      <c r="F866" s="109"/>
      <c r="G866" s="130"/>
      <c r="H866" s="212" t="str">
        <f t="shared" si="502"/>
        <v>AIC</v>
      </c>
      <c r="I866" s="212" t="str">
        <f t="shared" si="503"/>
        <v/>
      </c>
      <c r="J866" s="212" t="str">
        <f t="shared" si="504"/>
        <v/>
      </c>
      <c r="K866" s="212" t="str">
        <f t="shared" si="505"/>
        <v/>
      </c>
      <c r="L866" s="212" t="str">
        <f t="shared" si="464"/>
        <v>NO</v>
      </c>
      <c r="M866" s="212" t="str">
        <f t="shared" si="465"/>
        <v>NO</v>
      </c>
      <c r="N866" s="212" t="str">
        <f t="shared" si="466"/>
        <v/>
      </c>
      <c r="O866" s="212"/>
      <c r="P866" s="110">
        <v>-2803605116.4699998</v>
      </c>
      <c r="Q866" s="110">
        <v>-2803605116.4699998</v>
      </c>
      <c r="R866" s="110">
        <v>-2803605116.4699998</v>
      </c>
      <c r="S866" s="110">
        <v>-2803605116.4699998</v>
      </c>
      <c r="T866" s="110">
        <v>-2803605116.4699998</v>
      </c>
      <c r="U866" s="110">
        <v>-2803605116.4699998</v>
      </c>
      <c r="V866" s="110">
        <v>-2803605116.4699998</v>
      </c>
      <c r="W866" s="110">
        <v>-2803605116.4699998</v>
      </c>
      <c r="X866" s="110">
        <v>-2803605116.4699998</v>
      </c>
      <c r="Y866" s="110">
        <v>-2803605116.4699998</v>
      </c>
      <c r="Z866" s="110">
        <v>-2803605116.4699998</v>
      </c>
      <c r="AA866" s="110">
        <v>-2803605116.4699998</v>
      </c>
      <c r="AB866" s="110">
        <v>-2803605116.4699998</v>
      </c>
      <c r="AC866" s="110"/>
      <c r="AD866" s="533">
        <f t="shared" si="477"/>
        <v>-2803605116.4700003</v>
      </c>
      <c r="AE866" s="529"/>
      <c r="AF866" s="118"/>
      <c r="AG866" s="270">
        <v>4</v>
      </c>
      <c r="AH866" s="116">
        <f>AD866</f>
        <v>-2803605116.4700003</v>
      </c>
      <c r="AI866" s="116"/>
      <c r="AJ866" s="116"/>
      <c r="AK866" s="117"/>
      <c r="AL866" s="116">
        <f t="shared" si="473"/>
        <v>0</v>
      </c>
      <c r="AM866" s="115"/>
      <c r="AN866" s="116"/>
      <c r="AO866" s="348">
        <f t="shared" si="474"/>
        <v>0</v>
      </c>
      <c r="AP866" s="297"/>
      <c r="AQ866" s="101">
        <f t="shared" si="478"/>
        <v>-2803605116.4699998</v>
      </c>
      <c r="AR866" s="116">
        <f>AQ866</f>
        <v>-2803605116.4699998</v>
      </c>
      <c r="AS866" s="116"/>
      <c r="AT866" s="116"/>
      <c r="AU866" s="117"/>
      <c r="AV866" s="116">
        <f t="shared" si="475"/>
        <v>0</v>
      </c>
      <c r="AW866" s="115"/>
      <c r="AX866" s="116"/>
      <c r="AY866" s="343">
        <f t="shared" si="476"/>
        <v>0</v>
      </c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</row>
    <row r="867" spans="1:76" s="21" customFormat="1" ht="12" customHeight="1">
      <c r="A867" s="195">
        <v>21100383</v>
      </c>
      <c r="B867" s="126" t="s">
        <v>2524</v>
      </c>
      <c r="C867" s="143" t="s">
        <v>5</v>
      </c>
      <c r="D867" s="130" t="str">
        <f t="shared" si="506"/>
        <v>Non-Op</v>
      </c>
      <c r="E867" s="130"/>
      <c r="F867" s="143"/>
      <c r="G867" s="130"/>
      <c r="H867" s="212" t="str">
        <f t="shared" si="502"/>
        <v/>
      </c>
      <c r="I867" s="212" t="str">
        <f t="shared" si="503"/>
        <v/>
      </c>
      <c r="J867" s="212" t="str">
        <f t="shared" si="504"/>
        <v/>
      </c>
      <c r="K867" s="212" t="str">
        <f t="shared" si="505"/>
        <v>Non-Op</v>
      </c>
      <c r="L867" s="212" t="str">
        <f t="shared" si="464"/>
        <v>NO</v>
      </c>
      <c r="M867" s="212" t="str">
        <f t="shared" si="465"/>
        <v>NO</v>
      </c>
      <c r="N867" s="212" t="str">
        <f t="shared" si="466"/>
        <v/>
      </c>
      <c r="O867" s="212"/>
      <c r="P867" s="110">
        <v>-491575</v>
      </c>
      <c r="Q867" s="110">
        <v>-491575</v>
      </c>
      <c r="R867" s="110">
        <v>-491575</v>
      </c>
      <c r="S867" s="110">
        <v>-491575</v>
      </c>
      <c r="T867" s="110">
        <v>-491575</v>
      </c>
      <c r="U867" s="110">
        <v>-491575</v>
      </c>
      <c r="V867" s="110">
        <v>-491575</v>
      </c>
      <c r="W867" s="110">
        <v>-491575</v>
      </c>
      <c r="X867" s="110">
        <v>-491575</v>
      </c>
      <c r="Y867" s="110">
        <v>-491575</v>
      </c>
      <c r="Z867" s="110">
        <v>-491575</v>
      </c>
      <c r="AA867" s="110">
        <v>-491575</v>
      </c>
      <c r="AB867" s="110">
        <v>-491575</v>
      </c>
      <c r="AC867" s="110"/>
      <c r="AD867" s="533">
        <f t="shared" si="477"/>
        <v>-491575</v>
      </c>
      <c r="AE867" s="529"/>
      <c r="AF867" s="118"/>
      <c r="AG867" s="270" t="s">
        <v>453</v>
      </c>
      <c r="AH867" s="116"/>
      <c r="AI867" s="116"/>
      <c r="AJ867" s="116"/>
      <c r="AK867" s="117">
        <f>AD867</f>
        <v>-491575</v>
      </c>
      <c r="AL867" s="116">
        <f t="shared" si="473"/>
        <v>-491575</v>
      </c>
      <c r="AM867" s="115"/>
      <c r="AN867" s="116"/>
      <c r="AO867" s="348">
        <f t="shared" si="474"/>
        <v>0</v>
      </c>
      <c r="AP867" s="297"/>
      <c r="AQ867" s="101">
        <f t="shared" si="478"/>
        <v>-491575</v>
      </c>
      <c r="AR867" s="116"/>
      <c r="AS867" s="116"/>
      <c r="AT867" s="116"/>
      <c r="AU867" s="117">
        <f>AQ867</f>
        <v>-491575</v>
      </c>
      <c r="AV867" s="116">
        <f t="shared" si="475"/>
        <v>-491575</v>
      </c>
      <c r="AW867" s="115"/>
      <c r="AX867" s="116"/>
      <c r="AY867" s="343">
        <f t="shared" si="476"/>
        <v>0</v>
      </c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</row>
    <row r="868" spans="1:76" s="21" customFormat="1" ht="12" customHeight="1">
      <c r="A868" s="195">
        <v>21400013</v>
      </c>
      <c r="B868" s="126" t="s">
        <v>2525</v>
      </c>
      <c r="C868" s="109" t="s">
        <v>392</v>
      </c>
      <c r="D868" s="130" t="str">
        <f t="shared" si="506"/>
        <v>AIC</v>
      </c>
      <c r="E868" s="130"/>
      <c r="F868" s="109"/>
      <c r="G868" s="130"/>
      <c r="H868" s="212" t="str">
        <f t="shared" si="502"/>
        <v>AIC</v>
      </c>
      <c r="I868" s="212" t="str">
        <f t="shared" si="503"/>
        <v/>
      </c>
      <c r="J868" s="212" t="str">
        <f t="shared" si="504"/>
        <v/>
      </c>
      <c r="K868" s="212" t="str">
        <f t="shared" si="505"/>
        <v/>
      </c>
      <c r="L868" s="212" t="str">
        <f t="shared" si="464"/>
        <v>NO</v>
      </c>
      <c r="M868" s="212" t="str">
        <f t="shared" si="465"/>
        <v>NO</v>
      </c>
      <c r="N868" s="212" t="str">
        <f t="shared" si="466"/>
        <v/>
      </c>
      <c r="O868" s="212"/>
      <c r="P868" s="110">
        <v>2148854.7200000002</v>
      </c>
      <c r="Q868" s="110">
        <v>2148854.7200000002</v>
      </c>
      <c r="R868" s="110">
        <v>2148854.7200000002</v>
      </c>
      <c r="S868" s="110">
        <v>2148854.7200000002</v>
      </c>
      <c r="T868" s="110">
        <v>2148854.7200000002</v>
      </c>
      <c r="U868" s="110">
        <v>2148854.7200000002</v>
      </c>
      <c r="V868" s="110">
        <v>2148854.7200000002</v>
      </c>
      <c r="W868" s="110">
        <v>2148854.7200000002</v>
      </c>
      <c r="X868" s="110">
        <v>2148854.7200000002</v>
      </c>
      <c r="Y868" s="110">
        <v>2148854.7200000002</v>
      </c>
      <c r="Z868" s="110">
        <v>2148854.7200000002</v>
      </c>
      <c r="AA868" s="110">
        <v>2148854.7200000002</v>
      </c>
      <c r="AB868" s="110">
        <v>2148854.7200000002</v>
      </c>
      <c r="AC868" s="110"/>
      <c r="AD868" s="533">
        <f t="shared" si="477"/>
        <v>2148854.7199999997</v>
      </c>
      <c r="AE868" s="529"/>
      <c r="AF868" s="118"/>
      <c r="AG868" s="270">
        <v>4</v>
      </c>
      <c r="AH868" s="116">
        <f t="shared" ref="AH868:AH874" si="507">AD868</f>
        <v>2148854.7199999997</v>
      </c>
      <c r="AI868" s="116"/>
      <c r="AJ868" s="116"/>
      <c r="AK868" s="117"/>
      <c r="AL868" s="116">
        <f t="shared" si="473"/>
        <v>0</v>
      </c>
      <c r="AM868" s="115"/>
      <c r="AN868" s="116"/>
      <c r="AO868" s="348">
        <f t="shared" si="474"/>
        <v>0</v>
      </c>
      <c r="AP868" s="297"/>
      <c r="AQ868" s="101">
        <f t="shared" si="478"/>
        <v>2148854.7200000002</v>
      </c>
      <c r="AR868" s="116">
        <f t="shared" ref="AR868:AR874" si="508">AQ868</f>
        <v>2148854.7200000002</v>
      </c>
      <c r="AS868" s="116"/>
      <c r="AT868" s="116"/>
      <c r="AU868" s="117"/>
      <c r="AV868" s="116">
        <f t="shared" si="475"/>
        <v>0</v>
      </c>
      <c r="AW868" s="115"/>
      <c r="AX868" s="116"/>
      <c r="AY868" s="343">
        <f t="shared" si="476"/>
        <v>0</v>
      </c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</row>
    <row r="869" spans="1:76" s="21" customFormat="1" ht="12" customHeight="1">
      <c r="A869" s="195">
        <v>21400033</v>
      </c>
      <c r="B869" s="126" t="s">
        <v>2526</v>
      </c>
      <c r="C869" s="109" t="s">
        <v>393</v>
      </c>
      <c r="D869" s="130" t="str">
        <f t="shared" si="506"/>
        <v>AIC</v>
      </c>
      <c r="E869" s="130"/>
      <c r="F869" s="109"/>
      <c r="G869" s="130"/>
      <c r="H869" s="212" t="str">
        <f t="shared" si="502"/>
        <v>AIC</v>
      </c>
      <c r="I869" s="212" t="str">
        <f t="shared" si="503"/>
        <v/>
      </c>
      <c r="J869" s="212" t="str">
        <f t="shared" si="504"/>
        <v/>
      </c>
      <c r="K869" s="212" t="str">
        <f t="shared" si="505"/>
        <v/>
      </c>
      <c r="L869" s="212" t="str">
        <f t="shared" si="464"/>
        <v>NO</v>
      </c>
      <c r="M869" s="212" t="str">
        <f t="shared" si="465"/>
        <v>NO</v>
      </c>
      <c r="N869" s="212" t="str">
        <f t="shared" si="466"/>
        <v/>
      </c>
      <c r="O869" s="212"/>
      <c r="P869" s="110">
        <v>4985024.68</v>
      </c>
      <c r="Q869" s="110">
        <v>4985024.68</v>
      </c>
      <c r="R869" s="110">
        <v>4985024.68</v>
      </c>
      <c r="S869" s="110">
        <v>4985024.68</v>
      </c>
      <c r="T869" s="110">
        <v>4985024.68</v>
      </c>
      <c r="U869" s="110">
        <v>4985024.68</v>
      </c>
      <c r="V869" s="110">
        <v>4985024.68</v>
      </c>
      <c r="W869" s="110">
        <v>4985024.68</v>
      </c>
      <c r="X869" s="110">
        <v>4985024.68</v>
      </c>
      <c r="Y869" s="110">
        <v>4985024.68</v>
      </c>
      <c r="Z869" s="110">
        <v>4985024.68</v>
      </c>
      <c r="AA869" s="110">
        <v>4985024.68</v>
      </c>
      <c r="AB869" s="110">
        <v>4985024.68</v>
      </c>
      <c r="AC869" s="110"/>
      <c r="AD869" s="533">
        <f t="shared" si="477"/>
        <v>4985024.68</v>
      </c>
      <c r="AE869" s="529"/>
      <c r="AF869" s="118"/>
      <c r="AG869" s="270">
        <v>4</v>
      </c>
      <c r="AH869" s="116">
        <f t="shared" si="507"/>
        <v>4985024.68</v>
      </c>
      <c r="AI869" s="116"/>
      <c r="AJ869" s="116"/>
      <c r="AK869" s="117"/>
      <c r="AL869" s="116">
        <f t="shared" si="473"/>
        <v>0</v>
      </c>
      <c r="AM869" s="115"/>
      <c r="AN869" s="116"/>
      <c r="AO869" s="348">
        <f t="shared" si="474"/>
        <v>0</v>
      </c>
      <c r="AP869" s="297"/>
      <c r="AQ869" s="101">
        <f t="shared" si="478"/>
        <v>4985024.68</v>
      </c>
      <c r="AR869" s="116">
        <f t="shared" si="508"/>
        <v>4985024.68</v>
      </c>
      <c r="AS869" s="116"/>
      <c r="AT869" s="116"/>
      <c r="AU869" s="117"/>
      <c r="AV869" s="116">
        <f t="shared" si="475"/>
        <v>0</v>
      </c>
      <c r="AW869" s="115"/>
      <c r="AX869" s="116"/>
      <c r="AY869" s="343">
        <f t="shared" si="476"/>
        <v>0</v>
      </c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</row>
    <row r="870" spans="1:76" s="21" customFormat="1" ht="12" customHeight="1">
      <c r="A870" s="195">
        <v>21500023</v>
      </c>
      <c r="B870" s="126" t="s">
        <v>2527</v>
      </c>
      <c r="C870" s="109" t="s">
        <v>486</v>
      </c>
      <c r="D870" s="130" t="str">
        <f t="shared" si="506"/>
        <v>AIC</v>
      </c>
      <c r="E870" s="130"/>
      <c r="F870" s="109"/>
      <c r="G870" s="130"/>
      <c r="H870" s="212" t="str">
        <f t="shared" si="502"/>
        <v>AIC</v>
      </c>
      <c r="I870" s="212" t="str">
        <f t="shared" si="503"/>
        <v/>
      </c>
      <c r="J870" s="212" t="str">
        <f t="shared" si="504"/>
        <v/>
      </c>
      <c r="K870" s="212" t="str">
        <f t="shared" si="505"/>
        <v/>
      </c>
      <c r="L870" s="212" t="str">
        <f t="shared" si="464"/>
        <v>NO</v>
      </c>
      <c r="M870" s="212" t="str">
        <f t="shared" si="465"/>
        <v>NO</v>
      </c>
      <c r="N870" s="212" t="str">
        <f t="shared" si="466"/>
        <v/>
      </c>
      <c r="O870" s="212"/>
      <c r="P870" s="110">
        <v>-13324625</v>
      </c>
      <c r="Q870" s="110">
        <v>-13324625</v>
      </c>
      <c r="R870" s="110">
        <v>-14443200</v>
      </c>
      <c r="S870" s="110">
        <v>-14443200</v>
      </c>
      <c r="T870" s="110">
        <v>-14443200</v>
      </c>
      <c r="U870" s="110">
        <v>-14443200</v>
      </c>
      <c r="V870" s="110">
        <v>-14443200</v>
      </c>
      <c r="W870" s="110">
        <v>-14443200</v>
      </c>
      <c r="X870" s="110">
        <v>-14443200</v>
      </c>
      <c r="Y870" s="110">
        <v>-14443200</v>
      </c>
      <c r="Z870" s="110">
        <v>-14443200</v>
      </c>
      <c r="AA870" s="110">
        <v>-14443200</v>
      </c>
      <c r="AB870" s="110">
        <v>-14443200</v>
      </c>
      <c r="AC870" s="110"/>
      <c r="AD870" s="533">
        <f t="shared" si="477"/>
        <v>-14303378.125</v>
      </c>
      <c r="AE870" s="529"/>
      <c r="AF870" s="118"/>
      <c r="AG870" s="270">
        <v>6</v>
      </c>
      <c r="AH870" s="116">
        <f t="shared" si="507"/>
        <v>-14303378.125</v>
      </c>
      <c r="AI870" s="116"/>
      <c r="AJ870" s="116"/>
      <c r="AK870" s="117"/>
      <c r="AL870" s="116">
        <f t="shared" si="473"/>
        <v>0</v>
      </c>
      <c r="AM870" s="115"/>
      <c r="AN870" s="116"/>
      <c r="AO870" s="348">
        <f t="shared" si="474"/>
        <v>0</v>
      </c>
      <c r="AP870" s="297"/>
      <c r="AQ870" s="101">
        <f t="shared" si="478"/>
        <v>-14443200</v>
      </c>
      <c r="AR870" s="116">
        <f t="shared" si="508"/>
        <v>-14443200</v>
      </c>
      <c r="AS870" s="116"/>
      <c r="AT870" s="116"/>
      <c r="AU870" s="117"/>
      <c r="AV870" s="116">
        <f t="shared" si="475"/>
        <v>0</v>
      </c>
      <c r="AW870" s="115"/>
      <c r="AX870" s="116"/>
      <c r="AY870" s="343">
        <f t="shared" si="476"/>
        <v>0</v>
      </c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</row>
    <row r="871" spans="1:76" s="21" customFormat="1" ht="12" customHeight="1">
      <c r="A871" s="195">
        <v>21500033</v>
      </c>
      <c r="B871" s="126" t="s">
        <v>2528</v>
      </c>
      <c r="C871" s="109" t="s">
        <v>263</v>
      </c>
      <c r="D871" s="130" t="str">
        <f t="shared" si="506"/>
        <v>AIC</v>
      </c>
      <c r="E871" s="130"/>
      <c r="F871" s="109"/>
      <c r="G871" s="130"/>
      <c r="H871" s="212" t="str">
        <f t="shared" si="502"/>
        <v>AIC</v>
      </c>
      <c r="I871" s="212" t="str">
        <f t="shared" si="503"/>
        <v/>
      </c>
      <c r="J871" s="212" t="str">
        <f t="shared" si="504"/>
        <v/>
      </c>
      <c r="K871" s="212" t="str">
        <f t="shared" si="505"/>
        <v/>
      </c>
      <c r="L871" s="212" t="str">
        <f t="shared" si="464"/>
        <v>NO</v>
      </c>
      <c r="M871" s="212" t="str">
        <f t="shared" si="465"/>
        <v>NO</v>
      </c>
      <c r="N871" s="212" t="str">
        <f t="shared" si="466"/>
        <v/>
      </c>
      <c r="O871" s="212"/>
      <c r="P871" s="110">
        <v>-6914541</v>
      </c>
      <c r="Q871" s="110">
        <v>-6914541</v>
      </c>
      <c r="R871" s="110">
        <v>-8111172</v>
      </c>
      <c r="S871" s="110">
        <v>-8111172</v>
      </c>
      <c r="T871" s="110">
        <v>-8111172</v>
      </c>
      <c r="U871" s="110">
        <v>-8111172</v>
      </c>
      <c r="V871" s="110">
        <v>-8111172</v>
      </c>
      <c r="W871" s="110">
        <v>-8111172</v>
      </c>
      <c r="X871" s="110">
        <v>-8111172</v>
      </c>
      <c r="Y871" s="110">
        <v>-8111172</v>
      </c>
      <c r="Z871" s="110">
        <v>-8111172</v>
      </c>
      <c r="AA871" s="110">
        <v>-8111172</v>
      </c>
      <c r="AB871" s="110">
        <v>-8111172</v>
      </c>
      <c r="AC871" s="110"/>
      <c r="AD871" s="533">
        <f t="shared" si="477"/>
        <v>-7961593.125</v>
      </c>
      <c r="AE871" s="529"/>
      <c r="AF871" s="118"/>
      <c r="AG871" s="270">
        <v>6</v>
      </c>
      <c r="AH871" s="116">
        <f t="shared" si="507"/>
        <v>-7961593.125</v>
      </c>
      <c r="AI871" s="116"/>
      <c r="AJ871" s="116"/>
      <c r="AK871" s="117"/>
      <c r="AL871" s="116">
        <f t="shared" si="473"/>
        <v>0</v>
      </c>
      <c r="AM871" s="115"/>
      <c r="AN871" s="116"/>
      <c r="AO871" s="348">
        <f t="shared" si="474"/>
        <v>0</v>
      </c>
      <c r="AP871" s="297"/>
      <c r="AQ871" s="101">
        <f t="shared" si="478"/>
        <v>-8111172</v>
      </c>
      <c r="AR871" s="116">
        <f t="shared" si="508"/>
        <v>-8111172</v>
      </c>
      <c r="AS871" s="116"/>
      <c r="AT871" s="116"/>
      <c r="AU871" s="117"/>
      <c r="AV871" s="116">
        <f t="shared" si="475"/>
        <v>0</v>
      </c>
      <c r="AW871" s="115"/>
      <c r="AX871" s="116"/>
      <c r="AY871" s="343">
        <f t="shared" si="476"/>
        <v>0</v>
      </c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</row>
    <row r="872" spans="1:76" s="21" customFormat="1" ht="12" customHeight="1">
      <c r="A872" s="195">
        <v>21600003</v>
      </c>
      <c r="B872" s="126" t="s">
        <v>2529</v>
      </c>
      <c r="C872" s="109" t="s">
        <v>153</v>
      </c>
      <c r="D872" s="130" t="str">
        <f t="shared" si="506"/>
        <v>AIC</v>
      </c>
      <c r="E872" s="130"/>
      <c r="F872" s="109"/>
      <c r="G872" s="130"/>
      <c r="H872" s="212" t="str">
        <f t="shared" si="502"/>
        <v>AIC</v>
      </c>
      <c r="I872" s="212" t="str">
        <f t="shared" si="503"/>
        <v/>
      </c>
      <c r="J872" s="212" t="str">
        <f t="shared" si="504"/>
        <v/>
      </c>
      <c r="K872" s="212" t="str">
        <f t="shared" si="505"/>
        <v/>
      </c>
      <c r="L872" s="212" t="str">
        <f t="shared" ref="L872:L937" si="509">IF(VALUE(AM872),"W/C",IF(ISBLANK(AM872),"NO","W/C"))</f>
        <v>NO</v>
      </c>
      <c r="M872" s="212" t="str">
        <f t="shared" ref="M872:M937" si="510">IF(VALUE(AN872),"W/C",IF(ISBLANK(AN872),"NO","W/C"))</f>
        <v>NO</v>
      </c>
      <c r="N872" s="212" t="str">
        <f t="shared" ref="N872:N937" si="511">IF(OR(CONCATENATE(L872,M872)="NOW/C",CONCATENATE(L872,M872)="W/CNO"),"W/C","")</f>
        <v/>
      </c>
      <c r="O872" s="212"/>
      <c r="P872" s="110">
        <v>-472137990.38999999</v>
      </c>
      <c r="Q872" s="110">
        <v>-476255557.19999999</v>
      </c>
      <c r="R872" s="110">
        <v>-467591908.44999999</v>
      </c>
      <c r="S872" s="110">
        <v>-469704275.00999999</v>
      </c>
      <c r="T872" s="110">
        <v>-467024285.61000001</v>
      </c>
      <c r="U872" s="110">
        <v>-473362683.5</v>
      </c>
      <c r="V872" s="110">
        <v>-476778454.24000001</v>
      </c>
      <c r="W872" s="110">
        <v>-575839305.55999994</v>
      </c>
      <c r="X872" s="110">
        <v>-576747555.69000006</v>
      </c>
      <c r="Y872" s="110">
        <v>-573385784.59000003</v>
      </c>
      <c r="Z872" s="110">
        <v>-546002227.39999998</v>
      </c>
      <c r="AA872" s="110">
        <v>-567625678.71000004</v>
      </c>
      <c r="AB872" s="110">
        <v>-567780012.27999997</v>
      </c>
      <c r="AC872" s="110"/>
      <c r="AD872" s="533">
        <f t="shared" si="477"/>
        <v>-515856393.10791665</v>
      </c>
      <c r="AE872" s="529"/>
      <c r="AF872" s="118"/>
      <c r="AG872" s="270">
        <v>6</v>
      </c>
      <c r="AH872" s="116">
        <f t="shared" si="507"/>
        <v>-515856393.10791665</v>
      </c>
      <c r="AI872" s="116"/>
      <c r="AJ872" s="116"/>
      <c r="AK872" s="117"/>
      <c r="AL872" s="116">
        <f t="shared" si="473"/>
        <v>0</v>
      </c>
      <c r="AM872" s="115"/>
      <c r="AN872" s="116"/>
      <c r="AO872" s="348">
        <f t="shared" si="474"/>
        <v>0</v>
      </c>
      <c r="AP872" s="297"/>
      <c r="AQ872" s="101">
        <f t="shared" si="478"/>
        <v>-567780012.27999997</v>
      </c>
      <c r="AR872" s="116">
        <f t="shared" si="508"/>
        <v>-567780012.27999997</v>
      </c>
      <c r="AS872" s="116"/>
      <c r="AT872" s="116"/>
      <c r="AU872" s="117"/>
      <c r="AV872" s="116">
        <f t="shared" si="475"/>
        <v>0</v>
      </c>
      <c r="AW872" s="115"/>
      <c r="AX872" s="116"/>
      <c r="AY872" s="343">
        <f t="shared" si="476"/>
        <v>0</v>
      </c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</row>
    <row r="873" spans="1:76" s="21" customFormat="1" ht="12" customHeight="1">
      <c r="A873" s="208" t="s">
        <v>152</v>
      </c>
      <c r="B873" s="109" t="s">
        <v>152</v>
      </c>
      <c r="C873" s="109"/>
      <c r="D873" s="130" t="str">
        <f t="shared" si="506"/>
        <v>AIC</v>
      </c>
      <c r="E873" s="130"/>
      <c r="F873" s="109"/>
      <c r="G873" s="130"/>
      <c r="H873" s="212" t="str">
        <f t="shared" si="502"/>
        <v>AIC</v>
      </c>
      <c r="I873" s="212" t="str">
        <f t="shared" si="503"/>
        <v/>
      </c>
      <c r="J873" s="212" t="str">
        <f t="shared" si="504"/>
        <v/>
      </c>
      <c r="K873" s="212" t="str">
        <f t="shared" si="505"/>
        <v/>
      </c>
      <c r="L873" s="212" t="str">
        <f t="shared" si="509"/>
        <v>NO</v>
      </c>
      <c r="M873" s="212" t="str">
        <f t="shared" si="510"/>
        <v>NO</v>
      </c>
      <c r="N873" s="212" t="str">
        <f t="shared" si="511"/>
        <v/>
      </c>
      <c r="O873" s="212"/>
      <c r="P873" s="110">
        <v>-193746413.21000001</v>
      </c>
      <c r="Q873" s="110">
        <v>-205221183.87</v>
      </c>
      <c r="R873" s="110">
        <v>-218669887.69999999</v>
      </c>
      <c r="S873" s="110">
        <v>-222846475.78</v>
      </c>
      <c r="T873" s="110">
        <v>-257784672.59999999</v>
      </c>
      <c r="U873" s="110">
        <v>-289607636.88999999</v>
      </c>
      <c r="V873" s="110">
        <v>-320054043.67000002</v>
      </c>
      <c r="W873" s="110">
        <v>-65649263.079999998</v>
      </c>
      <c r="X873" s="110">
        <v>-115235101.8</v>
      </c>
      <c r="Y873" s="110">
        <v>-163037442.33000001</v>
      </c>
      <c r="Z873" s="110">
        <v>-179762156.53999999</v>
      </c>
      <c r="AA873" s="110">
        <v>-193549374.97</v>
      </c>
      <c r="AB873" s="110">
        <v>-189817219.87</v>
      </c>
      <c r="AC873" s="110"/>
      <c r="AD873" s="533">
        <f t="shared" si="477"/>
        <v>-201933254.64750001</v>
      </c>
      <c r="AE873" s="529"/>
      <c r="AF873" s="119"/>
      <c r="AG873" s="269">
        <v>6</v>
      </c>
      <c r="AH873" s="116">
        <f t="shared" si="507"/>
        <v>-201933254.64750001</v>
      </c>
      <c r="AI873" s="116"/>
      <c r="AJ873" s="116"/>
      <c r="AK873" s="117"/>
      <c r="AL873" s="116">
        <f t="shared" si="473"/>
        <v>0</v>
      </c>
      <c r="AM873" s="115"/>
      <c r="AN873" s="116"/>
      <c r="AO873" s="348">
        <f t="shared" si="474"/>
        <v>0</v>
      </c>
      <c r="AP873" s="297"/>
      <c r="AQ873" s="101">
        <f t="shared" si="478"/>
        <v>-189817219.87</v>
      </c>
      <c r="AR873" s="116">
        <f t="shared" si="508"/>
        <v>-189817219.87</v>
      </c>
      <c r="AS873" s="116"/>
      <c r="AT873" s="116"/>
      <c r="AU873" s="117"/>
      <c r="AV873" s="116">
        <f t="shared" si="475"/>
        <v>0</v>
      </c>
      <c r="AW873" s="115"/>
      <c r="AX873" s="116"/>
      <c r="AY873" s="343">
        <f t="shared" si="476"/>
        <v>0</v>
      </c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</row>
    <row r="874" spans="1:76" s="21" customFormat="1" ht="12" customHeight="1">
      <c r="A874" s="195">
        <v>43800003</v>
      </c>
      <c r="B874" s="126" t="s">
        <v>2530</v>
      </c>
      <c r="C874" s="109" t="s">
        <v>634</v>
      </c>
      <c r="D874" s="130" t="str">
        <f t="shared" si="506"/>
        <v>AIC</v>
      </c>
      <c r="E874" s="130"/>
      <c r="F874" s="109"/>
      <c r="G874" s="130"/>
      <c r="H874" s="212" t="str">
        <f t="shared" si="502"/>
        <v>AIC</v>
      </c>
      <c r="I874" s="212" t="str">
        <f t="shared" si="503"/>
        <v/>
      </c>
      <c r="J874" s="212" t="str">
        <f t="shared" si="504"/>
        <v/>
      </c>
      <c r="K874" s="212" t="str">
        <f t="shared" si="505"/>
        <v/>
      </c>
      <c r="L874" s="212" t="str">
        <f t="shared" si="509"/>
        <v>NO</v>
      </c>
      <c r="M874" s="212" t="str">
        <f t="shared" si="510"/>
        <v>NO</v>
      </c>
      <c r="N874" s="212" t="str">
        <f t="shared" si="511"/>
        <v/>
      </c>
      <c r="O874" s="212"/>
      <c r="P874" s="110">
        <v>51573654</v>
      </c>
      <c r="Q874" s="110">
        <v>64757904</v>
      </c>
      <c r="R874" s="110">
        <v>64757904</v>
      </c>
      <c r="S874" s="110">
        <v>96545904</v>
      </c>
      <c r="T874" s="110">
        <v>99545904</v>
      </c>
      <c r="U874" s="110">
        <v>106845904</v>
      </c>
      <c r="V874" s="110">
        <v>227784248</v>
      </c>
      <c r="W874" s="110">
        <v>12656250</v>
      </c>
      <c r="X874" s="110">
        <v>12656250</v>
      </c>
      <c r="Y874" s="110">
        <v>58611458</v>
      </c>
      <c r="Z874" s="110">
        <v>58611458</v>
      </c>
      <c r="AA874" s="110">
        <v>65911458</v>
      </c>
      <c r="AB874" s="110">
        <v>102455756.09999999</v>
      </c>
      <c r="AC874" s="110"/>
      <c r="AD874" s="533">
        <f t="shared" si="477"/>
        <v>78808278.920833334</v>
      </c>
      <c r="AE874" s="529"/>
      <c r="AF874" s="119"/>
      <c r="AG874" s="269">
        <v>6</v>
      </c>
      <c r="AH874" s="116">
        <f t="shared" si="507"/>
        <v>78808278.920833334</v>
      </c>
      <c r="AI874" s="116"/>
      <c r="AJ874" s="116"/>
      <c r="AK874" s="117"/>
      <c r="AL874" s="116">
        <f t="shared" si="473"/>
        <v>0</v>
      </c>
      <c r="AM874" s="115"/>
      <c r="AN874" s="116"/>
      <c r="AO874" s="348">
        <f t="shared" si="474"/>
        <v>0</v>
      </c>
      <c r="AP874" s="297"/>
      <c r="AQ874" s="101">
        <f t="shared" si="478"/>
        <v>102455756.09999999</v>
      </c>
      <c r="AR874" s="116">
        <f t="shared" si="508"/>
        <v>102455756.09999999</v>
      </c>
      <c r="AS874" s="116"/>
      <c r="AT874" s="116"/>
      <c r="AU874" s="117"/>
      <c r="AV874" s="116">
        <f t="shared" si="475"/>
        <v>0</v>
      </c>
      <c r="AW874" s="115"/>
      <c r="AX874" s="116"/>
      <c r="AY874" s="343">
        <f t="shared" si="476"/>
        <v>0</v>
      </c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</row>
    <row r="875" spans="1:76" s="21" customFormat="1" ht="12" customHeight="1">
      <c r="A875" s="197">
        <v>43900003</v>
      </c>
      <c r="B875" s="242" t="s">
        <v>2531</v>
      </c>
      <c r="C875" s="109" t="s">
        <v>476</v>
      </c>
      <c r="D875" s="130" t="str">
        <f t="shared" si="506"/>
        <v>Non-Op</v>
      </c>
      <c r="E875" s="130"/>
      <c r="F875" s="109"/>
      <c r="G875" s="130"/>
      <c r="H875" s="212" t="str">
        <f t="shared" si="502"/>
        <v/>
      </c>
      <c r="I875" s="212" t="str">
        <f t="shared" si="503"/>
        <v/>
      </c>
      <c r="J875" s="212" t="str">
        <f t="shared" si="504"/>
        <v/>
      </c>
      <c r="K875" s="212" t="str">
        <f t="shared" si="505"/>
        <v>Non-Op</v>
      </c>
      <c r="L875" s="212" t="str">
        <f t="shared" si="509"/>
        <v>NO</v>
      </c>
      <c r="M875" s="212" t="str">
        <f t="shared" si="510"/>
        <v>NO</v>
      </c>
      <c r="N875" s="212" t="str">
        <f t="shared" si="511"/>
        <v/>
      </c>
      <c r="O875" s="212"/>
      <c r="P875" s="110">
        <v>5848610</v>
      </c>
      <c r="Q875" s="110">
        <v>5848610</v>
      </c>
      <c r="R875" s="110">
        <v>5848610</v>
      </c>
      <c r="S875" s="110">
        <v>5848610</v>
      </c>
      <c r="T875" s="110">
        <v>5848610</v>
      </c>
      <c r="U875" s="110">
        <v>5848610</v>
      </c>
      <c r="V875" s="110">
        <v>5848610</v>
      </c>
      <c r="W875" s="110">
        <v>5848610</v>
      </c>
      <c r="X875" s="110">
        <v>5848610</v>
      </c>
      <c r="Y875" s="110">
        <v>-21484570.550000001</v>
      </c>
      <c r="Z875" s="110">
        <v>-21484570.550000001</v>
      </c>
      <c r="AA875" s="110">
        <v>-21484570.550000001</v>
      </c>
      <c r="AB875" s="110">
        <v>-21484570.550000001</v>
      </c>
      <c r="AC875" s="110"/>
      <c r="AD875" s="533">
        <f t="shared" si="477"/>
        <v>-2123567.6604166669</v>
      </c>
      <c r="AE875" s="529"/>
      <c r="AF875" s="118"/>
      <c r="AG875" s="270" t="s">
        <v>408</v>
      </c>
      <c r="AH875" s="116"/>
      <c r="AI875" s="116"/>
      <c r="AJ875" s="116"/>
      <c r="AK875" s="117">
        <f>AD875</f>
        <v>-2123567.6604166669</v>
      </c>
      <c r="AL875" s="116">
        <f t="shared" si="473"/>
        <v>-2123567.6604166669</v>
      </c>
      <c r="AM875" s="115"/>
      <c r="AN875" s="116"/>
      <c r="AO875" s="348">
        <f t="shared" si="474"/>
        <v>0</v>
      </c>
      <c r="AP875" s="297"/>
      <c r="AQ875" s="101">
        <f t="shared" si="478"/>
        <v>-21484570.550000001</v>
      </c>
      <c r="AR875" s="116"/>
      <c r="AS875" s="116"/>
      <c r="AT875" s="116"/>
      <c r="AU875" s="117">
        <f>AQ875</f>
        <v>-21484570.550000001</v>
      </c>
      <c r="AV875" s="116">
        <f t="shared" si="475"/>
        <v>-21484570.550000001</v>
      </c>
      <c r="AW875" s="115"/>
      <c r="AX875" s="116"/>
      <c r="AY875" s="343">
        <f t="shared" si="476"/>
        <v>0</v>
      </c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</row>
    <row r="876" spans="1:76" s="21" customFormat="1" ht="12" customHeight="1">
      <c r="A876" s="195">
        <v>21600011</v>
      </c>
      <c r="B876" s="126" t="s">
        <v>2532</v>
      </c>
      <c r="C876" s="109" t="s">
        <v>753</v>
      </c>
      <c r="D876" s="130" t="str">
        <f t="shared" si="506"/>
        <v>Non-Op</v>
      </c>
      <c r="E876" s="130"/>
      <c r="F876" s="109"/>
      <c r="G876" s="130"/>
      <c r="H876" s="212" t="str">
        <f t="shared" si="502"/>
        <v/>
      </c>
      <c r="I876" s="212" t="str">
        <f t="shared" si="503"/>
        <v/>
      </c>
      <c r="J876" s="212" t="str">
        <f t="shared" si="504"/>
        <v/>
      </c>
      <c r="K876" s="212" t="str">
        <f t="shared" si="505"/>
        <v>Non-Op</v>
      </c>
      <c r="L876" s="212" t="str">
        <f t="shared" si="509"/>
        <v>NO</v>
      </c>
      <c r="M876" s="212" t="str">
        <f t="shared" si="510"/>
        <v>NO</v>
      </c>
      <c r="N876" s="212" t="str">
        <f t="shared" si="511"/>
        <v/>
      </c>
      <c r="O876" s="212"/>
      <c r="P876" s="110">
        <v>12344604.66</v>
      </c>
      <c r="Q876" s="110">
        <v>16462171.470000001</v>
      </c>
      <c r="R876" s="110">
        <v>10113728.720000001</v>
      </c>
      <c r="S876" s="110">
        <v>12329544.279999999</v>
      </c>
      <c r="T876" s="110">
        <v>9649554.8800000008</v>
      </c>
      <c r="U876" s="110">
        <v>15987952.77</v>
      </c>
      <c r="V876" s="110">
        <v>17329518.510000002</v>
      </c>
      <c r="W876" s="110">
        <v>24120574.16</v>
      </c>
      <c r="X876" s="110">
        <v>25028824.289999999</v>
      </c>
      <c r="Y876" s="110">
        <v>21534947.190000001</v>
      </c>
      <c r="Z876" s="110">
        <v>-5848610</v>
      </c>
      <c r="AA876" s="110">
        <v>15774841.310000001</v>
      </c>
      <c r="AB876" s="110">
        <v>16075312.880000001</v>
      </c>
      <c r="AC876" s="110"/>
      <c r="AD876" s="533">
        <f t="shared" si="477"/>
        <v>14724417.195833335</v>
      </c>
      <c r="AE876" s="529"/>
      <c r="AF876" s="118"/>
      <c r="AG876" s="270" t="s">
        <v>408</v>
      </c>
      <c r="AH876" s="116"/>
      <c r="AI876" s="116"/>
      <c r="AJ876" s="116"/>
      <c r="AK876" s="117">
        <f>AD876</f>
        <v>14724417.195833335</v>
      </c>
      <c r="AL876" s="116">
        <f t="shared" si="473"/>
        <v>14724417.195833335</v>
      </c>
      <c r="AM876" s="115"/>
      <c r="AN876" s="116"/>
      <c r="AO876" s="348">
        <f t="shared" si="474"/>
        <v>0</v>
      </c>
      <c r="AP876" s="297"/>
      <c r="AQ876" s="101">
        <f t="shared" si="478"/>
        <v>16075312.880000001</v>
      </c>
      <c r="AR876" s="116"/>
      <c r="AS876" s="116"/>
      <c r="AT876" s="116"/>
      <c r="AU876" s="117">
        <f>AQ876</f>
        <v>16075312.880000001</v>
      </c>
      <c r="AV876" s="116">
        <f t="shared" si="475"/>
        <v>16075312.880000001</v>
      </c>
      <c r="AW876" s="115"/>
      <c r="AX876" s="116"/>
      <c r="AY876" s="343">
        <f t="shared" si="476"/>
        <v>0</v>
      </c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</row>
    <row r="877" spans="1:76" s="21" customFormat="1" ht="12" customHeight="1">
      <c r="A877" s="195">
        <v>21600013</v>
      </c>
      <c r="B877" s="126" t="s">
        <v>2533</v>
      </c>
      <c r="C877" s="109" t="s">
        <v>248</v>
      </c>
      <c r="D877" s="130" t="str">
        <f t="shared" si="506"/>
        <v>AIC</v>
      </c>
      <c r="E877" s="130"/>
      <c r="F877" s="109"/>
      <c r="G877" s="130"/>
      <c r="H877" s="212" t="str">
        <f t="shared" si="502"/>
        <v>AIC</v>
      </c>
      <c r="I877" s="212" t="str">
        <f t="shared" si="503"/>
        <v/>
      </c>
      <c r="J877" s="212" t="str">
        <f t="shared" si="504"/>
        <v/>
      </c>
      <c r="K877" s="212" t="str">
        <f t="shared" si="505"/>
        <v/>
      </c>
      <c r="L877" s="212" t="str">
        <f t="shared" si="509"/>
        <v>NO</v>
      </c>
      <c r="M877" s="212" t="str">
        <f t="shared" si="510"/>
        <v>NO</v>
      </c>
      <c r="N877" s="212" t="str">
        <f t="shared" si="511"/>
        <v/>
      </c>
      <c r="O877" s="212"/>
      <c r="P877" s="110">
        <v>77562549.519999996</v>
      </c>
      <c r="Q877" s="110">
        <v>77562549.519999996</v>
      </c>
      <c r="R877" s="110">
        <v>77562549.519999996</v>
      </c>
      <c r="S877" s="110">
        <v>77562549.519999996</v>
      </c>
      <c r="T877" s="110">
        <v>77562549.519999996</v>
      </c>
      <c r="U877" s="110">
        <v>77562549.519999996</v>
      </c>
      <c r="V877" s="110">
        <v>77562549.519999996</v>
      </c>
      <c r="W877" s="110">
        <v>77562549.519999996</v>
      </c>
      <c r="X877" s="110">
        <v>77562549.519999996</v>
      </c>
      <c r="Y877" s="110">
        <v>77562549.519999996</v>
      </c>
      <c r="Z877" s="110">
        <v>77562549.519999996</v>
      </c>
      <c r="AA877" s="110">
        <v>77562549.519999996</v>
      </c>
      <c r="AB877" s="110">
        <v>77562549.519999996</v>
      </c>
      <c r="AC877" s="110"/>
      <c r="AD877" s="533">
        <f t="shared" si="477"/>
        <v>77562549.519999996</v>
      </c>
      <c r="AE877" s="529"/>
      <c r="AF877" s="118"/>
      <c r="AG877" s="270">
        <v>6</v>
      </c>
      <c r="AH877" s="116">
        <f t="shared" ref="AH877:AH884" si="512">AD877</f>
        <v>77562549.519999996</v>
      </c>
      <c r="AI877" s="116"/>
      <c r="AJ877" s="116"/>
      <c r="AK877" s="117"/>
      <c r="AL877" s="116">
        <f t="shared" si="473"/>
        <v>0</v>
      </c>
      <c r="AM877" s="115"/>
      <c r="AN877" s="116"/>
      <c r="AO877" s="348">
        <f t="shared" si="474"/>
        <v>0</v>
      </c>
      <c r="AP877" s="297"/>
      <c r="AQ877" s="101">
        <f t="shared" si="478"/>
        <v>77562549.519999996</v>
      </c>
      <c r="AR877" s="116">
        <f t="shared" ref="AR877:AR884" si="513">AQ877</f>
        <v>77562549.519999996</v>
      </c>
      <c r="AS877" s="116"/>
      <c r="AT877" s="116"/>
      <c r="AU877" s="117"/>
      <c r="AV877" s="116">
        <f t="shared" si="475"/>
        <v>0</v>
      </c>
      <c r="AW877" s="115"/>
      <c r="AX877" s="116"/>
      <c r="AY877" s="343">
        <f t="shared" si="476"/>
        <v>0</v>
      </c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</row>
    <row r="878" spans="1:76" s="21" customFormat="1" ht="12" customHeight="1">
      <c r="A878" s="195">
        <v>21600023</v>
      </c>
      <c r="B878" s="126" t="s">
        <v>2534</v>
      </c>
      <c r="C878" s="109" t="s">
        <v>249</v>
      </c>
      <c r="D878" s="130" t="str">
        <f t="shared" si="506"/>
        <v>AIC</v>
      </c>
      <c r="E878" s="130"/>
      <c r="F878" s="109"/>
      <c r="G878" s="130"/>
      <c r="H878" s="212" t="str">
        <f t="shared" si="502"/>
        <v>AIC</v>
      </c>
      <c r="I878" s="212" t="str">
        <f t="shared" si="503"/>
        <v/>
      </c>
      <c r="J878" s="212" t="str">
        <f t="shared" si="504"/>
        <v/>
      </c>
      <c r="K878" s="212" t="str">
        <f t="shared" si="505"/>
        <v/>
      </c>
      <c r="L878" s="212" t="str">
        <f t="shared" si="509"/>
        <v>NO</v>
      </c>
      <c r="M878" s="212" t="str">
        <f t="shared" si="510"/>
        <v>NO</v>
      </c>
      <c r="N878" s="212" t="str">
        <f t="shared" si="511"/>
        <v/>
      </c>
      <c r="O878" s="212"/>
      <c r="P878" s="110">
        <v>1755001.25</v>
      </c>
      <c r="Q878" s="110">
        <v>1755001.25</v>
      </c>
      <c r="R878" s="110">
        <v>1755001.25</v>
      </c>
      <c r="S878" s="110">
        <v>1755001.25</v>
      </c>
      <c r="T878" s="110">
        <v>1755001.25</v>
      </c>
      <c r="U878" s="110">
        <v>1755001.25</v>
      </c>
      <c r="V878" s="110">
        <v>1755001.25</v>
      </c>
      <c r="W878" s="110">
        <v>1755001.25</v>
      </c>
      <c r="X878" s="110">
        <v>1755001.25</v>
      </c>
      <c r="Y878" s="110">
        <v>1755001.25</v>
      </c>
      <c r="Z878" s="110">
        <v>1755001.25</v>
      </c>
      <c r="AA878" s="110">
        <v>1755001.25</v>
      </c>
      <c r="AB878" s="110">
        <v>1755001.25</v>
      </c>
      <c r="AC878" s="110"/>
      <c r="AD878" s="533">
        <f t="shared" si="477"/>
        <v>1755001.25</v>
      </c>
      <c r="AE878" s="529"/>
      <c r="AF878" s="118"/>
      <c r="AG878" s="270">
        <v>6</v>
      </c>
      <c r="AH878" s="116">
        <f t="shared" si="512"/>
        <v>1755001.25</v>
      </c>
      <c r="AI878" s="116"/>
      <c r="AJ878" s="116"/>
      <c r="AK878" s="117"/>
      <c r="AL878" s="116">
        <f t="shared" si="473"/>
        <v>0</v>
      </c>
      <c r="AM878" s="115"/>
      <c r="AN878" s="116"/>
      <c r="AO878" s="348">
        <f t="shared" si="474"/>
        <v>0</v>
      </c>
      <c r="AP878" s="297"/>
      <c r="AQ878" s="101">
        <f t="shared" si="478"/>
        <v>1755001.25</v>
      </c>
      <c r="AR878" s="116">
        <f t="shared" si="513"/>
        <v>1755001.25</v>
      </c>
      <c r="AS878" s="116"/>
      <c r="AT878" s="116"/>
      <c r="AU878" s="117"/>
      <c r="AV878" s="116">
        <f t="shared" si="475"/>
        <v>0</v>
      </c>
      <c r="AW878" s="115"/>
      <c r="AX878" s="116"/>
      <c r="AY878" s="343">
        <f t="shared" si="476"/>
        <v>0</v>
      </c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</row>
    <row r="879" spans="1:76" s="21" customFormat="1" ht="12" customHeight="1">
      <c r="A879" s="195">
        <v>21600033</v>
      </c>
      <c r="B879" s="126" t="s">
        <v>2535</v>
      </c>
      <c r="C879" s="109" t="s">
        <v>435</v>
      </c>
      <c r="D879" s="130" t="str">
        <f t="shared" si="506"/>
        <v>AIC</v>
      </c>
      <c r="E879" s="130"/>
      <c r="F879" s="109"/>
      <c r="G879" s="130"/>
      <c r="H879" s="212" t="str">
        <f t="shared" si="502"/>
        <v>AIC</v>
      </c>
      <c r="I879" s="212" t="str">
        <f t="shared" si="503"/>
        <v/>
      </c>
      <c r="J879" s="212" t="str">
        <f t="shared" si="504"/>
        <v/>
      </c>
      <c r="K879" s="212" t="str">
        <f t="shared" si="505"/>
        <v/>
      </c>
      <c r="L879" s="212" t="str">
        <f t="shared" si="509"/>
        <v>NO</v>
      </c>
      <c r="M879" s="212" t="str">
        <f t="shared" si="510"/>
        <v>NO</v>
      </c>
      <c r="N879" s="212" t="str">
        <f t="shared" si="511"/>
        <v/>
      </c>
      <c r="O879" s="212"/>
      <c r="P879" s="110">
        <v>1471103.62</v>
      </c>
      <c r="Q879" s="110">
        <v>1471103.62</v>
      </c>
      <c r="R879" s="110">
        <v>1471103.62</v>
      </c>
      <c r="S879" s="110">
        <v>1471103.62</v>
      </c>
      <c r="T879" s="110">
        <v>1471103.62</v>
      </c>
      <c r="U879" s="110">
        <v>1471103.62</v>
      </c>
      <c r="V879" s="110">
        <v>1471103.62</v>
      </c>
      <c r="W879" s="110">
        <v>1471103.62</v>
      </c>
      <c r="X879" s="110">
        <v>1471103.62</v>
      </c>
      <c r="Y879" s="110">
        <v>1471103.62</v>
      </c>
      <c r="Z879" s="110">
        <v>1471103.62</v>
      </c>
      <c r="AA879" s="110">
        <v>1471103.62</v>
      </c>
      <c r="AB879" s="110">
        <v>1471103.62</v>
      </c>
      <c r="AC879" s="110"/>
      <c r="AD879" s="533">
        <f t="shared" si="477"/>
        <v>1471103.6200000003</v>
      </c>
      <c r="AE879" s="529"/>
      <c r="AF879" s="118"/>
      <c r="AG879" s="270">
        <v>6</v>
      </c>
      <c r="AH879" s="116">
        <f t="shared" si="512"/>
        <v>1471103.6200000003</v>
      </c>
      <c r="AI879" s="116"/>
      <c r="AJ879" s="116"/>
      <c r="AK879" s="117"/>
      <c r="AL879" s="116">
        <f t="shared" si="473"/>
        <v>0</v>
      </c>
      <c r="AM879" s="115"/>
      <c r="AN879" s="116"/>
      <c r="AO879" s="348">
        <f t="shared" si="474"/>
        <v>0</v>
      </c>
      <c r="AP879" s="297"/>
      <c r="AQ879" s="101">
        <f t="shared" si="478"/>
        <v>1471103.62</v>
      </c>
      <c r="AR879" s="116">
        <f t="shared" si="513"/>
        <v>1471103.62</v>
      </c>
      <c r="AS879" s="116"/>
      <c r="AT879" s="116"/>
      <c r="AU879" s="117"/>
      <c r="AV879" s="116">
        <f t="shared" si="475"/>
        <v>0</v>
      </c>
      <c r="AW879" s="115"/>
      <c r="AX879" s="116"/>
      <c r="AY879" s="343">
        <f t="shared" si="476"/>
        <v>0</v>
      </c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</row>
    <row r="880" spans="1:76" s="21" customFormat="1" ht="12" customHeight="1">
      <c r="A880" s="195">
        <v>21600053</v>
      </c>
      <c r="B880" s="126" t="s">
        <v>2536</v>
      </c>
      <c r="C880" s="109" t="s">
        <v>436</v>
      </c>
      <c r="D880" s="130" t="str">
        <f t="shared" si="506"/>
        <v>AIC</v>
      </c>
      <c r="E880" s="130"/>
      <c r="F880" s="109"/>
      <c r="G880" s="130"/>
      <c r="H880" s="212" t="str">
        <f t="shared" si="502"/>
        <v>AIC</v>
      </c>
      <c r="I880" s="212" t="str">
        <f t="shared" si="503"/>
        <v/>
      </c>
      <c r="J880" s="212" t="str">
        <f t="shared" si="504"/>
        <v/>
      </c>
      <c r="K880" s="212" t="str">
        <f t="shared" si="505"/>
        <v/>
      </c>
      <c r="L880" s="212" t="str">
        <f t="shared" si="509"/>
        <v>NO</v>
      </c>
      <c r="M880" s="212" t="str">
        <f t="shared" si="510"/>
        <v>NO</v>
      </c>
      <c r="N880" s="212" t="str">
        <f t="shared" si="511"/>
        <v/>
      </c>
      <c r="O880" s="212"/>
      <c r="P880" s="110">
        <v>16359946.109999999</v>
      </c>
      <c r="Q880" s="110">
        <v>16359946.109999999</v>
      </c>
      <c r="R880" s="110">
        <v>16359946.109999999</v>
      </c>
      <c r="S880" s="110">
        <v>16359946.109999999</v>
      </c>
      <c r="T880" s="110">
        <v>16359946.109999999</v>
      </c>
      <c r="U880" s="110">
        <v>16359946.109999999</v>
      </c>
      <c r="V880" s="110">
        <v>16359946.109999999</v>
      </c>
      <c r="W880" s="110">
        <v>16359946.109999999</v>
      </c>
      <c r="X880" s="110">
        <v>16359946.109999999</v>
      </c>
      <c r="Y880" s="110">
        <v>16359946.109999999</v>
      </c>
      <c r="Z880" s="110">
        <v>16359946.109999999</v>
      </c>
      <c r="AA880" s="110">
        <v>16359946.109999999</v>
      </c>
      <c r="AB880" s="110">
        <v>16359946.109999999</v>
      </c>
      <c r="AC880" s="110"/>
      <c r="AD880" s="533">
        <f t="shared" si="477"/>
        <v>16359946.110000005</v>
      </c>
      <c r="AE880" s="529"/>
      <c r="AF880" s="118"/>
      <c r="AG880" s="270">
        <v>6</v>
      </c>
      <c r="AH880" s="116">
        <f t="shared" si="512"/>
        <v>16359946.110000005</v>
      </c>
      <c r="AI880" s="116"/>
      <c r="AJ880" s="116"/>
      <c r="AK880" s="117"/>
      <c r="AL880" s="116">
        <f t="shared" si="473"/>
        <v>0</v>
      </c>
      <c r="AM880" s="115"/>
      <c r="AN880" s="116"/>
      <c r="AO880" s="348">
        <f t="shared" si="474"/>
        <v>0</v>
      </c>
      <c r="AP880" s="297"/>
      <c r="AQ880" s="101">
        <f t="shared" si="478"/>
        <v>16359946.109999999</v>
      </c>
      <c r="AR880" s="116">
        <f t="shared" si="513"/>
        <v>16359946.109999999</v>
      </c>
      <c r="AS880" s="116"/>
      <c r="AT880" s="116"/>
      <c r="AU880" s="117"/>
      <c r="AV880" s="116">
        <f t="shared" si="475"/>
        <v>0</v>
      </c>
      <c r="AW880" s="115"/>
      <c r="AX880" s="116"/>
      <c r="AY880" s="343">
        <f t="shared" si="476"/>
        <v>0</v>
      </c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</row>
    <row r="881" spans="1:76" s="21" customFormat="1" ht="12" customHeight="1">
      <c r="A881" s="195">
        <v>21610013</v>
      </c>
      <c r="B881" s="126" t="s">
        <v>2537</v>
      </c>
      <c r="C881" s="109" t="s">
        <v>122</v>
      </c>
      <c r="D881" s="130" t="str">
        <f t="shared" si="506"/>
        <v>AIC</v>
      </c>
      <c r="E881" s="130"/>
      <c r="F881" s="109"/>
      <c r="G881" s="130"/>
      <c r="H881" s="212" t="str">
        <f t="shared" si="502"/>
        <v>AIC</v>
      </c>
      <c r="I881" s="212" t="str">
        <f t="shared" si="503"/>
        <v/>
      </c>
      <c r="J881" s="212" t="str">
        <f t="shared" si="504"/>
        <v/>
      </c>
      <c r="K881" s="212" t="str">
        <f t="shared" si="505"/>
        <v/>
      </c>
      <c r="L881" s="212" t="str">
        <f t="shared" si="509"/>
        <v>NO</v>
      </c>
      <c r="M881" s="212" t="str">
        <f t="shared" si="510"/>
        <v>NO</v>
      </c>
      <c r="N881" s="212" t="str">
        <f t="shared" si="511"/>
        <v/>
      </c>
      <c r="O881" s="212"/>
      <c r="P881" s="110">
        <v>17244680</v>
      </c>
      <c r="Q881" s="110">
        <v>17244680</v>
      </c>
      <c r="R881" s="110">
        <v>17244680</v>
      </c>
      <c r="S881" s="110">
        <v>17141231</v>
      </c>
      <c r="T881" s="110">
        <v>17141231</v>
      </c>
      <c r="U881" s="110">
        <v>17141231</v>
      </c>
      <c r="V881" s="110">
        <v>19215436</v>
      </c>
      <c r="W881" s="110">
        <v>19215436</v>
      </c>
      <c r="X881" s="110">
        <v>19215436</v>
      </c>
      <c r="Y881" s="110">
        <v>19347542</v>
      </c>
      <c r="Z881" s="110">
        <v>19347542</v>
      </c>
      <c r="AA881" s="110">
        <v>19347542</v>
      </c>
      <c r="AB881" s="110">
        <v>19201404</v>
      </c>
      <c r="AC881" s="110"/>
      <c r="AD881" s="533">
        <f t="shared" si="477"/>
        <v>18318752.416666668</v>
      </c>
      <c r="AE881" s="529"/>
      <c r="AF881" s="118"/>
      <c r="AG881" s="270">
        <v>6</v>
      </c>
      <c r="AH881" s="116">
        <f t="shared" si="512"/>
        <v>18318752.416666668</v>
      </c>
      <c r="AI881" s="116"/>
      <c r="AJ881" s="116"/>
      <c r="AK881" s="117"/>
      <c r="AL881" s="116">
        <f t="shared" si="473"/>
        <v>0</v>
      </c>
      <c r="AM881" s="115"/>
      <c r="AN881" s="116"/>
      <c r="AO881" s="348">
        <f t="shared" si="474"/>
        <v>0</v>
      </c>
      <c r="AP881" s="297"/>
      <c r="AQ881" s="101">
        <f t="shared" si="478"/>
        <v>19201404</v>
      </c>
      <c r="AR881" s="116">
        <f t="shared" si="513"/>
        <v>19201404</v>
      </c>
      <c r="AS881" s="116"/>
      <c r="AT881" s="116"/>
      <c r="AU881" s="117"/>
      <c r="AV881" s="116">
        <f t="shared" si="475"/>
        <v>0</v>
      </c>
      <c r="AW881" s="115"/>
      <c r="AX881" s="116"/>
      <c r="AY881" s="343">
        <f t="shared" si="476"/>
        <v>0</v>
      </c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s="21" customFormat="1" ht="12" customHeight="1">
      <c r="A882" s="195">
        <v>21900103</v>
      </c>
      <c r="B882" s="126" t="s">
        <v>2538</v>
      </c>
      <c r="C882" s="109" t="s">
        <v>1173</v>
      </c>
      <c r="D882" s="130" t="str">
        <f t="shared" si="506"/>
        <v>AIC</v>
      </c>
      <c r="E882" s="130"/>
      <c r="F882" s="109"/>
      <c r="G882" s="130"/>
      <c r="H882" s="212" t="str">
        <f t="shared" si="502"/>
        <v>AIC</v>
      </c>
      <c r="I882" s="212" t="str">
        <f t="shared" si="503"/>
        <v/>
      </c>
      <c r="J882" s="212" t="str">
        <f t="shared" si="504"/>
        <v/>
      </c>
      <c r="K882" s="212" t="str">
        <f t="shared" si="505"/>
        <v/>
      </c>
      <c r="L882" s="212" t="str">
        <f t="shared" si="509"/>
        <v>NO</v>
      </c>
      <c r="M882" s="212" t="str">
        <f t="shared" si="510"/>
        <v>NO</v>
      </c>
      <c r="N882" s="212" t="str">
        <f t="shared" si="511"/>
        <v/>
      </c>
      <c r="O882" s="212"/>
      <c r="P882" s="110">
        <v>-13503055.1</v>
      </c>
      <c r="Q882" s="110">
        <v>-13443831.1</v>
      </c>
      <c r="R882" s="110">
        <v>-13384607.1</v>
      </c>
      <c r="S882" s="110">
        <v>-13325383.1</v>
      </c>
      <c r="T882" s="110">
        <v>-13266159.1</v>
      </c>
      <c r="U882" s="110">
        <v>-13206935.1</v>
      </c>
      <c r="V882" s="110">
        <v>-13147711.1</v>
      </c>
      <c r="W882" s="110">
        <v>-13088487.1</v>
      </c>
      <c r="X882" s="110">
        <v>-13029263.1</v>
      </c>
      <c r="Y882" s="110">
        <v>-12970039.1</v>
      </c>
      <c r="Z882" s="110">
        <v>-12910815.1</v>
      </c>
      <c r="AA882" s="110">
        <v>-12851591.1</v>
      </c>
      <c r="AB882" s="110">
        <v>-12792367.1</v>
      </c>
      <c r="AC882" s="110"/>
      <c r="AD882" s="533">
        <f t="shared" si="477"/>
        <v>-13147711.099999996</v>
      </c>
      <c r="AE882" s="529"/>
      <c r="AF882" s="118"/>
      <c r="AG882" s="270" t="s">
        <v>707</v>
      </c>
      <c r="AH882" s="116">
        <f t="shared" si="512"/>
        <v>-13147711.099999996</v>
      </c>
      <c r="AI882" s="116"/>
      <c r="AJ882" s="116"/>
      <c r="AK882" s="117"/>
      <c r="AL882" s="116">
        <f t="shared" si="473"/>
        <v>0</v>
      </c>
      <c r="AM882" s="115"/>
      <c r="AN882" s="116"/>
      <c r="AO882" s="348">
        <f t="shared" si="474"/>
        <v>0</v>
      </c>
      <c r="AP882" s="297"/>
      <c r="AQ882" s="101">
        <f t="shared" si="478"/>
        <v>-12792367.1</v>
      </c>
      <c r="AR882" s="116">
        <f t="shared" si="513"/>
        <v>-12792367.1</v>
      </c>
      <c r="AS882" s="116"/>
      <c r="AT882" s="116"/>
      <c r="AU882" s="117"/>
      <c r="AV882" s="116">
        <f t="shared" si="475"/>
        <v>0</v>
      </c>
      <c r="AW882" s="115"/>
      <c r="AX882" s="116"/>
      <c r="AY882" s="343">
        <f t="shared" si="476"/>
        <v>0</v>
      </c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</row>
    <row r="883" spans="1:76" s="21" customFormat="1" ht="12" customHeight="1">
      <c r="A883" s="195">
        <v>21900113</v>
      </c>
      <c r="B883" s="126" t="s">
        <v>2539</v>
      </c>
      <c r="C883" s="109" t="s">
        <v>1174</v>
      </c>
      <c r="D883" s="130" t="str">
        <f t="shared" si="506"/>
        <v>AIC</v>
      </c>
      <c r="E883" s="130"/>
      <c r="F883" s="109"/>
      <c r="G883" s="130"/>
      <c r="H883" s="212" t="str">
        <f t="shared" si="502"/>
        <v>AIC</v>
      </c>
      <c r="I883" s="212" t="str">
        <f t="shared" si="503"/>
        <v/>
      </c>
      <c r="J883" s="212" t="str">
        <f t="shared" si="504"/>
        <v/>
      </c>
      <c r="K883" s="212" t="str">
        <f t="shared" si="505"/>
        <v/>
      </c>
      <c r="L883" s="212" t="str">
        <f t="shared" si="509"/>
        <v>NO</v>
      </c>
      <c r="M883" s="212" t="str">
        <f t="shared" si="510"/>
        <v>NO</v>
      </c>
      <c r="N883" s="212" t="str">
        <f t="shared" si="511"/>
        <v/>
      </c>
      <c r="O883" s="212"/>
      <c r="P883" s="110">
        <v>21088092.399999999</v>
      </c>
      <c r="Q883" s="110">
        <v>20990008.399999999</v>
      </c>
      <c r="R883" s="110">
        <v>20891924.399999999</v>
      </c>
      <c r="S883" s="110">
        <v>20793840.399999999</v>
      </c>
      <c r="T883" s="110">
        <v>20695756.399999999</v>
      </c>
      <c r="U883" s="110">
        <v>20597672.399999999</v>
      </c>
      <c r="V883" s="110">
        <v>20499588.300000001</v>
      </c>
      <c r="W883" s="110">
        <v>20401504.300000001</v>
      </c>
      <c r="X883" s="110">
        <v>20303420.300000001</v>
      </c>
      <c r="Y883" s="110">
        <v>20205336.300000001</v>
      </c>
      <c r="Z883" s="110">
        <v>20107252.300000001</v>
      </c>
      <c r="AA883" s="110">
        <v>20009168.300000001</v>
      </c>
      <c r="AB883" s="110">
        <v>19911084.300000001</v>
      </c>
      <c r="AC883" s="110"/>
      <c r="AD883" s="533">
        <f t="shared" si="477"/>
        <v>20499588.345833335</v>
      </c>
      <c r="AE883" s="529"/>
      <c r="AF883" s="118"/>
      <c r="AG883" s="270" t="s">
        <v>707</v>
      </c>
      <c r="AH883" s="116">
        <f t="shared" si="512"/>
        <v>20499588.345833335</v>
      </c>
      <c r="AI883" s="116"/>
      <c r="AJ883" s="116"/>
      <c r="AK883" s="117"/>
      <c r="AL883" s="116">
        <f t="shared" si="473"/>
        <v>0</v>
      </c>
      <c r="AM883" s="115"/>
      <c r="AN883" s="116"/>
      <c r="AO883" s="348">
        <f t="shared" si="474"/>
        <v>0</v>
      </c>
      <c r="AP883" s="297"/>
      <c r="AQ883" s="101">
        <f t="shared" si="478"/>
        <v>19911084.300000001</v>
      </c>
      <c r="AR883" s="116">
        <f t="shared" si="513"/>
        <v>19911084.300000001</v>
      </c>
      <c r="AS883" s="116"/>
      <c r="AT883" s="116"/>
      <c r="AU883" s="117"/>
      <c r="AV883" s="116">
        <f t="shared" si="475"/>
        <v>0</v>
      </c>
      <c r="AW883" s="115"/>
      <c r="AX883" s="116"/>
      <c r="AY883" s="343">
        <f t="shared" si="476"/>
        <v>0</v>
      </c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</row>
    <row r="884" spans="1:76" s="21" customFormat="1" ht="12" customHeight="1">
      <c r="A884" s="195">
        <v>21900133</v>
      </c>
      <c r="B884" s="126" t="s">
        <v>2540</v>
      </c>
      <c r="C884" s="109" t="s">
        <v>632</v>
      </c>
      <c r="D884" s="130" t="str">
        <f t="shared" si="506"/>
        <v>AIC</v>
      </c>
      <c r="E884" s="130"/>
      <c r="F884" s="109"/>
      <c r="G884" s="130"/>
      <c r="H884" s="212" t="str">
        <f t="shared" si="502"/>
        <v>AIC</v>
      </c>
      <c r="I884" s="212" t="str">
        <f t="shared" si="503"/>
        <v/>
      </c>
      <c r="J884" s="212" t="str">
        <f t="shared" si="504"/>
        <v/>
      </c>
      <c r="K884" s="212" t="str">
        <f t="shared" si="505"/>
        <v/>
      </c>
      <c r="L884" s="212" t="str">
        <f t="shared" si="509"/>
        <v>NO</v>
      </c>
      <c r="M884" s="212" t="str">
        <f t="shared" si="510"/>
        <v>NO</v>
      </c>
      <c r="N884" s="212" t="str">
        <f t="shared" si="511"/>
        <v/>
      </c>
      <c r="O884" s="212"/>
      <c r="P884" s="110">
        <v>410621.7</v>
      </c>
      <c r="Q884" s="110">
        <v>408844.7</v>
      </c>
      <c r="R884" s="110">
        <v>407067.7</v>
      </c>
      <c r="S884" s="110">
        <v>405290.7</v>
      </c>
      <c r="T884" s="110">
        <v>403513.7</v>
      </c>
      <c r="U884" s="110">
        <v>401736.7</v>
      </c>
      <c r="V884" s="110">
        <v>399959.7</v>
      </c>
      <c r="W884" s="110">
        <v>398182.7</v>
      </c>
      <c r="X884" s="110">
        <v>396405.7</v>
      </c>
      <c r="Y884" s="110">
        <v>394628.7</v>
      </c>
      <c r="Z884" s="110">
        <v>392851.7</v>
      </c>
      <c r="AA884" s="110">
        <v>391074.7</v>
      </c>
      <c r="AB884" s="110">
        <v>389297.7</v>
      </c>
      <c r="AC884" s="110"/>
      <c r="AD884" s="533">
        <f t="shared" si="477"/>
        <v>399959.70000000013</v>
      </c>
      <c r="AE884" s="529"/>
      <c r="AF884" s="118"/>
      <c r="AG884" s="270" t="s">
        <v>707</v>
      </c>
      <c r="AH884" s="116">
        <f t="shared" si="512"/>
        <v>399959.70000000013</v>
      </c>
      <c r="AI884" s="116"/>
      <c r="AJ884" s="116"/>
      <c r="AK884" s="117"/>
      <c r="AL884" s="116">
        <f t="shared" si="473"/>
        <v>0</v>
      </c>
      <c r="AM884" s="115"/>
      <c r="AN884" s="116"/>
      <c r="AO884" s="348">
        <f t="shared" si="474"/>
        <v>0</v>
      </c>
      <c r="AP884" s="297"/>
      <c r="AQ884" s="101">
        <f t="shared" si="478"/>
        <v>389297.7</v>
      </c>
      <c r="AR884" s="116">
        <f t="shared" si="513"/>
        <v>389297.7</v>
      </c>
      <c r="AS884" s="116"/>
      <c r="AT884" s="116"/>
      <c r="AU884" s="117"/>
      <c r="AV884" s="116">
        <f t="shared" si="475"/>
        <v>0</v>
      </c>
      <c r="AW884" s="115"/>
      <c r="AX884" s="116"/>
      <c r="AY884" s="343">
        <f t="shared" si="476"/>
        <v>0</v>
      </c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</row>
    <row r="885" spans="1:76" s="21" customFormat="1" ht="12" customHeight="1">
      <c r="A885" s="195">
        <v>21900143</v>
      </c>
      <c r="B885" s="126" t="s">
        <v>2541</v>
      </c>
      <c r="C885" s="146" t="s">
        <v>1165</v>
      </c>
      <c r="D885" s="130" t="str">
        <f t="shared" si="506"/>
        <v>Non-Op</v>
      </c>
      <c r="E885" s="130"/>
      <c r="F885" s="146"/>
      <c r="G885" s="130"/>
      <c r="H885" s="212" t="str">
        <f t="shared" si="502"/>
        <v/>
      </c>
      <c r="I885" s="212" t="str">
        <f t="shared" si="503"/>
        <v/>
      </c>
      <c r="J885" s="212" t="str">
        <f t="shared" si="504"/>
        <v/>
      </c>
      <c r="K885" s="212" t="str">
        <f t="shared" si="505"/>
        <v>Non-Op</v>
      </c>
      <c r="L885" s="212" t="str">
        <f t="shared" si="509"/>
        <v>NO</v>
      </c>
      <c r="M885" s="212" t="str">
        <f t="shared" si="510"/>
        <v>NO</v>
      </c>
      <c r="N885" s="212" t="str">
        <f t="shared" si="511"/>
        <v/>
      </c>
      <c r="O885" s="212"/>
      <c r="P885" s="110">
        <v>201645063</v>
      </c>
      <c r="Q885" s="110">
        <v>200633063</v>
      </c>
      <c r="R885" s="110">
        <v>199621063</v>
      </c>
      <c r="S885" s="110">
        <v>198857788</v>
      </c>
      <c r="T885" s="110">
        <v>197901582.5</v>
      </c>
      <c r="U885" s="110">
        <v>196945377</v>
      </c>
      <c r="V885" s="110">
        <v>179044645</v>
      </c>
      <c r="W885" s="110">
        <v>177965811.66999999</v>
      </c>
      <c r="X885" s="110">
        <v>176886978.34</v>
      </c>
      <c r="Y885" s="110">
        <v>175808145.00999999</v>
      </c>
      <c r="Z885" s="110">
        <v>174729311.68000001</v>
      </c>
      <c r="AA885" s="110">
        <v>173650478.34999999</v>
      </c>
      <c r="AB885" s="110">
        <v>172571645.02000001</v>
      </c>
      <c r="AC885" s="110"/>
      <c r="AD885" s="533">
        <f t="shared" si="477"/>
        <v>186596049.79666665</v>
      </c>
      <c r="AE885" s="529"/>
      <c r="AF885" s="118"/>
      <c r="AG885" s="270" t="s">
        <v>453</v>
      </c>
      <c r="AH885" s="116"/>
      <c r="AI885" s="116"/>
      <c r="AJ885" s="116"/>
      <c r="AK885" s="117">
        <f t="shared" ref="AK885:AK890" si="514">AD885</f>
        <v>186596049.79666665</v>
      </c>
      <c r="AL885" s="116">
        <f t="shared" si="473"/>
        <v>186596049.79666665</v>
      </c>
      <c r="AM885" s="115"/>
      <c r="AN885" s="116"/>
      <c r="AO885" s="348">
        <f t="shared" si="474"/>
        <v>0</v>
      </c>
      <c r="AP885" s="297"/>
      <c r="AQ885" s="101">
        <f t="shared" si="478"/>
        <v>172571645.02000001</v>
      </c>
      <c r="AR885" s="116"/>
      <c r="AS885" s="116"/>
      <c r="AT885" s="116"/>
      <c r="AU885" s="117">
        <f t="shared" ref="AU885:AU890" si="515">AQ885</f>
        <v>172571645.02000001</v>
      </c>
      <c r="AV885" s="116">
        <f t="shared" si="475"/>
        <v>172571645.02000001</v>
      </c>
      <c r="AW885" s="115"/>
      <c r="AX885" s="116"/>
      <c r="AY885" s="343">
        <f t="shared" si="476"/>
        <v>0</v>
      </c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</row>
    <row r="886" spans="1:76" s="21" customFormat="1" ht="12" customHeight="1">
      <c r="A886" s="195">
        <v>21900153</v>
      </c>
      <c r="B886" s="126" t="s">
        <v>2542</v>
      </c>
      <c r="C886" s="146" t="s">
        <v>1166</v>
      </c>
      <c r="D886" s="130" t="str">
        <f t="shared" si="506"/>
        <v>Non-Op</v>
      </c>
      <c r="E886" s="130"/>
      <c r="F886" s="146"/>
      <c r="G886" s="130"/>
      <c r="H886" s="212" t="str">
        <f t="shared" si="502"/>
        <v/>
      </c>
      <c r="I886" s="212" t="str">
        <f t="shared" si="503"/>
        <v/>
      </c>
      <c r="J886" s="212" t="str">
        <f t="shared" si="504"/>
        <v/>
      </c>
      <c r="K886" s="212" t="str">
        <f t="shared" si="505"/>
        <v>Non-Op</v>
      </c>
      <c r="L886" s="212" t="str">
        <f t="shared" si="509"/>
        <v>NO</v>
      </c>
      <c r="M886" s="212" t="str">
        <f t="shared" si="510"/>
        <v>NO</v>
      </c>
      <c r="N886" s="212" t="str">
        <f t="shared" si="511"/>
        <v/>
      </c>
      <c r="O886" s="212"/>
      <c r="P886" s="110">
        <v>-70575772.049999997</v>
      </c>
      <c r="Q886" s="110">
        <v>-70221572.049999997</v>
      </c>
      <c r="R886" s="110">
        <v>-69867372.049999997</v>
      </c>
      <c r="S886" s="110">
        <v>-69600225.799999997</v>
      </c>
      <c r="T886" s="110">
        <v>-69265553.870000005</v>
      </c>
      <c r="U886" s="110">
        <v>-68930881.950000003</v>
      </c>
      <c r="V886" s="110">
        <v>-62665625.740000002</v>
      </c>
      <c r="W886" s="110">
        <v>-62665625.740000002</v>
      </c>
      <c r="X886" s="110">
        <v>-62665625.740000002</v>
      </c>
      <c r="Y886" s="110">
        <v>-36919710.439999998</v>
      </c>
      <c r="Z886" s="110">
        <v>-36693155.439999998</v>
      </c>
      <c r="AA886" s="110">
        <v>-36466600.439999998</v>
      </c>
      <c r="AB886" s="110">
        <v>-36240045.439999998</v>
      </c>
      <c r="AC886" s="110"/>
      <c r="AD886" s="533">
        <f t="shared" si="477"/>
        <v>-58280821.500416666</v>
      </c>
      <c r="AE886" s="529"/>
      <c r="AF886" s="118"/>
      <c r="AG886" s="270" t="s">
        <v>453</v>
      </c>
      <c r="AH886" s="116"/>
      <c r="AI886" s="116"/>
      <c r="AJ886" s="116"/>
      <c r="AK886" s="117">
        <f t="shared" si="514"/>
        <v>-58280821.500416666</v>
      </c>
      <c r="AL886" s="116">
        <f t="shared" si="473"/>
        <v>-58280821.500416666</v>
      </c>
      <c r="AM886" s="115"/>
      <c r="AN886" s="116"/>
      <c r="AO886" s="348">
        <f t="shared" si="474"/>
        <v>0</v>
      </c>
      <c r="AP886" s="297"/>
      <c r="AQ886" s="101">
        <f t="shared" si="478"/>
        <v>-36240045.439999998</v>
      </c>
      <c r="AR886" s="116"/>
      <c r="AS886" s="116"/>
      <c r="AT886" s="116"/>
      <c r="AU886" s="117">
        <f t="shared" si="515"/>
        <v>-36240045.439999998</v>
      </c>
      <c r="AV886" s="116">
        <f t="shared" si="475"/>
        <v>-36240045.439999998</v>
      </c>
      <c r="AW886" s="115"/>
      <c r="AX886" s="116"/>
      <c r="AY886" s="343">
        <f t="shared" si="476"/>
        <v>0</v>
      </c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</row>
    <row r="887" spans="1:76" s="21" customFormat="1" ht="12" customHeight="1">
      <c r="A887" s="195">
        <v>21900163</v>
      </c>
      <c r="B887" s="126" t="s">
        <v>2543</v>
      </c>
      <c r="C887" s="146" t="s">
        <v>1167</v>
      </c>
      <c r="D887" s="130" t="str">
        <f t="shared" si="506"/>
        <v>Non-Op</v>
      </c>
      <c r="E887" s="130"/>
      <c r="F887" s="146"/>
      <c r="G887" s="130"/>
      <c r="H887" s="212" t="str">
        <f t="shared" si="502"/>
        <v/>
      </c>
      <c r="I887" s="212" t="str">
        <f t="shared" si="503"/>
        <v/>
      </c>
      <c r="J887" s="212" t="str">
        <f t="shared" si="504"/>
        <v/>
      </c>
      <c r="K887" s="212" t="str">
        <f t="shared" si="505"/>
        <v>Non-Op</v>
      </c>
      <c r="L887" s="212" t="str">
        <f t="shared" si="509"/>
        <v>NO</v>
      </c>
      <c r="M887" s="212" t="str">
        <f t="shared" si="510"/>
        <v>NO</v>
      </c>
      <c r="N887" s="212" t="str">
        <f t="shared" si="511"/>
        <v/>
      </c>
      <c r="O887" s="212"/>
      <c r="P887" s="110">
        <v>10622496</v>
      </c>
      <c r="Q887" s="110">
        <v>10499445</v>
      </c>
      <c r="R887" s="110">
        <v>10376394</v>
      </c>
      <c r="S887" s="110">
        <v>10253343</v>
      </c>
      <c r="T887" s="110">
        <v>10130292</v>
      </c>
      <c r="U887" s="110">
        <v>10007241</v>
      </c>
      <c r="V887" s="110">
        <v>12570522</v>
      </c>
      <c r="W887" s="110">
        <v>12406007.83</v>
      </c>
      <c r="X887" s="110">
        <v>12241493.66</v>
      </c>
      <c r="Y887" s="110">
        <v>12076979.49</v>
      </c>
      <c r="Z887" s="110">
        <v>11912465.32</v>
      </c>
      <c r="AA887" s="110">
        <v>11747951.15</v>
      </c>
      <c r="AB887" s="110">
        <v>11583436.98</v>
      </c>
      <c r="AC887" s="110"/>
      <c r="AD887" s="533">
        <f t="shared" si="477"/>
        <v>11277091.744999999</v>
      </c>
      <c r="AE887" s="529"/>
      <c r="AF887" s="118"/>
      <c r="AG887" s="270" t="s">
        <v>453</v>
      </c>
      <c r="AH887" s="116"/>
      <c r="AI887" s="116"/>
      <c r="AJ887" s="116"/>
      <c r="AK887" s="117">
        <f t="shared" si="514"/>
        <v>11277091.744999999</v>
      </c>
      <c r="AL887" s="116">
        <f t="shared" si="473"/>
        <v>11277091.744999999</v>
      </c>
      <c r="AM887" s="115"/>
      <c r="AN887" s="116"/>
      <c r="AO887" s="348">
        <f t="shared" si="474"/>
        <v>0</v>
      </c>
      <c r="AP887" s="297"/>
      <c r="AQ887" s="101">
        <f t="shared" si="478"/>
        <v>11583436.98</v>
      </c>
      <c r="AR887" s="116"/>
      <c r="AS887" s="116"/>
      <c r="AT887" s="116"/>
      <c r="AU887" s="117">
        <f t="shared" si="515"/>
        <v>11583436.98</v>
      </c>
      <c r="AV887" s="116">
        <f t="shared" si="475"/>
        <v>11583436.98</v>
      </c>
      <c r="AW887" s="115"/>
      <c r="AX887" s="116"/>
      <c r="AY887" s="343">
        <f t="shared" si="476"/>
        <v>0</v>
      </c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</row>
    <row r="888" spans="1:76" s="21" customFormat="1" ht="12" customHeight="1">
      <c r="A888" s="195">
        <v>21900173</v>
      </c>
      <c r="B888" s="126" t="s">
        <v>2544</v>
      </c>
      <c r="C888" s="146" t="s">
        <v>1168</v>
      </c>
      <c r="D888" s="130" t="str">
        <f t="shared" si="506"/>
        <v>Non-Op</v>
      </c>
      <c r="E888" s="130"/>
      <c r="F888" s="146"/>
      <c r="G888" s="130"/>
      <c r="H888" s="212" t="str">
        <f t="shared" si="502"/>
        <v/>
      </c>
      <c r="I888" s="212" t="str">
        <f t="shared" si="503"/>
        <v/>
      </c>
      <c r="J888" s="212" t="str">
        <f t="shared" si="504"/>
        <v/>
      </c>
      <c r="K888" s="212" t="str">
        <f t="shared" si="505"/>
        <v>Non-Op</v>
      </c>
      <c r="L888" s="212" t="str">
        <f t="shared" si="509"/>
        <v>NO</v>
      </c>
      <c r="M888" s="212" t="str">
        <f t="shared" si="510"/>
        <v>NO</v>
      </c>
      <c r="N888" s="212" t="str">
        <f t="shared" si="511"/>
        <v/>
      </c>
      <c r="O888" s="212"/>
      <c r="P888" s="110">
        <v>-3717873.56</v>
      </c>
      <c r="Q888" s="110">
        <v>-3674805.71</v>
      </c>
      <c r="R888" s="110">
        <v>-3631737.86</v>
      </c>
      <c r="S888" s="110">
        <v>-3588670.01</v>
      </c>
      <c r="T888" s="110">
        <v>-3545602.16</v>
      </c>
      <c r="U888" s="110">
        <v>-3502534.31</v>
      </c>
      <c r="V888" s="110">
        <v>-4399682.66</v>
      </c>
      <c r="W888" s="110">
        <v>-4399682.66</v>
      </c>
      <c r="X888" s="110">
        <v>-4399682.66</v>
      </c>
      <c r="Y888" s="110">
        <v>-2536165.65</v>
      </c>
      <c r="Z888" s="110">
        <v>-2501617.6800000002</v>
      </c>
      <c r="AA888" s="110">
        <v>-2467069.7000000002</v>
      </c>
      <c r="AB888" s="110">
        <v>-2432521.73</v>
      </c>
      <c r="AC888" s="110"/>
      <c r="AD888" s="533">
        <f t="shared" si="477"/>
        <v>-3476870.7254166673</v>
      </c>
      <c r="AE888" s="529"/>
      <c r="AF888" s="118"/>
      <c r="AG888" s="270" t="s">
        <v>453</v>
      </c>
      <c r="AH888" s="116"/>
      <c r="AI888" s="116"/>
      <c r="AJ888" s="116"/>
      <c r="AK888" s="117">
        <f t="shared" si="514"/>
        <v>-3476870.7254166673</v>
      </c>
      <c r="AL888" s="116">
        <f t="shared" si="473"/>
        <v>-3476870.7254166673</v>
      </c>
      <c r="AM888" s="115"/>
      <c r="AN888" s="116"/>
      <c r="AO888" s="348">
        <f t="shared" si="474"/>
        <v>0</v>
      </c>
      <c r="AP888" s="297"/>
      <c r="AQ888" s="101">
        <f t="shared" si="478"/>
        <v>-2432521.73</v>
      </c>
      <c r="AR888" s="116"/>
      <c r="AS888" s="116"/>
      <c r="AT888" s="116"/>
      <c r="AU888" s="117">
        <f t="shared" si="515"/>
        <v>-2432521.73</v>
      </c>
      <c r="AV888" s="116">
        <f t="shared" si="475"/>
        <v>-2432521.73</v>
      </c>
      <c r="AW888" s="115"/>
      <c r="AX888" s="116"/>
      <c r="AY888" s="343">
        <f t="shared" si="476"/>
        <v>0</v>
      </c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</row>
    <row r="889" spans="1:76" s="21" customFormat="1" ht="12" customHeight="1">
      <c r="A889" s="195">
        <v>21900183</v>
      </c>
      <c r="B889" s="126" t="s">
        <v>2545</v>
      </c>
      <c r="C889" s="146" t="s">
        <v>1169</v>
      </c>
      <c r="D889" s="130" t="str">
        <f t="shared" si="506"/>
        <v>Non-Op</v>
      </c>
      <c r="E889" s="130"/>
      <c r="F889" s="146"/>
      <c r="G889" s="130"/>
      <c r="H889" s="212" t="str">
        <f t="shared" si="502"/>
        <v/>
      </c>
      <c r="I889" s="212" t="str">
        <f t="shared" si="503"/>
        <v/>
      </c>
      <c r="J889" s="212" t="str">
        <f t="shared" si="504"/>
        <v/>
      </c>
      <c r="K889" s="212" t="str">
        <f t="shared" si="505"/>
        <v>Non-Op</v>
      </c>
      <c r="L889" s="212" t="str">
        <f t="shared" si="509"/>
        <v>NO</v>
      </c>
      <c r="M889" s="212" t="str">
        <f t="shared" si="510"/>
        <v>NO</v>
      </c>
      <c r="N889" s="212" t="str">
        <f t="shared" si="511"/>
        <v/>
      </c>
      <c r="O889" s="212"/>
      <c r="P889" s="110">
        <v>-4858500.0199999996</v>
      </c>
      <c r="Q889" s="110">
        <v>-4811916.6900000004</v>
      </c>
      <c r="R889" s="110">
        <v>-4765333.3600000003</v>
      </c>
      <c r="S889" s="110">
        <v>-4384000</v>
      </c>
      <c r="T889" s="110">
        <v>-4341666.67</v>
      </c>
      <c r="U889" s="110">
        <v>-4299333.34</v>
      </c>
      <c r="V889" s="110">
        <v>-4130000</v>
      </c>
      <c r="W889" s="110">
        <v>-4094416.67</v>
      </c>
      <c r="X889" s="110">
        <v>-4058833.32</v>
      </c>
      <c r="Y889" s="110">
        <v>-4023249.98</v>
      </c>
      <c r="Z889" s="110">
        <v>-3987666.64</v>
      </c>
      <c r="AA889" s="110">
        <v>-3952083.3</v>
      </c>
      <c r="AB889" s="110">
        <v>-3916499.96</v>
      </c>
      <c r="AC889" s="110"/>
      <c r="AD889" s="533">
        <f t="shared" si="477"/>
        <v>-4269666.6633333331</v>
      </c>
      <c r="AE889" s="529"/>
      <c r="AF889" s="118"/>
      <c r="AG889" s="270" t="s">
        <v>453</v>
      </c>
      <c r="AH889" s="116"/>
      <c r="AI889" s="116"/>
      <c r="AJ889" s="116"/>
      <c r="AK889" s="117">
        <f t="shared" si="514"/>
        <v>-4269666.6633333331</v>
      </c>
      <c r="AL889" s="116">
        <f t="shared" si="473"/>
        <v>-4269666.6633333331</v>
      </c>
      <c r="AM889" s="115"/>
      <c r="AN889" s="116"/>
      <c r="AO889" s="348">
        <f t="shared" si="474"/>
        <v>0</v>
      </c>
      <c r="AP889" s="297"/>
      <c r="AQ889" s="101">
        <f t="shared" si="478"/>
        <v>-3916499.96</v>
      </c>
      <c r="AR889" s="116"/>
      <c r="AS889" s="116"/>
      <c r="AT889" s="116"/>
      <c r="AU889" s="117">
        <f t="shared" si="515"/>
        <v>-3916499.96</v>
      </c>
      <c r="AV889" s="116">
        <f t="shared" si="475"/>
        <v>-3916499.96</v>
      </c>
      <c r="AW889" s="115"/>
      <c r="AX889" s="116"/>
      <c r="AY889" s="343">
        <f t="shared" si="476"/>
        <v>0</v>
      </c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</row>
    <row r="890" spans="1:76" s="21" customFormat="1" ht="12" customHeight="1">
      <c r="A890" s="195">
        <v>21900193</v>
      </c>
      <c r="B890" s="126" t="s">
        <v>2546</v>
      </c>
      <c r="C890" s="146" t="s">
        <v>1170</v>
      </c>
      <c r="D890" s="130" t="str">
        <f t="shared" si="506"/>
        <v>Non-Op</v>
      </c>
      <c r="E890" s="130"/>
      <c r="F890" s="146"/>
      <c r="G890" s="130"/>
      <c r="H890" s="212" t="str">
        <f t="shared" si="502"/>
        <v/>
      </c>
      <c r="I890" s="212" t="str">
        <f t="shared" si="503"/>
        <v/>
      </c>
      <c r="J890" s="212" t="str">
        <f t="shared" si="504"/>
        <v/>
      </c>
      <c r="K890" s="212" t="str">
        <f t="shared" si="505"/>
        <v>Non-Op</v>
      </c>
      <c r="L890" s="212" t="str">
        <f t="shared" si="509"/>
        <v>NO</v>
      </c>
      <c r="M890" s="212" t="str">
        <f t="shared" si="510"/>
        <v>NO</v>
      </c>
      <c r="N890" s="212" t="str">
        <f t="shared" si="511"/>
        <v/>
      </c>
      <c r="O890" s="212"/>
      <c r="P890" s="110">
        <v>1700474.92</v>
      </c>
      <c r="Q890" s="110">
        <v>1684170.75</v>
      </c>
      <c r="R890" s="110">
        <v>1667866.59</v>
      </c>
      <c r="S890" s="110">
        <v>1534399.91</v>
      </c>
      <c r="T890" s="110">
        <v>1519583.24</v>
      </c>
      <c r="U890" s="110">
        <v>1504766.58</v>
      </c>
      <c r="V890" s="110">
        <v>1445499.47</v>
      </c>
      <c r="W890" s="110">
        <v>1445499.47</v>
      </c>
      <c r="X890" s="110">
        <v>1445499.47</v>
      </c>
      <c r="Y890" s="110">
        <v>844881.97</v>
      </c>
      <c r="Z890" s="110">
        <v>837409.46</v>
      </c>
      <c r="AA890" s="110">
        <v>829936.96</v>
      </c>
      <c r="AB890" s="110">
        <v>822464.46</v>
      </c>
      <c r="AC890" s="110"/>
      <c r="AD890" s="533">
        <f t="shared" si="477"/>
        <v>1335081.9633333336</v>
      </c>
      <c r="AE890" s="529"/>
      <c r="AF890" s="118"/>
      <c r="AG890" s="270" t="s">
        <v>453</v>
      </c>
      <c r="AH890" s="116"/>
      <c r="AI890" s="116"/>
      <c r="AJ890" s="116"/>
      <c r="AK890" s="117">
        <f t="shared" si="514"/>
        <v>1335081.9633333336</v>
      </c>
      <c r="AL890" s="116">
        <f t="shared" si="473"/>
        <v>1335081.9633333336</v>
      </c>
      <c r="AM890" s="115"/>
      <c r="AN890" s="116"/>
      <c r="AO890" s="348">
        <f t="shared" si="474"/>
        <v>0</v>
      </c>
      <c r="AP890" s="297"/>
      <c r="AQ890" s="101">
        <f t="shared" si="478"/>
        <v>822464.46</v>
      </c>
      <c r="AR890" s="116"/>
      <c r="AS890" s="116"/>
      <c r="AT890" s="116"/>
      <c r="AU890" s="117">
        <f t="shared" si="515"/>
        <v>822464.46</v>
      </c>
      <c r="AV890" s="116">
        <f t="shared" si="475"/>
        <v>822464.46</v>
      </c>
      <c r="AW890" s="115"/>
      <c r="AX890" s="116"/>
      <c r="AY890" s="343">
        <f t="shared" si="476"/>
        <v>0</v>
      </c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</row>
    <row r="891" spans="1:76" s="21" customFormat="1" ht="12" customHeight="1">
      <c r="A891" s="197">
        <v>21900223</v>
      </c>
      <c r="B891" s="242" t="s">
        <v>2547</v>
      </c>
      <c r="C891" s="109" t="s">
        <v>1151</v>
      </c>
      <c r="D891" s="130" t="str">
        <f t="shared" si="506"/>
        <v>AIC</v>
      </c>
      <c r="E891" s="130"/>
      <c r="F891" s="109"/>
      <c r="G891" s="130"/>
      <c r="H891" s="212" t="str">
        <f t="shared" si="502"/>
        <v>AIC</v>
      </c>
      <c r="I891" s="212" t="str">
        <f t="shared" si="503"/>
        <v/>
      </c>
      <c r="J891" s="212" t="str">
        <f t="shared" si="504"/>
        <v/>
      </c>
      <c r="K891" s="212" t="str">
        <f t="shared" si="505"/>
        <v/>
      </c>
      <c r="L891" s="212" t="str">
        <f t="shared" si="509"/>
        <v>NO</v>
      </c>
      <c r="M891" s="212" t="str">
        <f t="shared" si="510"/>
        <v>NO</v>
      </c>
      <c r="N891" s="212" t="str">
        <f t="shared" si="511"/>
        <v/>
      </c>
      <c r="O891" s="212"/>
      <c r="P891" s="110">
        <v>-143717.6</v>
      </c>
      <c r="Q891" s="110">
        <v>-143095.65</v>
      </c>
      <c r="R891" s="110">
        <v>-142473.70000000001</v>
      </c>
      <c r="S891" s="110">
        <v>-141851.75</v>
      </c>
      <c r="T891" s="110">
        <v>-141229.79999999999</v>
      </c>
      <c r="U891" s="110">
        <v>-140607.85</v>
      </c>
      <c r="V891" s="110">
        <v>-139985.9</v>
      </c>
      <c r="W891" s="110">
        <v>-139612.73000000001</v>
      </c>
      <c r="X891" s="110">
        <v>-139239.56</v>
      </c>
      <c r="Y891" s="110">
        <v>-82872.03</v>
      </c>
      <c r="Z891" s="110">
        <v>-82498.86</v>
      </c>
      <c r="AA891" s="110">
        <v>-82125.69</v>
      </c>
      <c r="AB891" s="110">
        <v>-81752.52</v>
      </c>
      <c r="AC891" s="110"/>
      <c r="AD891" s="533">
        <f t="shared" si="477"/>
        <v>-124027.38166666667</v>
      </c>
      <c r="AE891" s="529"/>
      <c r="AF891" s="118"/>
      <c r="AG891" s="270" t="s">
        <v>707</v>
      </c>
      <c r="AH891" s="116">
        <f t="shared" ref="AH891:AH915" si="516">AD891</f>
        <v>-124027.38166666667</v>
      </c>
      <c r="AI891" s="116"/>
      <c r="AJ891" s="116"/>
      <c r="AK891" s="117"/>
      <c r="AL891" s="116">
        <f t="shared" si="473"/>
        <v>0</v>
      </c>
      <c r="AM891" s="115"/>
      <c r="AN891" s="116"/>
      <c r="AO891" s="348">
        <f t="shared" si="474"/>
        <v>0</v>
      </c>
      <c r="AP891" s="297"/>
      <c r="AQ891" s="101">
        <f t="shared" si="478"/>
        <v>-81752.52</v>
      </c>
      <c r="AR891" s="116">
        <f t="shared" ref="AR891:AR915" si="517">AQ891</f>
        <v>-81752.52</v>
      </c>
      <c r="AS891" s="116"/>
      <c r="AT891" s="116"/>
      <c r="AU891" s="117"/>
      <c r="AV891" s="116">
        <f t="shared" si="475"/>
        <v>0</v>
      </c>
      <c r="AW891" s="115"/>
      <c r="AX891" s="116"/>
      <c r="AY891" s="343">
        <f t="shared" si="476"/>
        <v>0</v>
      </c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</row>
    <row r="892" spans="1:76" s="21" customFormat="1" ht="12" customHeight="1">
      <c r="A892" s="197">
        <v>21900233</v>
      </c>
      <c r="B892" s="242" t="s">
        <v>2548</v>
      </c>
      <c r="C892" s="109" t="s">
        <v>1152</v>
      </c>
      <c r="D892" s="130" t="str">
        <f t="shared" si="506"/>
        <v>AIC</v>
      </c>
      <c r="E892" s="130"/>
      <c r="F892" s="109"/>
      <c r="G892" s="130"/>
      <c r="H892" s="212" t="str">
        <f t="shared" si="502"/>
        <v>AIC</v>
      </c>
      <c r="I892" s="212" t="str">
        <f t="shared" si="503"/>
        <v/>
      </c>
      <c r="J892" s="212" t="str">
        <f t="shared" si="504"/>
        <v/>
      </c>
      <c r="K892" s="212" t="str">
        <f t="shared" si="505"/>
        <v/>
      </c>
      <c r="L892" s="212" t="str">
        <f t="shared" si="509"/>
        <v>NO</v>
      </c>
      <c r="M892" s="212" t="str">
        <f t="shared" si="510"/>
        <v>NO</v>
      </c>
      <c r="N892" s="212" t="str">
        <f t="shared" si="511"/>
        <v/>
      </c>
      <c r="O892" s="212"/>
      <c r="P892" s="110">
        <v>4726069.29</v>
      </c>
      <c r="Q892" s="110">
        <v>4705340.8899999997</v>
      </c>
      <c r="R892" s="110">
        <v>4684612.49</v>
      </c>
      <c r="S892" s="110">
        <v>4663884.09</v>
      </c>
      <c r="T892" s="110">
        <v>4643155.6900000004</v>
      </c>
      <c r="U892" s="110">
        <v>4622427.29</v>
      </c>
      <c r="V892" s="110">
        <v>4601698.8899999997</v>
      </c>
      <c r="W892" s="110">
        <v>4589261.8499999996</v>
      </c>
      <c r="X892" s="110">
        <v>4576824.8099999996</v>
      </c>
      <c r="Y892" s="110">
        <v>2723708.22</v>
      </c>
      <c r="Z892" s="110">
        <v>2711271.18</v>
      </c>
      <c r="AA892" s="110">
        <v>2698834.14</v>
      </c>
      <c r="AB892" s="110">
        <v>2686397.1</v>
      </c>
      <c r="AC892" s="110"/>
      <c r="AD892" s="533">
        <f t="shared" si="477"/>
        <v>4077271.0612499998</v>
      </c>
      <c r="AE892" s="529"/>
      <c r="AF892" s="118"/>
      <c r="AG892" s="270" t="s">
        <v>707</v>
      </c>
      <c r="AH892" s="116">
        <f t="shared" si="516"/>
        <v>4077271.0612499998</v>
      </c>
      <c r="AI892" s="116"/>
      <c r="AJ892" s="116"/>
      <c r="AK892" s="117"/>
      <c r="AL892" s="116">
        <f t="shared" si="473"/>
        <v>0</v>
      </c>
      <c r="AM892" s="115"/>
      <c r="AN892" s="116"/>
      <c r="AO892" s="348">
        <f t="shared" si="474"/>
        <v>0</v>
      </c>
      <c r="AP892" s="297"/>
      <c r="AQ892" s="101">
        <f t="shared" si="478"/>
        <v>2686397.1</v>
      </c>
      <c r="AR892" s="116">
        <f t="shared" si="517"/>
        <v>2686397.1</v>
      </c>
      <c r="AS892" s="116"/>
      <c r="AT892" s="116"/>
      <c r="AU892" s="117"/>
      <c r="AV892" s="116">
        <f t="shared" si="475"/>
        <v>0</v>
      </c>
      <c r="AW892" s="115"/>
      <c r="AX892" s="116"/>
      <c r="AY892" s="343">
        <f t="shared" si="476"/>
        <v>0</v>
      </c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</row>
    <row r="893" spans="1:76" s="21" customFormat="1" ht="12" customHeight="1">
      <c r="A893" s="197">
        <v>21900243</v>
      </c>
      <c r="B893" s="242" t="s">
        <v>2549</v>
      </c>
      <c r="C893" s="109" t="s">
        <v>1153</v>
      </c>
      <c r="D893" s="130" t="str">
        <f t="shared" si="506"/>
        <v>AIC</v>
      </c>
      <c r="E893" s="130"/>
      <c r="F893" s="109"/>
      <c r="G893" s="130"/>
      <c r="H893" s="212" t="str">
        <f t="shared" si="502"/>
        <v>AIC</v>
      </c>
      <c r="I893" s="212" t="str">
        <f t="shared" si="503"/>
        <v/>
      </c>
      <c r="J893" s="212" t="str">
        <f t="shared" si="504"/>
        <v/>
      </c>
      <c r="K893" s="212" t="str">
        <f t="shared" si="505"/>
        <v/>
      </c>
      <c r="L893" s="212" t="str">
        <f t="shared" si="509"/>
        <v>NO</v>
      </c>
      <c r="M893" s="212" t="str">
        <f t="shared" si="510"/>
        <v>NO</v>
      </c>
      <c r="N893" s="212" t="str">
        <f t="shared" si="511"/>
        <v/>
      </c>
      <c r="O893" s="212"/>
      <c r="P893" s="110">
        <v>-7380832.3399999999</v>
      </c>
      <c r="Q893" s="110">
        <v>-7346502.9400000004</v>
      </c>
      <c r="R893" s="110">
        <v>-7312173.54</v>
      </c>
      <c r="S893" s="110">
        <v>-7277844.1399999997</v>
      </c>
      <c r="T893" s="110">
        <v>-7243514.7400000002</v>
      </c>
      <c r="U893" s="110">
        <v>-7209185.3399999999</v>
      </c>
      <c r="V893" s="110">
        <v>-7174855.9400000004</v>
      </c>
      <c r="W893" s="110">
        <v>-7154258.2999999998</v>
      </c>
      <c r="X893" s="110">
        <v>-7133660.6600000001</v>
      </c>
      <c r="Y893" s="110">
        <v>-4243120.66</v>
      </c>
      <c r="Z893" s="110">
        <v>-4222523.0199999996</v>
      </c>
      <c r="AA893" s="110">
        <v>-4201925.38</v>
      </c>
      <c r="AB893" s="110">
        <v>-4181327.74</v>
      </c>
      <c r="AC893" s="110"/>
      <c r="AD893" s="533">
        <f t="shared" si="477"/>
        <v>-6358387.0583333327</v>
      </c>
      <c r="AE893" s="529"/>
      <c r="AF893" s="118"/>
      <c r="AG893" s="270" t="s">
        <v>707</v>
      </c>
      <c r="AH893" s="116">
        <f t="shared" si="516"/>
        <v>-6358387.0583333327</v>
      </c>
      <c r="AI893" s="116"/>
      <c r="AJ893" s="116"/>
      <c r="AK893" s="117"/>
      <c r="AL893" s="116">
        <f t="shared" si="473"/>
        <v>0</v>
      </c>
      <c r="AM893" s="115"/>
      <c r="AN893" s="116"/>
      <c r="AO893" s="348">
        <f t="shared" si="474"/>
        <v>0</v>
      </c>
      <c r="AP893" s="297"/>
      <c r="AQ893" s="101">
        <f t="shared" si="478"/>
        <v>-4181327.74</v>
      </c>
      <c r="AR893" s="116">
        <f t="shared" si="517"/>
        <v>-4181327.74</v>
      </c>
      <c r="AS893" s="116"/>
      <c r="AT893" s="116"/>
      <c r="AU893" s="117"/>
      <c r="AV893" s="116">
        <f t="shared" si="475"/>
        <v>0</v>
      </c>
      <c r="AW893" s="115"/>
      <c r="AX893" s="116"/>
      <c r="AY893" s="343">
        <f t="shared" si="476"/>
        <v>0</v>
      </c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s="21" customFormat="1" ht="12" customHeight="1">
      <c r="A894" s="195">
        <v>22100393</v>
      </c>
      <c r="B894" s="126" t="s">
        <v>2550</v>
      </c>
      <c r="C894" s="109" t="s">
        <v>170</v>
      </c>
      <c r="D894" s="130" t="str">
        <f t="shared" si="506"/>
        <v>AIC</v>
      </c>
      <c r="E894" s="130"/>
      <c r="F894" s="109"/>
      <c r="G894" s="130"/>
      <c r="H894" s="212" t="str">
        <f t="shared" si="502"/>
        <v>AIC</v>
      </c>
      <c r="I894" s="212" t="str">
        <f t="shared" si="503"/>
        <v/>
      </c>
      <c r="J894" s="212" t="str">
        <f t="shared" si="504"/>
        <v/>
      </c>
      <c r="K894" s="212" t="str">
        <f t="shared" si="505"/>
        <v/>
      </c>
      <c r="L894" s="212" t="str">
        <f t="shared" si="509"/>
        <v>NO</v>
      </c>
      <c r="M894" s="212" t="str">
        <f t="shared" si="510"/>
        <v>NO</v>
      </c>
      <c r="N894" s="212" t="str">
        <f t="shared" si="511"/>
        <v/>
      </c>
      <c r="O894" s="212"/>
      <c r="P894" s="110">
        <v>-15000000</v>
      </c>
      <c r="Q894" s="110">
        <v>-15000000</v>
      </c>
      <c r="R894" s="110">
        <v>-15000000</v>
      </c>
      <c r="S894" s="110">
        <v>-15000000</v>
      </c>
      <c r="T894" s="110">
        <v>-15000000</v>
      </c>
      <c r="U894" s="110">
        <v>-15000000</v>
      </c>
      <c r="V894" s="110">
        <v>-15000000</v>
      </c>
      <c r="W894" s="110">
        <v>-15000000</v>
      </c>
      <c r="X894" s="110">
        <v>-15000000</v>
      </c>
      <c r="Y894" s="110">
        <v>-15000000</v>
      </c>
      <c r="Z894" s="110">
        <v>-15000000</v>
      </c>
      <c r="AA894" s="110">
        <v>-15000000</v>
      </c>
      <c r="AB894" s="110">
        <v>-15000000</v>
      </c>
      <c r="AC894" s="110"/>
      <c r="AD894" s="533">
        <f t="shared" si="477"/>
        <v>-15000000</v>
      </c>
      <c r="AE894" s="529"/>
      <c r="AF894" s="118"/>
      <c r="AG894" s="270">
        <v>8</v>
      </c>
      <c r="AH894" s="116">
        <f t="shared" si="516"/>
        <v>-15000000</v>
      </c>
      <c r="AI894" s="116"/>
      <c r="AJ894" s="116"/>
      <c r="AK894" s="117"/>
      <c r="AL894" s="116">
        <f t="shared" si="473"/>
        <v>0</v>
      </c>
      <c r="AM894" s="115"/>
      <c r="AN894" s="116"/>
      <c r="AO894" s="348">
        <f t="shared" si="474"/>
        <v>0</v>
      </c>
      <c r="AP894" s="297"/>
      <c r="AQ894" s="101">
        <f t="shared" si="478"/>
        <v>-15000000</v>
      </c>
      <c r="AR894" s="116">
        <f t="shared" si="517"/>
        <v>-15000000</v>
      </c>
      <c r="AS894" s="116"/>
      <c r="AT894" s="116"/>
      <c r="AU894" s="117"/>
      <c r="AV894" s="116">
        <f t="shared" si="475"/>
        <v>0</v>
      </c>
      <c r="AW894" s="115"/>
      <c r="AX894" s="116"/>
      <c r="AY894" s="343">
        <f t="shared" si="476"/>
        <v>0</v>
      </c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</row>
    <row r="895" spans="1:76" s="21" customFormat="1" ht="12" customHeight="1">
      <c r="A895" s="195">
        <v>22100413</v>
      </c>
      <c r="B895" s="126" t="s">
        <v>2551</v>
      </c>
      <c r="C895" s="109" t="s">
        <v>72</v>
      </c>
      <c r="D895" s="130" t="str">
        <f t="shared" si="506"/>
        <v>AIC</v>
      </c>
      <c r="E895" s="130"/>
      <c r="F895" s="109"/>
      <c r="G895" s="130"/>
      <c r="H895" s="212" t="str">
        <f t="shared" si="502"/>
        <v>AIC</v>
      </c>
      <c r="I895" s="212" t="str">
        <f t="shared" si="503"/>
        <v/>
      </c>
      <c r="J895" s="212" t="str">
        <f t="shared" si="504"/>
        <v/>
      </c>
      <c r="K895" s="212" t="str">
        <f t="shared" si="505"/>
        <v/>
      </c>
      <c r="L895" s="212" t="str">
        <f t="shared" si="509"/>
        <v>NO</v>
      </c>
      <c r="M895" s="212" t="str">
        <f t="shared" si="510"/>
        <v>NO</v>
      </c>
      <c r="N895" s="212" t="str">
        <f t="shared" si="511"/>
        <v/>
      </c>
      <c r="O895" s="212"/>
      <c r="P895" s="110">
        <v>-2000000</v>
      </c>
      <c r="Q895" s="110">
        <v>-2000000</v>
      </c>
      <c r="R895" s="110">
        <v>-2000000</v>
      </c>
      <c r="S895" s="110">
        <v>-2000000</v>
      </c>
      <c r="T895" s="110">
        <v>-2000000</v>
      </c>
      <c r="U895" s="110">
        <v>-2000000</v>
      </c>
      <c r="V895" s="110">
        <v>-2000000</v>
      </c>
      <c r="W895" s="110">
        <v>-2000000</v>
      </c>
      <c r="X895" s="110">
        <v>-2000000</v>
      </c>
      <c r="Y895" s="110">
        <v>-2000000</v>
      </c>
      <c r="Z895" s="110">
        <v>-2000000</v>
      </c>
      <c r="AA895" s="110">
        <v>-2000000</v>
      </c>
      <c r="AB895" s="110">
        <v>-2000000</v>
      </c>
      <c r="AC895" s="110"/>
      <c r="AD895" s="533">
        <f t="shared" si="477"/>
        <v>-2000000</v>
      </c>
      <c r="AE895" s="529"/>
      <c r="AF895" s="118"/>
      <c r="AG895" s="270">
        <v>8</v>
      </c>
      <c r="AH895" s="116">
        <f t="shared" si="516"/>
        <v>-2000000</v>
      </c>
      <c r="AI895" s="116"/>
      <c r="AJ895" s="116"/>
      <c r="AK895" s="117"/>
      <c r="AL895" s="116">
        <f t="shared" si="473"/>
        <v>0</v>
      </c>
      <c r="AM895" s="115"/>
      <c r="AN895" s="116"/>
      <c r="AO895" s="348">
        <f t="shared" si="474"/>
        <v>0</v>
      </c>
      <c r="AP895" s="297"/>
      <c r="AQ895" s="101">
        <f t="shared" si="478"/>
        <v>-2000000</v>
      </c>
      <c r="AR895" s="116">
        <f t="shared" si="517"/>
        <v>-2000000</v>
      </c>
      <c r="AS895" s="116"/>
      <c r="AT895" s="116"/>
      <c r="AU895" s="117"/>
      <c r="AV895" s="116">
        <f t="shared" si="475"/>
        <v>0</v>
      </c>
      <c r="AW895" s="115"/>
      <c r="AX895" s="116"/>
      <c r="AY895" s="343">
        <f t="shared" si="476"/>
        <v>0</v>
      </c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</row>
    <row r="896" spans="1:76" s="21" customFormat="1" ht="12" customHeight="1">
      <c r="A896" s="195">
        <v>22100713</v>
      </c>
      <c r="B896" s="126" t="s">
        <v>2552</v>
      </c>
      <c r="C896" s="109" t="s">
        <v>184</v>
      </c>
      <c r="D896" s="130" t="str">
        <f t="shared" si="506"/>
        <v>AIC</v>
      </c>
      <c r="E896" s="130"/>
      <c r="F896" s="109"/>
      <c r="G896" s="130"/>
      <c r="H896" s="212" t="str">
        <f t="shared" si="502"/>
        <v>AIC</v>
      </c>
      <c r="I896" s="212" t="str">
        <f t="shared" si="503"/>
        <v/>
      </c>
      <c r="J896" s="212" t="str">
        <f t="shared" si="504"/>
        <v/>
      </c>
      <c r="K896" s="212" t="str">
        <f t="shared" si="505"/>
        <v/>
      </c>
      <c r="L896" s="212" t="str">
        <f t="shared" si="509"/>
        <v>NO</v>
      </c>
      <c r="M896" s="212" t="str">
        <f t="shared" si="510"/>
        <v>NO</v>
      </c>
      <c r="N896" s="212" t="str">
        <f t="shared" si="511"/>
        <v/>
      </c>
      <c r="O896" s="212"/>
      <c r="P896" s="110">
        <v>-300000000</v>
      </c>
      <c r="Q896" s="110">
        <v>-300000000</v>
      </c>
      <c r="R896" s="110">
        <v>-300000000</v>
      </c>
      <c r="S896" s="110">
        <v>-300000000</v>
      </c>
      <c r="T896" s="110">
        <v>-300000000</v>
      </c>
      <c r="U896" s="110">
        <v>-300000000</v>
      </c>
      <c r="V896" s="110">
        <v>-300000000</v>
      </c>
      <c r="W896" s="110">
        <v>-300000000</v>
      </c>
      <c r="X896" s="110">
        <v>-300000000</v>
      </c>
      <c r="Y896" s="110">
        <v>-300000000</v>
      </c>
      <c r="Z896" s="110">
        <v>-300000000</v>
      </c>
      <c r="AA896" s="110">
        <v>-300000000</v>
      </c>
      <c r="AB896" s="110">
        <v>-300000000</v>
      </c>
      <c r="AC896" s="110"/>
      <c r="AD896" s="533">
        <f t="shared" si="477"/>
        <v>-300000000</v>
      </c>
      <c r="AE896" s="529"/>
      <c r="AF896" s="118"/>
      <c r="AG896" s="270">
        <v>8</v>
      </c>
      <c r="AH896" s="116">
        <f t="shared" si="516"/>
        <v>-300000000</v>
      </c>
      <c r="AI896" s="116"/>
      <c r="AJ896" s="116"/>
      <c r="AK896" s="117"/>
      <c r="AL896" s="116">
        <f t="shared" si="473"/>
        <v>0</v>
      </c>
      <c r="AM896" s="115"/>
      <c r="AN896" s="116"/>
      <c r="AO896" s="348">
        <f t="shared" si="474"/>
        <v>0</v>
      </c>
      <c r="AP896" s="297"/>
      <c r="AQ896" s="101">
        <f t="shared" si="478"/>
        <v>-300000000</v>
      </c>
      <c r="AR896" s="116">
        <f t="shared" si="517"/>
        <v>-300000000</v>
      </c>
      <c r="AS896" s="116"/>
      <c r="AT896" s="116"/>
      <c r="AU896" s="117"/>
      <c r="AV896" s="116">
        <f t="shared" si="475"/>
        <v>0</v>
      </c>
      <c r="AW896" s="115"/>
      <c r="AX896" s="116"/>
      <c r="AY896" s="343">
        <f t="shared" si="476"/>
        <v>0</v>
      </c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</row>
    <row r="897" spans="1:76" s="21" customFormat="1" ht="12" customHeight="1">
      <c r="A897" s="195">
        <v>22100723</v>
      </c>
      <c r="B897" s="126" t="s">
        <v>2553</v>
      </c>
      <c r="C897" s="109" t="s">
        <v>185</v>
      </c>
      <c r="D897" s="130" t="str">
        <f t="shared" si="506"/>
        <v>AIC</v>
      </c>
      <c r="E897" s="130"/>
      <c r="F897" s="109"/>
      <c r="G897" s="130"/>
      <c r="H897" s="212" t="str">
        <f t="shared" si="502"/>
        <v>AIC</v>
      </c>
      <c r="I897" s="212" t="str">
        <f t="shared" si="503"/>
        <v/>
      </c>
      <c r="J897" s="212" t="str">
        <f t="shared" si="504"/>
        <v/>
      </c>
      <c r="K897" s="212" t="str">
        <f t="shared" si="505"/>
        <v/>
      </c>
      <c r="L897" s="212" t="str">
        <f t="shared" si="509"/>
        <v>NO</v>
      </c>
      <c r="M897" s="212" t="str">
        <f t="shared" si="510"/>
        <v>NO</v>
      </c>
      <c r="N897" s="212" t="str">
        <f t="shared" si="511"/>
        <v/>
      </c>
      <c r="O897" s="212"/>
      <c r="P897" s="110">
        <v>-200000000</v>
      </c>
      <c r="Q897" s="110">
        <v>-200000000</v>
      </c>
      <c r="R897" s="110">
        <v>-200000000</v>
      </c>
      <c r="S897" s="110">
        <v>-200000000</v>
      </c>
      <c r="T897" s="110">
        <v>-200000000</v>
      </c>
      <c r="U897" s="110">
        <v>-200000000</v>
      </c>
      <c r="V897" s="110">
        <v>-200000000</v>
      </c>
      <c r="W897" s="110">
        <v>-200000000</v>
      </c>
      <c r="X897" s="110">
        <v>-200000000</v>
      </c>
      <c r="Y897" s="110">
        <v>-200000000</v>
      </c>
      <c r="Z897" s="110">
        <v>-200000000</v>
      </c>
      <c r="AA897" s="110">
        <v>-200000000</v>
      </c>
      <c r="AB897" s="110">
        <v>0</v>
      </c>
      <c r="AC897" s="110"/>
      <c r="AD897" s="533">
        <f t="shared" si="477"/>
        <v>-191666666.66666666</v>
      </c>
      <c r="AE897" s="529"/>
      <c r="AF897" s="118"/>
      <c r="AG897" s="270">
        <v>8</v>
      </c>
      <c r="AH897" s="116">
        <f t="shared" si="516"/>
        <v>-191666666.66666666</v>
      </c>
      <c r="AI897" s="116"/>
      <c r="AJ897" s="116"/>
      <c r="AK897" s="117"/>
      <c r="AL897" s="116">
        <f t="shared" si="473"/>
        <v>0</v>
      </c>
      <c r="AM897" s="115"/>
      <c r="AN897" s="116"/>
      <c r="AO897" s="348">
        <f t="shared" si="474"/>
        <v>0</v>
      </c>
      <c r="AP897" s="297"/>
      <c r="AQ897" s="101">
        <f t="shared" si="478"/>
        <v>0</v>
      </c>
      <c r="AR897" s="116">
        <f t="shared" si="517"/>
        <v>0</v>
      </c>
      <c r="AS897" s="116"/>
      <c r="AT897" s="116"/>
      <c r="AU897" s="117"/>
      <c r="AV897" s="116">
        <f t="shared" si="475"/>
        <v>0</v>
      </c>
      <c r="AW897" s="115"/>
      <c r="AX897" s="116"/>
      <c r="AY897" s="343">
        <f t="shared" si="476"/>
        <v>0</v>
      </c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s="21" customFormat="1" ht="12" customHeight="1">
      <c r="A898" s="195">
        <v>22100743</v>
      </c>
      <c r="B898" s="126" t="s">
        <v>2554</v>
      </c>
      <c r="C898" s="109" t="s">
        <v>257</v>
      </c>
      <c r="D898" s="130" t="str">
        <f t="shared" si="506"/>
        <v>AIC</v>
      </c>
      <c r="E898" s="130"/>
      <c r="F898" s="109"/>
      <c r="G898" s="130"/>
      <c r="H898" s="212" t="str">
        <f t="shared" si="502"/>
        <v>AIC</v>
      </c>
      <c r="I898" s="212" t="str">
        <f t="shared" si="503"/>
        <v/>
      </c>
      <c r="J898" s="212" t="str">
        <f t="shared" si="504"/>
        <v/>
      </c>
      <c r="K898" s="212" t="str">
        <f t="shared" si="505"/>
        <v/>
      </c>
      <c r="L898" s="212" t="str">
        <f t="shared" si="509"/>
        <v>NO</v>
      </c>
      <c r="M898" s="212" t="str">
        <f t="shared" si="510"/>
        <v>NO</v>
      </c>
      <c r="N898" s="212" t="str">
        <f t="shared" si="511"/>
        <v/>
      </c>
      <c r="O898" s="212"/>
      <c r="P898" s="110">
        <v>-100000000</v>
      </c>
      <c r="Q898" s="110">
        <v>-100000000</v>
      </c>
      <c r="R898" s="110">
        <v>-100000000</v>
      </c>
      <c r="S898" s="110">
        <v>-100000000</v>
      </c>
      <c r="T898" s="110">
        <v>-100000000</v>
      </c>
      <c r="U898" s="110">
        <v>-100000000</v>
      </c>
      <c r="V898" s="110">
        <v>-100000000</v>
      </c>
      <c r="W898" s="110">
        <v>-100000000</v>
      </c>
      <c r="X898" s="110">
        <v>-100000000</v>
      </c>
      <c r="Y898" s="110">
        <v>-100000000</v>
      </c>
      <c r="Z898" s="110">
        <v>-100000000</v>
      </c>
      <c r="AA898" s="110">
        <v>-100000000</v>
      </c>
      <c r="AB898" s="110">
        <v>-100000000</v>
      </c>
      <c r="AC898" s="110"/>
      <c r="AD898" s="533">
        <f t="shared" si="477"/>
        <v>-100000000</v>
      </c>
      <c r="AE898" s="529"/>
      <c r="AF898" s="118"/>
      <c r="AG898" s="270">
        <v>8</v>
      </c>
      <c r="AH898" s="116">
        <f t="shared" si="516"/>
        <v>-100000000</v>
      </c>
      <c r="AI898" s="116"/>
      <c r="AJ898" s="116"/>
      <c r="AK898" s="117"/>
      <c r="AL898" s="116">
        <f t="shared" si="473"/>
        <v>0</v>
      </c>
      <c r="AM898" s="115"/>
      <c r="AN898" s="116"/>
      <c r="AO898" s="348">
        <f t="shared" si="474"/>
        <v>0</v>
      </c>
      <c r="AP898" s="297"/>
      <c r="AQ898" s="101">
        <f t="shared" si="478"/>
        <v>-100000000</v>
      </c>
      <c r="AR898" s="116">
        <f t="shared" si="517"/>
        <v>-100000000</v>
      </c>
      <c r="AS898" s="116"/>
      <c r="AT898" s="116"/>
      <c r="AU898" s="117"/>
      <c r="AV898" s="116">
        <f t="shared" si="475"/>
        <v>0</v>
      </c>
      <c r="AW898" s="115"/>
      <c r="AX898" s="116"/>
      <c r="AY898" s="343">
        <f t="shared" si="476"/>
        <v>0</v>
      </c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</row>
    <row r="899" spans="1:76" s="21" customFormat="1" ht="12" customHeight="1">
      <c r="A899" s="195">
        <v>22100823</v>
      </c>
      <c r="B899" s="126" t="s">
        <v>2555</v>
      </c>
      <c r="C899" s="109" t="s">
        <v>297</v>
      </c>
      <c r="D899" s="130" t="str">
        <f t="shared" si="506"/>
        <v>AIC</v>
      </c>
      <c r="E899" s="130"/>
      <c r="F899" s="109"/>
      <c r="G899" s="130"/>
      <c r="H899" s="212" t="str">
        <f t="shared" si="502"/>
        <v>AIC</v>
      </c>
      <c r="I899" s="212" t="str">
        <f t="shared" si="503"/>
        <v/>
      </c>
      <c r="J899" s="212" t="str">
        <f t="shared" si="504"/>
        <v/>
      </c>
      <c r="K899" s="212" t="str">
        <f t="shared" si="505"/>
        <v/>
      </c>
      <c r="L899" s="212" t="str">
        <f t="shared" si="509"/>
        <v>NO</v>
      </c>
      <c r="M899" s="212" t="str">
        <f t="shared" si="510"/>
        <v>NO</v>
      </c>
      <c r="N899" s="212" t="str">
        <f t="shared" si="511"/>
        <v/>
      </c>
      <c r="O899" s="212"/>
      <c r="P899" s="110">
        <v>-250000000</v>
      </c>
      <c r="Q899" s="110">
        <v>-250000000</v>
      </c>
      <c r="R899" s="110">
        <v>-250000000</v>
      </c>
      <c r="S899" s="110">
        <v>-250000000</v>
      </c>
      <c r="T899" s="110">
        <v>-250000000</v>
      </c>
      <c r="U899" s="110">
        <v>-250000000</v>
      </c>
      <c r="V899" s="110">
        <v>-250000000</v>
      </c>
      <c r="W899" s="110">
        <v>-250000000</v>
      </c>
      <c r="X899" s="110">
        <v>-250000000</v>
      </c>
      <c r="Y899" s="110">
        <v>-250000000</v>
      </c>
      <c r="Z899" s="110">
        <v>-250000000</v>
      </c>
      <c r="AA899" s="110">
        <v>-250000000</v>
      </c>
      <c r="AB899" s="110">
        <v>-250000000</v>
      </c>
      <c r="AC899" s="110"/>
      <c r="AD899" s="533">
        <f t="shared" si="477"/>
        <v>-250000000</v>
      </c>
      <c r="AE899" s="529"/>
      <c r="AF899" s="118"/>
      <c r="AG899" s="270">
        <v>8</v>
      </c>
      <c r="AH899" s="116">
        <f t="shared" si="516"/>
        <v>-250000000</v>
      </c>
      <c r="AI899" s="116"/>
      <c r="AJ899" s="116"/>
      <c r="AK899" s="117"/>
      <c r="AL899" s="116">
        <f t="shared" si="473"/>
        <v>0</v>
      </c>
      <c r="AM899" s="115"/>
      <c r="AN899" s="116"/>
      <c r="AO899" s="348">
        <f t="shared" si="474"/>
        <v>0</v>
      </c>
      <c r="AP899" s="297"/>
      <c r="AQ899" s="101">
        <f t="shared" si="478"/>
        <v>-250000000</v>
      </c>
      <c r="AR899" s="116">
        <f t="shared" si="517"/>
        <v>-250000000</v>
      </c>
      <c r="AS899" s="116"/>
      <c r="AT899" s="116"/>
      <c r="AU899" s="117"/>
      <c r="AV899" s="116">
        <f t="shared" si="475"/>
        <v>0</v>
      </c>
      <c r="AW899" s="115"/>
      <c r="AX899" s="116"/>
      <c r="AY899" s="343">
        <f t="shared" si="476"/>
        <v>0</v>
      </c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</row>
    <row r="900" spans="1:76" s="21" customFormat="1" ht="12" customHeight="1">
      <c r="A900" s="195">
        <v>22100833</v>
      </c>
      <c r="B900" s="126" t="s">
        <v>2556</v>
      </c>
      <c r="C900" s="109" t="s">
        <v>1023</v>
      </c>
      <c r="D900" s="130" t="str">
        <f t="shared" si="506"/>
        <v>AIC</v>
      </c>
      <c r="E900" s="130"/>
      <c r="F900" s="109"/>
      <c r="G900" s="130"/>
      <c r="H900" s="212" t="str">
        <f t="shared" si="502"/>
        <v>AIC</v>
      </c>
      <c r="I900" s="212" t="str">
        <f t="shared" si="503"/>
        <v/>
      </c>
      <c r="J900" s="212" t="str">
        <f t="shared" si="504"/>
        <v/>
      </c>
      <c r="K900" s="212" t="str">
        <f t="shared" si="505"/>
        <v/>
      </c>
      <c r="L900" s="212" t="str">
        <f t="shared" si="509"/>
        <v>NO</v>
      </c>
      <c r="M900" s="212" t="str">
        <f t="shared" si="510"/>
        <v>NO</v>
      </c>
      <c r="N900" s="212" t="str">
        <f t="shared" si="511"/>
        <v/>
      </c>
      <c r="O900" s="212"/>
      <c r="P900" s="110">
        <v>-138460000</v>
      </c>
      <c r="Q900" s="110">
        <v>-138460000</v>
      </c>
      <c r="R900" s="110">
        <v>-138460000</v>
      </c>
      <c r="S900" s="110">
        <v>-138460000</v>
      </c>
      <c r="T900" s="110">
        <v>-138460000</v>
      </c>
      <c r="U900" s="110">
        <v>-138460000</v>
      </c>
      <c r="V900" s="110">
        <v>-138460000</v>
      </c>
      <c r="W900" s="110">
        <v>-138460000</v>
      </c>
      <c r="X900" s="110">
        <v>-138460000</v>
      </c>
      <c r="Y900" s="110">
        <v>-138460000</v>
      </c>
      <c r="Z900" s="110">
        <v>-138460000</v>
      </c>
      <c r="AA900" s="110">
        <v>-138460000</v>
      </c>
      <c r="AB900" s="110">
        <v>-138460000</v>
      </c>
      <c r="AC900" s="110"/>
      <c r="AD900" s="533">
        <f t="shared" si="477"/>
        <v>-138460000</v>
      </c>
      <c r="AE900" s="529"/>
      <c r="AF900" s="118"/>
      <c r="AG900" s="270" t="s">
        <v>164</v>
      </c>
      <c r="AH900" s="116">
        <f t="shared" si="516"/>
        <v>-138460000</v>
      </c>
      <c r="AI900" s="116"/>
      <c r="AJ900" s="116"/>
      <c r="AK900" s="117"/>
      <c r="AL900" s="116">
        <f t="shared" si="473"/>
        <v>0</v>
      </c>
      <c r="AM900" s="115"/>
      <c r="AN900" s="116"/>
      <c r="AO900" s="348">
        <f t="shared" si="474"/>
        <v>0</v>
      </c>
      <c r="AP900" s="297"/>
      <c r="AQ900" s="101">
        <f t="shared" si="478"/>
        <v>-138460000</v>
      </c>
      <c r="AR900" s="116">
        <f t="shared" si="517"/>
        <v>-138460000</v>
      </c>
      <c r="AS900" s="116"/>
      <c r="AT900" s="116"/>
      <c r="AU900" s="117"/>
      <c r="AV900" s="116">
        <f t="shared" si="475"/>
        <v>0</v>
      </c>
      <c r="AW900" s="115"/>
      <c r="AX900" s="116"/>
      <c r="AY900" s="343">
        <f t="shared" si="476"/>
        <v>0</v>
      </c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</row>
    <row r="901" spans="1:76" s="21" customFormat="1" ht="12" customHeight="1">
      <c r="A901" s="195">
        <v>22100843</v>
      </c>
      <c r="B901" s="126" t="s">
        <v>2557</v>
      </c>
      <c r="C901" s="109" t="s">
        <v>1024</v>
      </c>
      <c r="D901" s="130" t="str">
        <f t="shared" si="506"/>
        <v>AIC</v>
      </c>
      <c r="E901" s="130"/>
      <c r="F901" s="109"/>
      <c r="G901" s="130"/>
      <c r="H901" s="212" t="str">
        <f t="shared" si="502"/>
        <v>AIC</v>
      </c>
      <c r="I901" s="212" t="str">
        <f t="shared" si="503"/>
        <v/>
      </c>
      <c r="J901" s="212" t="str">
        <f t="shared" si="504"/>
        <v/>
      </c>
      <c r="K901" s="212" t="str">
        <f t="shared" si="505"/>
        <v/>
      </c>
      <c r="L901" s="212" t="str">
        <f t="shared" si="509"/>
        <v>NO</v>
      </c>
      <c r="M901" s="212" t="str">
        <f t="shared" si="510"/>
        <v>NO</v>
      </c>
      <c r="N901" s="212" t="str">
        <f t="shared" si="511"/>
        <v/>
      </c>
      <c r="O901" s="212"/>
      <c r="P901" s="110">
        <v>-23400000</v>
      </c>
      <c r="Q901" s="110">
        <v>-23400000</v>
      </c>
      <c r="R901" s="110">
        <v>-23400000</v>
      </c>
      <c r="S901" s="110">
        <v>-23400000</v>
      </c>
      <c r="T901" s="110">
        <v>-23400000</v>
      </c>
      <c r="U901" s="110">
        <v>-23400000</v>
      </c>
      <c r="V901" s="110">
        <v>-23400000</v>
      </c>
      <c r="W901" s="110">
        <v>-23400000</v>
      </c>
      <c r="X901" s="110">
        <v>-23400000</v>
      </c>
      <c r="Y901" s="110">
        <v>-23400000</v>
      </c>
      <c r="Z901" s="110">
        <v>-23400000</v>
      </c>
      <c r="AA901" s="110">
        <v>-23400000</v>
      </c>
      <c r="AB901" s="110">
        <v>-23400000</v>
      </c>
      <c r="AC901" s="110"/>
      <c r="AD901" s="533">
        <f t="shared" si="477"/>
        <v>-23400000</v>
      </c>
      <c r="AE901" s="529"/>
      <c r="AF901" s="118"/>
      <c r="AG901" s="270" t="s">
        <v>164</v>
      </c>
      <c r="AH901" s="116">
        <f t="shared" si="516"/>
        <v>-23400000</v>
      </c>
      <c r="AI901" s="116"/>
      <c r="AJ901" s="116"/>
      <c r="AK901" s="117"/>
      <c r="AL901" s="116">
        <f t="shared" si="473"/>
        <v>0</v>
      </c>
      <c r="AM901" s="115"/>
      <c r="AN901" s="116"/>
      <c r="AO901" s="348">
        <f t="shared" si="474"/>
        <v>0</v>
      </c>
      <c r="AP901" s="297"/>
      <c r="AQ901" s="101">
        <f t="shared" si="478"/>
        <v>-23400000</v>
      </c>
      <c r="AR901" s="116">
        <f t="shared" si="517"/>
        <v>-23400000</v>
      </c>
      <c r="AS901" s="116"/>
      <c r="AT901" s="116"/>
      <c r="AU901" s="117"/>
      <c r="AV901" s="116">
        <f t="shared" si="475"/>
        <v>0</v>
      </c>
      <c r="AW901" s="115"/>
      <c r="AX901" s="116"/>
      <c r="AY901" s="343">
        <f t="shared" si="476"/>
        <v>0</v>
      </c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</row>
    <row r="902" spans="1:76" s="21" customFormat="1" ht="12" customHeight="1">
      <c r="A902" s="195">
        <v>22100853</v>
      </c>
      <c r="B902" s="126" t="s">
        <v>2558</v>
      </c>
      <c r="C902" s="141" t="s">
        <v>1220</v>
      </c>
      <c r="D902" s="130" t="str">
        <f t="shared" si="506"/>
        <v>AIC</v>
      </c>
      <c r="E902" s="130"/>
      <c r="F902" s="141"/>
      <c r="G902" s="130"/>
      <c r="H902" s="212" t="str">
        <f t="shared" si="502"/>
        <v>AIC</v>
      </c>
      <c r="I902" s="212" t="str">
        <f t="shared" si="503"/>
        <v/>
      </c>
      <c r="J902" s="212" t="str">
        <f t="shared" si="504"/>
        <v/>
      </c>
      <c r="K902" s="212" t="str">
        <f t="shared" si="505"/>
        <v/>
      </c>
      <c r="L902" s="212" t="str">
        <f t="shared" si="509"/>
        <v>NO</v>
      </c>
      <c r="M902" s="212" t="str">
        <f t="shared" si="510"/>
        <v>NO</v>
      </c>
      <c r="N902" s="212" t="str">
        <f t="shared" si="511"/>
        <v/>
      </c>
      <c r="O902" s="212"/>
      <c r="P902" s="110">
        <v>-425000000</v>
      </c>
      <c r="Q902" s="110">
        <v>-425000000</v>
      </c>
      <c r="R902" s="110">
        <v>-425000000</v>
      </c>
      <c r="S902" s="110">
        <v>-425000000</v>
      </c>
      <c r="T902" s="110">
        <v>-425000000</v>
      </c>
      <c r="U902" s="110">
        <v>-425000000</v>
      </c>
      <c r="V902" s="110">
        <v>-425000000</v>
      </c>
      <c r="W902" s="110">
        <v>-425000000</v>
      </c>
      <c r="X902" s="110">
        <v>-425000000</v>
      </c>
      <c r="Y902" s="110">
        <v>-425000000</v>
      </c>
      <c r="Z902" s="110">
        <v>-425000000</v>
      </c>
      <c r="AA902" s="110">
        <v>-425000000</v>
      </c>
      <c r="AB902" s="110">
        <v>-425000000</v>
      </c>
      <c r="AC902" s="110"/>
      <c r="AD902" s="533">
        <f t="shared" si="477"/>
        <v>-425000000</v>
      </c>
      <c r="AE902" s="529"/>
      <c r="AF902" s="118"/>
      <c r="AG902" s="270" t="s">
        <v>164</v>
      </c>
      <c r="AH902" s="116">
        <f t="shared" si="516"/>
        <v>-425000000</v>
      </c>
      <c r="AI902" s="116"/>
      <c r="AJ902" s="116"/>
      <c r="AK902" s="117"/>
      <c r="AL902" s="116">
        <f t="shared" si="473"/>
        <v>0</v>
      </c>
      <c r="AM902" s="115"/>
      <c r="AN902" s="116"/>
      <c r="AO902" s="348">
        <f t="shared" si="474"/>
        <v>0</v>
      </c>
      <c r="AP902" s="297"/>
      <c r="AQ902" s="101">
        <f t="shared" si="478"/>
        <v>-425000000</v>
      </c>
      <c r="AR902" s="116">
        <f t="shared" si="517"/>
        <v>-425000000</v>
      </c>
      <c r="AS902" s="116"/>
      <c r="AT902" s="116"/>
      <c r="AU902" s="117"/>
      <c r="AV902" s="116">
        <f t="shared" si="475"/>
        <v>0</v>
      </c>
      <c r="AW902" s="115"/>
      <c r="AX902" s="116"/>
      <c r="AY902" s="343">
        <f t="shared" si="476"/>
        <v>0</v>
      </c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s="21" customFormat="1" ht="12" customHeight="1">
      <c r="A903" s="423" t="s">
        <v>1690</v>
      </c>
      <c r="B903" s="424"/>
      <c r="C903" s="474" t="s">
        <v>1681</v>
      </c>
      <c r="D903" s="411" t="str">
        <f t="shared" ref="D903" si="518">IF(CONCATENATE(H903,I903,J903,K903,N903)= "ERBGRB","CRB",CONCATENATE(H903,I903,J903,K903,N903))</f>
        <v>AIC</v>
      </c>
      <c r="E903" s="411"/>
      <c r="F903" s="428">
        <v>43252</v>
      </c>
      <c r="G903" s="411"/>
      <c r="H903" s="412" t="str">
        <f t="shared" ref="H903:H934" si="519">IF(VALUE(AH903),H$7,IF(ISBLANK(AH903),"",H$7))</f>
        <v>AIC</v>
      </c>
      <c r="I903" s="412"/>
      <c r="J903" s="412"/>
      <c r="K903" s="412"/>
      <c r="L903" s="412" t="str">
        <f t="shared" ref="L903" si="520">IF(VALUE(AM903),"W/C",IF(ISBLANK(AM903),"NO","W/C"))</f>
        <v>NO</v>
      </c>
      <c r="M903" s="412" t="str">
        <f t="shared" ref="M903" si="521">IF(VALUE(AN903),"W/C",IF(ISBLANK(AN903),"NO","W/C"))</f>
        <v>NO</v>
      </c>
      <c r="N903" s="412"/>
      <c r="O903" s="412"/>
      <c r="P903" s="413"/>
      <c r="Q903" s="413"/>
      <c r="R903" s="413"/>
      <c r="S903" s="413"/>
      <c r="T903" s="413"/>
      <c r="U903" s="413"/>
      <c r="V903" s="413"/>
      <c r="W903" s="413"/>
      <c r="X903" s="413"/>
      <c r="Y903" s="413"/>
      <c r="Z903" s="413"/>
      <c r="AA903" s="413"/>
      <c r="AB903" s="413">
        <v>-600000000</v>
      </c>
      <c r="AC903" s="413"/>
      <c r="AD903" s="534">
        <f t="shared" si="477"/>
        <v>-25000000</v>
      </c>
      <c r="AE903" s="530"/>
      <c r="AF903" s="530"/>
      <c r="AG903" s="415" t="s">
        <v>164</v>
      </c>
      <c r="AH903" s="416">
        <f t="shared" si="516"/>
        <v>-25000000</v>
      </c>
      <c r="AI903" s="416"/>
      <c r="AJ903" s="416"/>
      <c r="AK903" s="417"/>
      <c r="AL903" s="416">
        <f t="shared" si="473"/>
        <v>0</v>
      </c>
      <c r="AM903" s="418"/>
      <c r="AN903" s="416"/>
      <c r="AO903" s="419">
        <f t="shared" si="474"/>
        <v>0</v>
      </c>
      <c r="AP903" s="297"/>
      <c r="AQ903" s="420">
        <f t="shared" si="478"/>
        <v>-600000000</v>
      </c>
      <c r="AR903" s="416">
        <f t="shared" ref="AR903" si="522">AQ903</f>
        <v>-600000000</v>
      </c>
      <c r="AS903" s="416"/>
      <c r="AT903" s="416"/>
      <c r="AU903" s="417"/>
      <c r="AV903" s="416">
        <f t="shared" ref="AV903" si="523">SUM(AS903:AU903)</f>
        <v>0</v>
      </c>
      <c r="AW903" s="418"/>
      <c r="AX903" s="416"/>
      <c r="AY903" s="421">
        <f t="shared" si="476"/>
        <v>0</v>
      </c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s="21" customFormat="1" ht="12" customHeight="1">
      <c r="A904" s="195">
        <v>22100923</v>
      </c>
      <c r="B904" s="126" t="s">
        <v>2559</v>
      </c>
      <c r="C904" s="109" t="s">
        <v>851</v>
      </c>
      <c r="D904" s="130" t="str">
        <f t="shared" si="506"/>
        <v>AIC</v>
      </c>
      <c r="E904" s="130"/>
      <c r="F904" s="109"/>
      <c r="G904" s="130"/>
      <c r="H904" s="212" t="str">
        <f t="shared" si="519"/>
        <v>AIC</v>
      </c>
      <c r="I904" s="212" t="str">
        <f t="shared" ref="I904:I912" si="524">IF(VALUE(AI904),I$7,IF(ISBLANK(AI904),"",I$7))</f>
        <v/>
      </c>
      <c r="J904" s="212" t="str">
        <f t="shared" ref="J904:J912" si="525">IF(VALUE(AJ904),J$7,IF(ISBLANK(AJ904),"",J$7))</f>
        <v/>
      </c>
      <c r="K904" s="212" t="str">
        <f t="shared" ref="K904:K912" si="526">IF(VALUE(AK904),K$7,IF(ISBLANK(AK904),"",K$7))</f>
        <v/>
      </c>
      <c r="L904" s="212" t="str">
        <f t="shared" si="509"/>
        <v>NO</v>
      </c>
      <c r="M904" s="212" t="str">
        <f t="shared" si="510"/>
        <v>NO</v>
      </c>
      <c r="N904" s="212" t="str">
        <f t="shared" si="511"/>
        <v/>
      </c>
      <c r="O904" s="212"/>
      <c r="P904" s="110">
        <v>-250000000</v>
      </c>
      <c r="Q904" s="110">
        <v>-250000000</v>
      </c>
      <c r="R904" s="110">
        <v>-250000000</v>
      </c>
      <c r="S904" s="110">
        <v>-250000000</v>
      </c>
      <c r="T904" s="110">
        <v>-250000000</v>
      </c>
      <c r="U904" s="110">
        <v>-250000000</v>
      </c>
      <c r="V904" s="110">
        <v>-250000000</v>
      </c>
      <c r="W904" s="110">
        <v>-250000000</v>
      </c>
      <c r="X904" s="110">
        <v>-250000000</v>
      </c>
      <c r="Y904" s="110">
        <v>-250000000</v>
      </c>
      <c r="Z904" s="110">
        <v>-250000000</v>
      </c>
      <c r="AA904" s="110">
        <v>-250000000</v>
      </c>
      <c r="AB904" s="110">
        <v>-250000000</v>
      </c>
      <c r="AC904" s="110"/>
      <c r="AD904" s="533">
        <f t="shared" si="477"/>
        <v>-250000000</v>
      </c>
      <c r="AE904" s="529"/>
      <c r="AF904" s="118"/>
      <c r="AG904" s="270" t="s">
        <v>164</v>
      </c>
      <c r="AH904" s="116">
        <f t="shared" si="516"/>
        <v>-250000000</v>
      </c>
      <c r="AI904" s="116"/>
      <c r="AJ904" s="116"/>
      <c r="AK904" s="117"/>
      <c r="AL904" s="116">
        <f t="shared" si="473"/>
        <v>0</v>
      </c>
      <c r="AM904" s="115"/>
      <c r="AN904" s="116"/>
      <c r="AO904" s="348">
        <f t="shared" si="474"/>
        <v>0</v>
      </c>
      <c r="AP904" s="297"/>
      <c r="AQ904" s="101">
        <f t="shared" si="478"/>
        <v>-250000000</v>
      </c>
      <c r="AR904" s="116">
        <f t="shared" si="517"/>
        <v>-250000000</v>
      </c>
      <c r="AS904" s="116"/>
      <c r="AT904" s="116"/>
      <c r="AU904" s="117"/>
      <c r="AV904" s="116">
        <f t="shared" si="475"/>
        <v>0</v>
      </c>
      <c r="AW904" s="115"/>
      <c r="AX904" s="116"/>
      <c r="AY904" s="343">
        <f t="shared" si="476"/>
        <v>0</v>
      </c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</row>
    <row r="905" spans="1:76" s="21" customFormat="1" ht="12" customHeight="1">
      <c r="A905" s="195">
        <v>22100933</v>
      </c>
      <c r="B905" s="126" t="s">
        <v>2560</v>
      </c>
      <c r="C905" s="109" t="s">
        <v>852</v>
      </c>
      <c r="D905" s="130" t="str">
        <f t="shared" si="506"/>
        <v>AIC</v>
      </c>
      <c r="E905" s="130"/>
      <c r="F905" s="109"/>
      <c r="G905" s="130"/>
      <c r="H905" s="212" t="str">
        <f t="shared" si="519"/>
        <v>AIC</v>
      </c>
      <c r="I905" s="212" t="str">
        <f t="shared" si="524"/>
        <v/>
      </c>
      <c r="J905" s="212" t="str">
        <f t="shared" si="525"/>
        <v/>
      </c>
      <c r="K905" s="212" t="str">
        <f t="shared" si="526"/>
        <v/>
      </c>
      <c r="L905" s="212" t="str">
        <f t="shared" si="509"/>
        <v>NO</v>
      </c>
      <c r="M905" s="212" t="str">
        <f t="shared" si="510"/>
        <v>NO</v>
      </c>
      <c r="N905" s="212" t="str">
        <f t="shared" si="511"/>
        <v/>
      </c>
      <c r="O905" s="212"/>
      <c r="P905" s="110">
        <v>-45000000</v>
      </c>
      <c r="Q905" s="110">
        <v>-45000000</v>
      </c>
      <c r="R905" s="110">
        <v>-45000000</v>
      </c>
      <c r="S905" s="110">
        <v>-45000000</v>
      </c>
      <c r="T905" s="110">
        <v>-45000000</v>
      </c>
      <c r="U905" s="110">
        <v>-45000000</v>
      </c>
      <c r="V905" s="110">
        <v>-45000000</v>
      </c>
      <c r="W905" s="110">
        <v>-45000000</v>
      </c>
      <c r="X905" s="110">
        <v>-45000000</v>
      </c>
      <c r="Y905" s="110">
        <v>-45000000</v>
      </c>
      <c r="Z905" s="110">
        <v>-45000000</v>
      </c>
      <c r="AA905" s="110">
        <v>-45000000</v>
      </c>
      <c r="AB905" s="110">
        <v>-45000000</v>
      </c>
      <c r="AC905" s="110"/>
      <c r="AD905" s="533">
        <f t="shared" ref="AD905:AD968" si="527">(P905+AB905+SUM(Q905:AA905)*2)/24</f>
        <v>-45000000</v>
      </c>
      <c r="AE905" s="529"/>
      <c r="AF905" s="118"/>
      <c r="AG905" s="270" t="s">
        <v>164</v>
      </c>
      <c r="AH905" s="116">
        <f t="shared" si="516"/>
        <v>-45000000</v>
      </c>
      <c r="AI905" s="116"/>
      <c r="AJ905" s="116"/>
      <c r="AK905" s="117"/>
      <c r="AL905" s="116">
        <f t="shared" si="473"/>
        <v>0</v>
      </c>
      <c r="AM905" s="115"/>
      <c r="AN905" s="116"/>
      <c r="AO905" s="348">
        <f t="shared" si="474"/>
        <v>0</v>
      </c>
      <c r="AP905" s="297"/>
      <c r="AQ905" s="101">
        <f t="shared" ref="AQ905:AQ968" si="528">AB905</f>
        <v>-45000000</v>
      </c>
      <c r="AR905" s="116">
        <f t="shared" si="517"/>
        <v>-45000000</v>
      </c>
      <c r="AS905" s="116"/>
      <c r="AT905" s="116"/>
      <c r="AU905" s="117"/>
      <c r="AV905" s="116">
        <f t="shared" si="475"/>
        <v>0</v>
      </c>
      <c r="AW905" s="115"/>
      <c r="AX905" s="116"/>
      <c r="AY905" s="343">
        <f t="shared" si="476"/>
        <v>0</v>
      </c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s="21" customFormat="1" ht="12" customHeight="1">
      <c r="A906" s="196">
        <v>22101023</v>
      </c>
      <c r="B906" s="241" t="s">
        <v>2561</v>
      </c>
      <c r="C906" s="155" t="s">
        <v>380</v>
      </c>
      <c r="D906" s="130" t="str">
        <f t="shared" si="506"/>
        <v>AIC</v>
      </c>
      <c r="E906" s="130"/>
      <c r="F906" s="155"/>
      <c r="G906" s="130"/>
      <c r="H906" s="212" t="str">
        <f t="shared" si="519"/>
        <v>AIC</v>
      </c>
      <c r="I906" s="212" t="str">
        <f t="shared" si="524"/>
        <v/>
      </c>
      <c r="J906" s="212" t="str">
        <f t="shared" si="525"/>
        <v/>
      </c>
      <c r="K906" s="212" t="str">
        <f t="shared" si="526"/>
        <v/>
      </c>
      <c r="L906" s="212" t="str">
        <f t="shared" si="509"/>
        <v>NO</v>
      </c>
      <c r="M906" s="212" t="str">
        <f t="shared" si="510"/>
        <v>NO</v>
      </c>
      <c r="N906" s="212" t="str">
        <f t="shared" si="511"/>
        <v/>
      </c>
      <c r="O906" s="212"/>
      <c r="P906" s="110">
        <v>-250000000</v>
      </c>
      <c r="Q906" s="110">
        <v>-250000000</v>
      </c>
      <c r="R906" s="110">
        <v>-250000000</v>
      </c>
      <c r="S906" s="110">
        <v>-250000000</v>
      </c>
      <c r="T906" s="110">
        <v>-250000000</v>
      </c>
      <c r="U906" s="110">
        <v>-250000000</v>
      </c>
      <c r="V906" s="110">
        <v>-250000000</v>
      </c>
      <c r="W906" s="110">
        <v>-250000000</v>
      </c>
      <c r="X906" s="110">
        <v>-250000000</v>
      </c>
      <c r="Y906" s="110">
        <v>-250000000</v>
      </c>
      <c r="Z906" s="110">
        <v>-250000000</v>
      </c>
      <c r="AA906" s="110">
        <v>-250000000</v>
      </c>
      <c r="AB906" s="110">
        <v>-250000000</v>
      </c>
      <c r="AC906" s="110"/>
      <c r="AD906" s="533">
        <f t="shared" si="527"/>
        <v>-250000000</v>
      </c>
      <c r="AE906" s="529"/>
      <c r="AF906" s="118"/>
      <c r="AG906" s="270" t="s">
        <v>164</v>
      </c>
      <c r="AH906" s="116">
        <f t="shared" si="516"/>
        <v>-250000000</v>
      </c>
      <c r="AI906" s="116"/>
      <c r="AJ906" s="116"/>
      <c r="AK906" s="117"/>
      <c r="AL906" s="116">
        <f t="shared" si="473"/>
        <v>0</v>
      </c>
      <c r="AM906" s="115"/>
      <c r="AN906" s="116"/>
      <c r="AO906" s="348">
        <f t="shared" si="474"/>
        <v>0</v>
      </c>
      <c r="AP906" s="297"/>
      <c r="AQ906" s="101">
        <f t="shared" si="528"/>
        <v>-250000000</v>
      </c>
      <c r="AR906" s="116">
        <f t="shared" si="517"/>
        <v>-250000000</v>
      </c>
      <c r="AS906" s="116"/>
      <c r="AT906" s="116"/>
      <c r="AU906" s="117"/>
      <c r="AV906" s="116">
        <f t="shared" si="475"/>
        <v>0</v>
      </c>
      <c r="AW906" s="115"/>
      <c r="AX906" s="116"/>
      <c r="AY906" s="343">
        <f t="shared" si="476"/>
        <v>0</v>
      </c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</row>
    <row r="907" spans="1:76" s="21" customFormat="1" ht="12" customHeight="1">
      <c r="A907" s="196">
        <v>22101033</v>
      </c>
      <c r="B907" s="241" t="s">
        <v>2562</v>
      </c>
      <c r="C907" s="155" t="s">
        <v>189</v>
      </c>
      <c r="D907" s="130" t="str">
        <f t="shared" si="506"/>
        <v>AIC</v>
      </c>
      <c r="E907" s="130"/>
      <c r="F907" s="155"/>
      <c r="G907" s="130"/>
      <c r="H907" s="212" t="str">
        <f t="shared" si="519"/>
        <v>AIC</v>
      </c>
      <c r="I907" s="212" t="str">
        <f t="shared" si="524"/>
        <v/>
      </c>
      <c r="J907" s="212" t="str">
        <f t="shared" si="525"/>
        <v/>
      </c>
      <c r="K907" s="212" t="str">
        <f t="shared" si="526"/>
        <v/>
      </c>
      <c r="L907" s="212" t="str">
        <f t="shared" si="509"/>
        <v>NO</v>
      </c>
      <c r="M907" s="212" t="str">
        <f t="shared" si="510"/>
        <v>NO</v>
      </c>
      <c r="N907" s="212" t="str">
        <f t="shared" si="511"/>
        <v/>
      </c>
      <c r="O907" s="212"/>
      <c r="P907" s="110">
        <v>-300000000</v>
      </c>
      <c r="Q907" s="110">
        <v>-300000000</v>
      </c>
      <c r="R907" s="110">
        <v>-300000000</v>
      </c>
      <c r="S907" s="110">
        <v>-300000000</v>
      </c>
      <c r="T907" s="110">
        <v>-300000000</v>
      </c>
      <c r="U907" s="110">
        <v>-300000000</v>
      </c>
      <c r="V907" s="110">
        <v>-300000000</v>
      </c>
      <c r="W907" s="110">
        <v>-300000000</v>
      </c>
      <c r="X907" s="110">
        <v>-300000000</v>
      </c>
      <c r="Y907" s="110">
        <v>-300000000</v>
      </c>
      <c r="Z907" s="110">
        <v>-300000000</v>
      </c>
      <c r="AA907" s="110">
        <v>-300000000</v>
      </c>
      <c r="AB907" s="110">
        <v>-300000000</v>
      </c>
      <c r="AC907" s="110"/>
      <c r="AD907" s="533">
        <f t="shared" si="527"/>
        <v>-300000000</v>
      </c>
      <c r="AE907" s="529"/>
      <c r="AF907" s="118"/>
      <c r="AG907" s="270" t="s">
        <v>164</v>
      </c>
      <c r="AH907" s="116">
        <f t="shared" si="516"/>
        <v>-300000000</v>
      </c>
      <c r="AI907" s="116"/>
      <c r="AJ907" s="116"/>
      <c r="AK907" s="117"/>
      <c r="AL907" s="116">
        <f t="shared" si="473"/>
        <v>0</v>
      </c>
      <c r="AM907" s="115"/>
      <c r="AN907" s="116"/>
      <c r="AO907" s="348">
        <f t="shared" si="474"/>
        <v>0</v>
      </c>
      <c r="AP907" s="297"/>
      <c r="AQ907" s="101">
        <f t="shared" si="528"/>
        <v>-300000000</v>
      </c>
      <c r="AR907" s="116">
        <f t="shared" si="517"/>
        <v>-300000000</v>
      </c>
      <c r="AS907" s="116"/>
      <c r="AT907" s="116"/>
      <c r="AU907" s="117"/>
      <c r="AV907" s="116">
        <f t="shared" si="475"/>
        <v>0</v>
      </c>
      <c r="AW907" s="115"/>
      <c r="AX907" s="116"/>
      <c r="AY907" s="343">
        <f t="shared" si="476"/>
        <v>0</v>
      </c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</row>
    <row r="908" spans="1:76" s="21" customFormat="1" ht="12" customHeight="1">
      <c r="A908" s="195">
        <v>22101053</v>
      </c>
      <c r="B908" s="126" t="s">
        <v>2563</v>
      </c>
      <c r="C908" s="131" t="s">
        <v>697</v>
      </c>
      <c r="D908" s="130" t="str">
        <f t="shared" si="506"/>
        <v>AIC</v>
      </c>
      <c r="E908" s="130"/>
      <c r="F908" s="128"/>
      <c r="G908" s="130"/>
      <c r="H908" s="212" t="str">
        <f t="shared" si="519"/>
        <v>AIC</v>
      </c>
      <c r="I908" s="212" t="str">
        <f t="shared" si="524"/>
        <v/>
      </c>
      <c r="J908" s="212" t="str">
        <f t="shared" si="525"/>
        <v/>
      </c>
      <c r="K908" s="212" t="str">
        <f t="shared" si="526"/>
        <v/>
      </c>
      <c r="L908" s="212" t="str">
        <f t="shared" si="509"/>
        <v>NO</v>
      </c>
      <c r="M908" s="212" t="str">
        <f t="shared" si="510"/>
        <v>NO</v>
      </c>
      <c r="N908" s="212" t="str">
        <f t="shared" si="511"/>
        <v/>
      </c>
      <c r="O908" s="212"/>
      <c r="P908" s="110">
        <v>-250000000</v>
      </c>
      <c r="Q908" s="110">
        <v>-250000000</v>
      </c>
      <c r="R908" s="110">
        <v>-250000000</v>
      </c>
      <c r="S908" s="110">
        <v>-250000000</v>
      </c>
      <c r="T908" s="110">
        <v>-250000000</v>
      </c>
      <c r="U908" s="110">
        <v>-250000000</v>
      </c>
      <c r="V908" s="110">
        <v>-250000000</v>
      </c>
      <c r="W908" s="110">
        <v>-250000000</v>
      </c>
      <c r="X908" s="110">
        <v>-250000000</v>
      </c>
      <c r="Y908" s="110">
        <v>-56553000</v>
      </c>
      <c r="Z908" s="110">
        <v>0</v>
      </c>
      <c r="AA908" s="110">
        <v>0</v>
      </c>
      <c r="AB908" s="110">
        <v>0</v>
      </c>
      <c r="AC908" s="110"/>
      <c r="AD908" s="533">
        <f t="shared" si="527"/>
        <v>-181796083.33333334</v>
      </c>
      <c r="AE908" s="529"/>
      <c r="AF908" s="118"/>
      <c r="AG908" s="270" t="s">
        <v>164</v>
      </c>
      <c r="AH908" s="116">
        <f t="shared" si="516"/>
        <v>-181796083.33333334</v>
      </c>
      <c r="AI908" s="116"/>
      <c r="AJ908" s="116"/>
      <c r="AK908" s="117"/>
      <c r="AL908" s="116">
        <f t="shared" ref="AL908:AL975" si="529">SUM(AI908:AK908)</f>
        <v>0</v>
      </c>
      <c r="AM908" s="115"/>
      <c r="AN908" s="116"/>
      <c r="AO908" s="348">
        <f t="shared" ref="AO908:AO975" si="530">AM908+AN908</f>
        <v>0</v>
      </c>
      <c r="AP908" s="297"/>
      <c r="AQ908" s="101">
        <f t="shared" si="528"/>
        <v>0</v>
      </c>
      <c r="AR908" s="116">
        <f t="shared" si="517"/>
        <v>0</v>
      </c>
      <c r="AS908" s="116"/>
      <c r="AT908" s="116"/>
      <c r="AU908" s="117"/>
      <c r="AV908" s="116">
        <f t="shared" ref="AV908:AV975" si="531">SUM(AS908:AU908)</f>
        <v>0</v>
      </c>
      <c r="AW908" s="115"/>
      <c r="AX908" s="116"/>
      <c r="AY908" s="343">
        <f t="shared" ref="AY908:AY975" si="532">AW908+AX908</f>
        <v>0</v>
      </c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</row>
    <row r="909" spans="1:76" s="21" customFormat="1" ht="12" customHeight="1">
      <c r="A909" s="195">
        <v>22101113</v>
      </c>
      <c r="B909" s="126" t="s">
        <v>2564</v>
      </c>
      <c r="C909" s="109" t="s">
        <v>582</v>
      </c>
      <c r="D909" s="130" t="str">
        <f t="shared" si="506"/>
        <v>AIC</v>
      </c>
      <c r="E909" s="130"/>
      <c r="F909" s="109"/>
      <c r="G909" s="130"/>
      <c r="H909" s="212" t="str">
        <f t="shared" si="519"/>
        <v>AIC</v>
      </c>
      <c r="I909" s="212" t="str">
        <f t="shared" si="524"/>
        <v/>
      </c>
      <c r="J909" s="212" t="str">
        <f t="shared" si="525"/>
        <v/>
      </c>
      <c r="K909" s="212" t="str">
        <f t="shared" si="526"/>
        <v/>
      </c>
      <c r="L909" s="212" t="str">
        <f t="shared" si="509"/>
        <v>NO</v>
      </c>
      <c r="M909" s="212" t="str">
        <f t="shared" si="510"/>
        <v>NO</v>
      </c>
      <c r="N909" s="212" t="str">
        <f t="shared" si="511"/>
        <v/>
      </c>
      <c r="O909" s="212"/>
      <c r="P909" s="110">
        <v>-350000000</v>
      </c>
      <c r="Q909" s="110">
        <v>-350000000</v>
      </c>
      <c r="R909" s="110">
        <v>-350000000</v>
      </c>
      <c r="S909" s="110">
        <v>-350000000</v>
      </c>
      <c r="T909" s="110">
        <v>-350000000</v>
      </c>
      <c r="U909" s="110">
        <v>-350000000</v>
      </c>
      <c r="V909" s="110">
        <v>-350000000</v>
      </c>
      <c r="W909" s="110">
        <v>-350000000</v>
      </c>
      <c r="X909" s="110">
        <v>-350000000</v>
      </c>
      <c r="Y909" s="110">
        <v>-350000000</v>
      </c>
      <c r="Z909" s="110">
        <v>-350000000</v>
      </c>
      <c r="AA909" s="110">
        <v>-350000000</v>
      </c>
      <c r="AB909" s="110">
        <v>-350000000</v>
      </c>
      <c r="AC909" s="110"/>
      <c r="AD909" s="533">
        <f t="shared" si="527"/>
        <v>-350000000</v>
      </c>
      <c r="AE909" s="529"/>
      <c r="AF909" s="118"/>
      <c r="AG909" s="270">
        <v>8</v>
      </c>
      <c r="AH909" s="116">
        <f t="shared" si="516"/>
        <v>-350000000</v>
      </c>
      <c r="AI909" s="116"/>
      <c r="AJ909" s="116"/>
      <c r="AK909" s="117"/>
      <c r="AL909" s="116">
        <f t="shared" si="529"/>
        <v>0</v>
      </c>
      <c r="AM909" s="115"/>
      <c r="AN909" s="116"/>
      <c r="AO909" s="348">
        <f t="shared" si="530"/>
        <v>0</v>
      </c>
      <c r="AP909" s="297"/>
      <c r="AQ909" s="101">
        <f t="shared" si="528"/>
        <v>-350000000</v>
      </c>
      <c r="AR909" s="116">
        <f t="shared" si="517"/>
        <v>-350000000</v>
      </c>
      <c r="AS909" s="116"/>
      <c r="AT909" s="116"/>
      <c r="AU909" s="117"/>
      <c r="AV909" s="116">
        <f t="shared" si="531"/>
        <v>0</v>
      </c>
      <c r="AW909" s="115"/>
      <c r="AX909" s="116"/>
      <c r="AY909" s="343">
        <f t="shared" si="532"/>
        <v>0</v>
      </c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</row>
    <row r="910" spans="1:76" s="21" customFormat="1" ht="12" customHeight="1">
      <c r="A910" s="195">
        <v>22101123</v>
      </c>
      <c r="B910" s="126" t="s">
        <v>2565</v>
      </c>
      <c r="C910" s="109" t="s">
        <v>1454</v>
      </c>
      <c r="D910" s="130" t="str">
        <f t="shared" si="506"/>
        <v>AIC</v>
      </c>
      <c r="E910" s="130"/>
      <c r="F910" s="109"/>
      <c r="G910" s="130"/>
      <c r="H910" s="212" t="str">
        <f t="shared" si="519"/>
        <v>AIC</v>
      </c>
      <c r="I910" s="212" t="str">
        <f t="shared" si="524"/>
        <v/>
      </c>
      <c r="J910" s="212" t="str">
        <f t="shared" si="525"/>
        <v/>
      </c>
      <c r="K910" s="212" t="str">
        <f t="shared" si="526"/>
        <v/>
      </c>
      <c r="L910" s="212" t="str">
        <f t="shared" si="509"/>
        <v>NO</v>
      </c>
      <c r="M910" s="212" t="str">
        <f t="shared" si="510"/>
        <v>NO</v>
      </c>
      <c r="N910" s="212" t="str">
        <f t="shared" si="511"/>
        <v/>
      </c>
      <c r="O910" s="212"/>
      <c r="P910" s="110">
        <v>-325000000</v>
      </c>
      <c r="Q910" s="110">
        <v>-325000000</v>
      </c>
      <c r="R910" s="110">
        <v>-325000000</v>
      </c>
      <c r="S910" s="110">
        <v>-325000000</v>
      </c>
      <c r="T910" s="110">
        <v>-325000000</v>
      </c>
      <c r="U910" s="110">
        <v>-325000000</v>
      </c>
      <c r="V910" s="110">
        <v>-325000000</v>
      </c>
      <c r="W910" s="110">
        <v>-325000000</v>
      </c>
      <c r="X910" s="110">
        <v>-325000000</v>
      </c>
      <c r="Y910" s="110">
        <v>-325000000</v>
      </c>
      <c r="Z910" s="110">
        <v>-325000000</v>
      </c>
      <c r="AA910" s="110">
        <v>-325000000</v>
      </c>
      <c r="AB910" s="110">
        <v>-325000000</v>
      </c>
      <c r="AC910" s="110"/>
      <c r="AD910" s="533">
        <f t="shared" si="527"/>
        <v>-325000000</v>
      </c>
      <c r="AE910" s="529"/>
      <c r="AF910" s="118"/>
      <c r="AG910" s="270" t="s">
        <v>164</v>
      </c>
      <c r="AH910" s="116">
        <f t="shared" si="516"/>
        <v>-325000000</v>
      </c>
      <c r="AI910" s="116"/>
      <c r="AJ910" s="116"/>
      <c r="AK910" s="117"/>
      <c r="AL910" s="116">
        <f t="shared" si="529"/>
        <v>0</v>
      </c>
      <c r="AM910" s="115"/>
      <c r="AN910" s="116"/>
      <c r="AO910" s="348">
        <f t="shared" si="530"/>
        <v>0</v>
      </c>
      <c r="AP910" s="297"/>
      <c r="AQ910" s="101">
        <f t="shared" si="528"/>
        <v>-325000000</v>
      </c>
      <c r="AR910" s="116">
        <f t="shared" si="517"/>
        <v>-325000000</v>
      </c>
      <c r="AS910" s="116"/>
      <c r="AT910" s="116"/>
      <c r="AU910" s="117"/>
      <c r="AV910" s="116">
        <f t="shared" si="531"/>
        <v>0</v>
      </c>
      <c r="AW910" s="115"/>
      <c r="AX910" s="116"/>
      <c r="AY910" s="343">
        <f t="shared" si="532"/>
        <v>0</v>
      </c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</row>
    <row r="911" spans="1:76" s="21" customFormat="1" ht="12" customHeight="1">
      <c r="A911" s="195">
        <v>22101133</v>
      </c>
      <c r="B911" s="126" t="s">
        <v>2566</v>
      </c>
      <c r="C911" s="109" t="s">
        <v>756</v>
      </c>
      <c r="D911" s="130" t="str">
        <f t="shared" si="506"/>
        <v>AIC</v>
      </c>
      <c r="E911" s="130"/>
      <c r="F911" s="109"/>
      <c r="G911" s="130"/>
      <c r="H911" s="212" t="str">
        <f t="shared" si="519"/>
        <v>AIC</v>
      </c>
      <c r="I911" s="212" t="str">
        <f t="shared" si="524"/>
        <v/>
      </c>
      <c r="J911" s="212" t="str">
        <f t="shared" si="525"/>
        <v/>
      </c>
      <c r="K911" s="212" t="str">
        <f t="shared" si="526"/>
        <v/>
      </c>
      <c r="L911" s="212" t="str">
        <f t="shared" si="509"/>
        <v>NO</v>
      </c>
      <c r="M911" s="212" t="str">
        <f t="shared" si="510"/>
        <v>NO</v>
      </c>
      <c r="N911" s="212" t="str">
        <f t="shared" si="511"/>
        <v/>
      </c>
      <c r="O911" s="212"/>
      <c r="P911" s="110">
        <v>-250000000</v>
      </c>
      <c r="Q911" s="110">
        <v>-250000000</v>
      </c>
      <c r="R911" s="110">
        <v>-250000000</v>
      </c>
      <c r="S911" s="110">
        <v>-250000000</v>
      </c>
      <c r="T911" s="110">
        <v>-250000000</v>
      </c>
      <c r="U911" s="110">
        <v>-250000000</v>
      </c>
      <c r="V911" s="110">
        <v>-250000000</v>
      </c>
      <c r="W911" s="110">
        <v>-250000000</v>
      </c>
      <c r="X911" s="110">
        <v>-250000000</v>
      </c>
      <c r="Y911" s="110">
        <v>-250000000</v>
      </c>
      <c r="Z911" s="110">
        <v>-250000000</v>
      </c>
      <c r="AA911" s="110">
        <v>-250000000</v>
      </c>
      <c r="AB911" s="110">
        <v>-250000000</v>
      </c>
      <c r="AC911" s="110"/>
      <c r="AD911" s="533">
        <f t="shared" si="527"/>
        <v>-250000000</v>
      </c>
      <c r="AE911" s="529"/>
      <c r="AF911" s="118"/>
      <c r="AG911" s="270" t="s">
        <v>164</v>
      </c>
      <c r="AH911" s="116">
        <f t="shared" si="516"/>
        <v>-250000000</v>
      </c>
      <c r="AI911" s="116"/>
      <c r="AJ911" s="116"/>
      <c r="AK911" s="117"/>
      <c r="AL911" s="116">
        <f t="shared" si="529"/>
        <v>0</v>
      </c>
      <c r="AM911" s="115"/>
      <c r="AN911" s="116"/>
      <c r="AO911" s="348">
        <f t="shared" si="530"/>
        <v>0</v>
      </c>
      <c r="AP911" s="297"/>
      <c r="AQ911" s="101">
        <f t="shared" si="528"/>
        <v>-250000000</v>
      </c>
      <c r="AR911" s="116">
        <f t="shared" si="517"/>
        <v>-250000000</v>
      </c>
      <c r="AS911" s="116"/>
      <c r="AT911" s="116"/>
      <c r="AU911" s="117"/>
      <c r="AV911" s="116">
        <f t="shared" si="531"/>
        <v>0</v>
      </c>
      <c r="AW911" s="115"/>
      <c r="AX911" s="116"/>
      <c r="AY911" s="343">
        <f t="shared" si="532"/>
        <v>0</v>
      </c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</row>
    <row r="912" spans="1:76" s="21" customFormat="1" ht="12" customHeight="1">
      <c r="A912" s="195">
        <v>22101143</v>
      </c>
      <c r="B912" s="126" t="s">
        <v>2567</v>
      </c>
      <c r="C912" s="109" t="s">
        <v>1455</v>
      </c>
      <c r="D912" s="130" t="str">
        <f t="shared" si="506"/>
        <v>AIC</v>
      </c>
      <c r="E912" s="130"/>
      <c r="F912" s="109"/>
      <c r="G912" s="130"/>
      <c r="H912" s="212" t="str">
        <f t="shared" si="519"/>
        <v>AIC</v>
      </c>
      <c r="I912" s="212" t="str">
        <f t="shared" si="524"/>
        <v/>
      </c>
      <c r="J912" s="212" t="str">
        <f t="shared" si="525"/>
        <v/>
      </c>
      <c r="K912" s="212" t="str">
        <f t="shared" si="526"/>
        <v/>
      </c>
      <c r="L912" s="212" t="str">
        <f t="shared" si="509"/>
        <v>NO</v>
      </c>
      <c r="M912" s="212" t="str">
        <f t="shared" si="510"/>
        <v>NO</v>
      </c>
      <c r="N912" s="212" t="str">
        <f t="shared" si="511"/>
        <v/>
      </c>
      <c r="O912" s="212"/>
      <c r="P912" s="110">
        <v>-300000000</v>
      </c>
      <c r="Q912" s="110">
        <v>-300000000</v>
      </c>
      <c r="R912" s="110">
        <v>-300000000</v>
      </c>
      <c r="S912" s="110">
        <v>-300000000</v>
      </c>
      <c r="T912" s="110">
        <v>-300000000</v>
      </c>
      <c r="U912" s="110">
        <v>-300000000</v>
      </c>
      <c r="V912" s="110">
        <v>-300000000</v>
      </c>
      <c r="W912" s="110">
        <v>-300000000</v>
      </c>
      <c r="X912" s="110">
        <v>-300000000</v>
      </c>
      <c r="Y912" s="110">
        <v>-300000000</v>
      </c>
      <c r="Z912" s="110">
        <v>-300000000</v>
      </c>
      <c r="AA912" s="110">
        <v>-300000000</v>
      </c>
      <c r="AB912" s="110">
        <v>-300000000</v>
      </c>
      <c r="AC912" s="110"/>
      <c r="AD912" s="533">
        <f t="shared" si="527"/>
        <v>-300000000</v>
      </c>
      <c r="AE912" s="529"/>
      <c r="AF912" s="118"/>
      <c r="AG912" s="270" t="s">
        <v>164</v>
      </c>
      <c r="AH912" s="116">
        <f t="shared" si="516"/>
        <v>-300000000</v>
      </c>
      <c r="AI912" s="116"/>
      <c r="AJ912" s="116"/>
      <c r="AK912" s="117"/>
      <c r="AL912" s="116">
        <f t="shared" si="529"/>
        <v>0</v>
      </c>
      <c r="AM912" s="115"/>
      <c r="AN912" s="116"/>
      <c r="AO912" s="348">
        <f t="shared" si="530"/>
        <v>0</v>
      </c>
      <c r="AP912" s="297"/>
      <c r="AQ912" s="101">
        <f t="shared" si="528"/>
        <v>-300000000</v>
      </c>
      <c r="AR912" s="116">
        <f t="shared" si="517"/>
        <v>-300000000</v>
      </c>
      <c r="AS912" s="116"/>
      <c r="AT912" s="116"/>
      <c r="AU912" s="117"/>
      <c r="AV912" s="116">
        <f t="shared" si="531"/>
        <v>0</v>
      </c>
      <c r="AW912" s="115"/>
      <c r="AX912" s="116"/>
      <c r="AY912" s="343">
        <f t="shared" si="532"/>
        <v>0</v>
      </c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</row>
    <row r="913" spans="1:76" s="21" customFormat="1" ht="12" customHeight="1">
      <c r="A913" s="423" t="s">
        <v>1691</v>
      </c>
      <c r="B913" s="424"/>
      <c r="C913" s="474" t="s">
        <v>1681</v>
      </c>
      <c r="D913" s="411" t="str">
        <f t="shared" si="506"/>
        <v>AIC</v>
      </c>
      <c r="E913" s="411"/>
      <c r="F913" s="428">
        <v>43252</v>
      </c>
      <c r="G913" s="411"/>
      <c r="H913" s="412" t="str">
        <f t="shared" si="519"/>
        <v>AIC</v>
      </c>
      <c r="I913" s="412"/>
      <c r="J913" s="412"/>
      <c r="K913" s="412"/>
      <c r="L913" s="412" t="str">
        <f t="shared" si="509"/>
        <v>NO</v>
      </c>
      <c r="M913" s="412" t="str">
        <f t="shared" si="510"/>
        <v>NO</v>
      </c>
      <c r="N913" s="412"/>
      <c r="O913" s="412"/>
      <c r="P913" s="413"/>
      <c r="Q913" s="413"/>
      <c r="R913" s="413"/>
      <c r="S913" s="413"/>
      <c r="T913" s="413"/>
      <c r="U913" s="413"/>
      <c r="V913" s="413"/>
      <c r="W913" s="413"/>
      <c r="X913" s="413"/>
      <c r="Y913" s="413"/>
      <c r="Z913" s="413"/>
      <c r="AA913" s="413"/>
      <c r="AB913" s="413">
        <v>5257291.67</v>
      </c>
      <c r="AC913" s="413"/>
      <c r="AD913" s="534">
        <f t="shared" si="527"/>
        <v>219053.81958333333</v>
      </c>
      <c r="AE913" s="530"/>
      <c r="AF913" s="530"/>
      <c r="AG913" s="415" t="s">
        <v>164</v>
      </c>
      <c r="AH913" s="416">
        <f t="shared" si="516"/>
        <v>219053.81958333333</v>
      </c>
      <c r="AI913" s="416"/>
      <c r="AJ913" s="416"/>
      <c r="AK913" s="417"/>
      <c r="AL913" s="416">
        <f t="shared" si="529"/>
        <v>0</v>
      </c>
      <c r="AM913" s="418"/>
      <c r="AN913" s="416"/>
      <c r="AO913" s="419">
        <f t="shared" si="530"/>
        <v>0</v>
      </c>
      <c r="AP913" s="297"/>
      <c r="AQ913" s="420">
        <f t="shared" si="528"/>
        <v>5257291.67</v>
      </c>
      <c r="AR913" s="416">
        <f t="shared" ref="AR913" si="533">AQ913</f>
        <v>5257291.67</v>
      </c>
      <c r="AS913" s="416"/>
      <c r="AT913" s="416"/>
      <c r="AU913" s="417"/>
      <c r="AV913" s="416">
        <f t="shared" si="531"/>
        <v>0</v>
      </c>
      <c r="AW913" s="418"/>
      <c r="AX913" s="416"/>
      <c r="AY913" s="421">
        <f t="shared" si="532"/>
        <v>0</v>
      </c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</row>
    <row r="914" spans="1:76" s="21" customFormat="1" ht="12" customHeight="1">
      <c r="A914" s="195">
        <v>22600083</v>
      </c>
      <c r="B914" s="126" t="s">
        <v>2568</v>
      </c>
      <c r="C914" s="109" t="s">
        <v>789</v>
      </c>
      <c r="D914" s="130" t="str">
        <f t="shared" si="506"/>
        <v>AIC</v>
      </c>
      <c r="E914" s="130"/>
      <c r="F914" s="109"/>
      <c r="G914" s="130"/>
      <c r="H914" s="212" t="str">
        <f t="shared" si="519"/>
        <v>AIC</v>
      </c>
      <c r="I914" s="212" t="str">
        <f t="shared" ref="I914:I945" si="534">IF(VALUE(AI914),I$7,IF(ISBLANK(AI914),"",I$7))</f>
        <v/>
      </c>
      <c r="J914" s="212" t="str">
        <f t="shared" ref="J914:J945" si="535">IF(VALUE(AJ914),J$7,IF(ISBLANK(AJ914),"",J$7))</f>
        <v/>
      </c>
      <c r="K914" s="212" t="str">
        <f t="shared" ref="K914:K945" si="536">IF(VALUE(AK914),K$7,IF(ISBLANK(AK914),"",K$7))</f>
        <v/>
      </c>
      <c r="L914" s="212" t="str">
        <f t="shared" si="509"/>
        <v>NO</v>
      </c>
      <c r="M914" s="212" t="str">
        <f t="shared" si="510"/>
        <v>NO</v>
      </c>
      <c r="N914" s="212" t="str">
        <f t="shared" si="511"/>
        <v/>
      </c>
      <c r="O914" s="212"/>
      <c r="P914" s="110">
        <v>11884.02</v>
      </c>
      <c r="Q914" s="110">
        <v>11842.17</v>
      </c>
      <c r="R914" s="110">
        <v>11800.32</v>
      </c>
      <c r="S914" s="110">
        <v>11758.47</v>
      </c>
      <c r="T914" s="110">
        <v>11716.62</v>
      </c>
      <c r="U914" s="110">
        <v>11674.77</v>
      </c>
      <c r="V914" s="110">
        <v>11632.92</v>
      </c>
      <c r="W914" s="110">
        <v>11591.07</v>
      </c>
      <c r="X914" s="110">
        <v>11549.22</v>
      </c>
      <c r="Y914" s="110">
        <v>11507.37</v>
      </c>
      <c r="Z914" s="110">
        <v>11465.52</v>
      </c>
      <c r="AA914" s="110">
        <v>11423.67</v>
      </c>
      <c r="AB914" s="110">
        <v>11381.82</v>
      </c>
      <c r="AC914" s="110"/>
      <c r="AD914" s="533">
        <f t="shared" si="527"/>
        <v>11632.92</v>
      </c>
      <c r="AE914" s="529"/>
      <c r="AF914" s="118"/>
      <c r="AG914" s="270" t="s">
        <v>164</v>
      </c>
      <c r="AH914" s="116">
        <f t="shared" si="516"/>
        <v>11632.92</v>
      </c>
      <c r="AI914" s="116"/>
      <c r="AJ914" s="116"/>
      <c r="AK914" s="117"/>
      <c r="AL914" s="116">
        <f t="shared" si="529"/>
        <v>0</v>
      </c>
      <c r="AM914" s="115"/>
      <c r="AN914" s="116"/>
      <c r="AO914" s="348">
        <f t="shared" si="530"/>
        <v>0</v>
      </c>
      <c r="AP914" s="297"/>
      <c r="AQ914" s="101">
        <f t="shared" si="528"/>
        <v>11381.82</v>
      </c>
      <c r="AR914" s="116">
        <f t="shared" si="517"/>
        <v>11381.82</v>
      </c>
      <c r="AS914" s="116"/>
      <c r="AT914" s="116"/>
      <c r="AU914" s="117"/>
      <c r="AV914" s="116">
        <f t="shared" si="531"/>
        <v>0</v>
      </c>
      <c r="AW914" s="115"/>
      <c r="AX914" s="116"/>
      <c r="AY914" s="343">
        <f t="shared" si="532"/>
        <v>0</v>
      </c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</row>
    <row r="915" spans="1:76" s="21" customFormat="1" ht="12" customHeight="1">
      <c r="A915" s="195">
        <v>22600093</v>
      </c>
      <c r="B915" s="126" t="s">
        <v>2569</v>
      </c>
      <c r="C915" s="141" t="s">
        <v>1221</v>
      </c>
      <c r="D915" s="130" t="str">
        <f t="shared" si="506"/>
        <v>AIC</v>
      </c>
      <c r="E915" s="130"/>
      <c r="F915" s="141"/>
      <c r="G915" s="130"/>
      <c r="H915" s="212" t="str">
        <f t="shared" si="519"/>
        <v>AIC</v>
      </c>
      <c r="I915" s="212" t="str">
        <f t="shared" si="534"/>
        <v/>
      </c>
      <c r="J915" s="212" t="str">
        <f t="shared" si="535"/>
        <v/>
      </c>
      <c r="K915" s="212" t="str">
        <f t="shared" si="536"/>
        <v/>
      </c>
      <c r="L915" s="212" t="str">
        <f t="shared" si="509"/>
        <v>NO</v>
      </c>
      <c r="M915" s="212" t="str">
        <f t="shared" si="510"/>
        <v>NO</v>
      </c>
      <c r="N915" s="212" t="str">
        <f t="shared" si="511"/>
        <v/>
      </c>
      <c r="O915" s="212"/>
      <c r="P915" s="110">
        <v>1778802.08</v>
      </c>
      <c r="Q915" s="110">
        <v>1773489.58</v>
      </c>
      <c r="R915" s="110">
        <v>1768177.08</v>
      </c>
      <c r="S915" s="110">
        <v>1762864.58</v>
      </c>
      <c r="T915" s="110">
        <v>1757552.08</v>
      </c>
      <c r="U915" s="110">
        <v>1752239.58</v>
      </c>
      <c r="V915" s="110">
        <v>1746927.08</v>
      </c>
      <c r="W915" s="110">
        <v>1741614.58</v>
      </c>
      <c r="X915" s="110">
        <v>1736302.08</v>
      </c>
      <c r="Y915" s="110">
        <v>1730989.58</v>
      </c>
      <c r="Z915" s="110">
        <v>1725677.08</v>
      </c>
      <c r="AA915" s="110">
        <v>1720364.58</v>
      </c>
      <c r="AB915" s="110">
        <v>1715052.08</v>
      </c>
      <c r="AC915" s="110"/>
      <c r="AD915" s="533">
        <f t="shared" si="527"/>
        <v>1746927.08</v>
      </c>
      <c r="AE915" s="529"/>
      <c r="AF915" s="118"/>
      <c r="AG915" s="270" t="s">
        <v>164</v>
      </c>
      <c r="AH915" s="116">
        <f t="shared" si="516"/>
        <v>1746927.08</v>
      </c>
      <c r="AI915" s="116"/>
      <c r="AJ915" s="116"/>
      <c r="AK915" s="117"/>
      <c r="AL915" s="116">
        <f t="shared" si="529"/>
        <v>0</v>
      </c>
      <c r="AM915" s="115"/>
      <c r="AN915" s="116"/>
      <c r="AO915" s="348">
        <f t="shared" si="530"/>
        <v>0</v>
      </c>
      <c r="AP915" s="297"/>
      <c r="AQ915" s="101">
        <f t="shared" si="528"/>
        <v>1715052.08</v>
      </c>
      <c r="AR915" s="116">
        <f t="shared" si="517"/>
        <v>1715052.08</v>
      </c>
      <c r="AS915" s="116"/>
      <c r="AT915" s="116"/>
      <c r="AU915" s="117"/>
      <c r="AV915" s="116">
        <f t="shared" si="531"/>
        <v>0</v>
      </c>
      <c r="AW915" s="115"/>
      <c r="AX915" s="116"/>
      <c r="AY915" s="343">
        <f t="shared" si="532"/>
        <v>0</v>
      </c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</row>
    <row r="916" spans="1:76" s="21" customFormat="1" ht="12" customHeight="1">
      <c r="A916" s="423">
        <v>22700013</v>
      </c>
      <c r="B916" s="424" t="s">
        <v>2570</v>
      </c>
      <c r="C916" s="474" t="s">
        <v>1544</v>
      </c>
      <c r="D916" s="411" t="str">
        <f t="shared" si="506"/>
        <v>Non-Op</v>
      </c>
      <c r="E916" s="411"/>
      <c r="F916" s="428">
        <v>43070</v>
      </c>
      <c r="G916" s="411"/>
      <c r="H916" s="412" t="str">
        <f t="shared" si="519"/>
        <v/>
      </c>
      <c r="I916" s="412" t="str">
        <f t="shared" si="534"/>
        <v/>
      </c>
      <c r="J916" s="412" t="str">
        <f t="shared" si="535"/>
        <v/>
      </c>
      <c r="K916" s="412" t="str">
        <f t="shared" si="536"/>
        <v>Non-Op</v>
      </c>
      <c r="L916" s="412" t="str">
        <f t="shared" si="509"/>
        <v>NO</v>
      </c>
      <c r="M916" s="412" t="str">
        <f t="shared" si="510"/>
        <v>NO</v>
      </c>
      <c r="N916" s="412" t="str">
        <f t="shared" si="511"/>
        <v/>
      </c>
      <c r="O916" s="412"/>
      <c r="P916" s="413">
        <v>0</v>
      </c>
      <c r="Q916" s="413">
        <v>0</v>
      </c>
      <c r="R916" s="413">
        <v>0</v>
      </c>
      <c r="S916" s="413">
        <v>0</v>
      </c>
      <c r="T916" s="413">
        <v>0</v>
      </c>
      <c r="U916" s="413">
        <v>0</v>
      </c>
      <c r="V916" s="413">
        <v>-619538.37</v>
      </c>
      <c r="W916" s="413">
        <v>-619538.37</v>
      </c>
      <c r="X916" s="413">
        <v>-937662.37</v>
      </c>
      <c r="Y916" s="413">
        <v>-775533.14</v>
      </c>
      <c r="Z916" s="413">
        <v>-775533.14</v>
      </c>
      <c r="AA916" s="413">
        <v>-775533.14</v>
      </c>
      <c r="AB916" s="413">
        <v>-671204.18</v>
      </c>
      <c r="AC916" s="413"/>
      <c r="AD916" s="534">
        <f t="shared" si="527"/>
        <v>-403245.0516666667</v>
      </c>
      <c r="AE916" s="530"/>
      <c r="AF916" s="414"/>
      <c r="AG916" s="415"/>
      <c r="AH916" s="416"/>
      <c r="AI916" s="416"/>
      <c r="AJ916" s="416"/>
      <c r="AK916" s="417">
        <f>AD916</f>
        <v>-403245.0516666667</v>
      </c>
      <c r="AL916" s="416">
        <f t="shared" si="529"/>
        <v>-403245.0516666667</v>
      </c>
      <c r="AM916" s="418"/>
      <c r="AN916" s="416"/>
      <c r="AO916" s="419"/>
      <c r="AP916" s="297"/>
      <c r="AQ916" s="420">
        <f t="shared" si="528"/>
        <v>-671204.18</v>
      </c>
      <c r="AR916" s="416"/>
      <c r="AS916" s="416"/>
      <c r="AT916" s="416"/>
      <c r="AU916" s="417">
        <f>AQ916</f>
        <v>-671204.18</v>
      </c>
      <c r="AV916" s="416">
        <f t="shared" si="531"/>
        <v>-671204.18</v>
      </c>
      <c r="AW916" s="418"/>
      <c r="AX916" s="416"/>
      <c r="AY916" s="421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s="21" customFormat="1" ht="12" customHeight="1">
      <c r="A917" s="195">
        <v>22820011</v>
      </c>
      <c r="B917" s="126" t="s">
        <v>2571</v>
      </c>
      <c r="C917" s="109" t="s">
        <v>230</v>
      </c>
      <c r="D917" s="130" t="str">
        <f t="shared" si="506"/>
        <v>W/C</v>
      </c>
      <c r="E917" s="130"/>
      <c r="F917" s="109"/>
      <c r="G917" s="130"/>
      <c r="H917" s="212" t="str">
        <f t="shared" si="519"/>
        <v/>
      </c>
      <c r="I917" s="212" t="str">
        <f t="shared" si="534"/>
        <v/>
      </c>
      <c r="J917" s="212" t="str">
        <f t="shared" si="535"/>
        <v/>
      </c>
      <c r="K917" s="212" t="str">
        <f t="shared" si="536"/>
        <v/>
      </c>
      <c r="L917" s="212" t="str">
        <f t="shared" si="509"/>
        <v>NO</v>
      </c>
      <c r="M917" s="212" t="str">
        <f t="shared" si="510"/>
        <v>W/C</v>
      </c>
      <c r="N917" s="212" t="str">
        <f t="shared" si="511"/>
        <v>W/C</v>
      </c>
      <c r="O917" s="212"/>
      <c r="P917" s="110">
        <v>-250000</v>
      </c>
      <c r="Q917" s="110">
        <v>-250000</v>
      </c>
      <c r="R917" s="110">
        <v>-1250000</v>
      </c>
      <c r="S917" s="110">
        <v>-429000</v>
      </c>
      <c r="T917" s="110">
        <v>-429000</v>
      </c>
      <c r="U917" s="110">
        <v>-279000</v>
      </c>
      <c r="V917" s="110">
        <v>-140000</v>
      </c>
      <c r="W917" s="110">
        <v>-140000</v>
      </c>
      <c r="X917" s="110">
        <v>-140000</v>
      </c>
      <c r="Y917" s="110">
        <v>-450000</v>
      </c>
      <c r="Z917" s="110">
        <v>-450000</v>
      </c>
      <c r="AA917" s="110">
        <v>-450000</v>
      </c>
      <c r="AB917" s="110">
        <v>-550000</v>
      </c>
      <c r="AC917" s="110"/>
      <c r="AD917" s="533">
        <f t="shared" si="527"/>
        <v>-400583.33333333331</v>
      </c>
      <c r="AE917" s="529"/>
      <c r="AF917" s="118"/>
      <c r="AG917" s="270"/>
      <c r="AH917" s="116"/>
      <c r="AI917" s="116"/>
      <c r="AJ917" s="116"/>
      <c r="AK917" s="117"/>
      <c r="AL917" s="116">
        <f t="shared" si="529"/>
        <v>0</v>
      </c>
      <c r="AM917" s="115"/>
      <c r="AN917" s="116">
        <f>AD917</f>
        <v>-400583.33333333331</v>
      </c>
      <c r="AO917" s="348">
        <f t="shared" si="530"/>
        <v>-400583.33333333331</v>
      </c>
      <c r="AP917" s="297"/>
      <c r="AQ917" s="101">
        <f t="shared" si="528"/>
        <v>-550000</v>
      </c>
      <c r="AR917" s="116"/>
      <c r="AS917" s="116"/>
      <c r="AT917" s="116"/>
      <c r="AU917" s="117"/>
      <c r="AV917" s="116">
        <f t="shared" si="531"/>
        <v>0</v>
      </c>
      <c r="AW917" s="115"/>
      <c r="AX917" s="116">
        <f>AQ917</f>
        <v>-550000</v>
      </c>
      <c r="AY917" s="343">
        <f t="shared" si="532"/>
        <v>-550000</v>
      </c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</row>
    <row r="918" spans="1:76" s="21" customFormat="1" ht="12" customHeight="1">
      <c r="A918" s="195">
        <v>22820012</v>
      </c>
      <c r="B918" s="126" t="s">
        <v>2572</v>
      </c>
      <c r="C918" s="109" t="s">
        <v>669</v>
      </c>
      <c r="D918" s="130" t="str">
        <f t="shared" si="506"/>
        <v>W/C</v>
      </c>
      <c r="E918" s="130"/>
      <c r="F918" s="109"/>
      <c r="G918" s="130"/>
      <c r="H918" s="212" t="str">
        <f t="shared" si="519"/>
        <v/>
      </c>
      <c r="I918" s="212" t="str">
        <f t="shared" si="534"/>
        <v/>
      </c>
      <c r="J918" s="212" t="str">
        <f t="shared" si="535"/>
        <v/>
      </c>
      <c r="K918" s="212" t="str">
        <f t="shared" si="536"/>
        <v/>
      </c>
      <c r="L918" s="212" t="str">
        <f t="shared" si="509"/>
        <v>NO</v>
      </c>
      <c r="M918" s="212" t="str">
        <f t="shared" si="510"/>
        <v>W/C</v>
      </c>
      <c r="N918" s="212" t="str">
        <f t="shared" si="511"/>
        <v>W/C</v>
      </c>
      <c r="O918" s="212"/>
      <c r="P918" s="110">
        <v>-2110000</v>
      </c>
      <c r="Q918" s="110">
        <v>-2110000</v>
      </c>
      <c r="R918" s="110">
        <v>-2110000</v>
      </c>
      <c r="S918" s="110">
        <v>-2150000</v>
      </c>
      <c r="T918" s="110">
        <v>-2150000</v>
      </c>
      <c r="U918" s="110">
        <v>-2150000</v>
      </c>
      <c r="V918" s="110">
        <v>-2150000</v>
      </c>
      <c r="W918" s="110">
        <v>-2150000</v>
      </c>
      <c r="X918" s="110">
        <v>-2150000</v>
      </c>
      <c r="Y918" s="110">
        <v>-2150000</v>
      </c>
      <c r="Z918" s="110">
        <v>-2150000</v>
      </c>
      <c r="AA918" s="110">
        <v>-855897.52</v>
      </c>
      <c r="AB918" s="110">
        <v>-2010000</v>
      </c>
      <c r="AC918" s="110"/>
      <c r="AD918" s="533">
        <f t="shared" si="527"/>
        <v>-2027991.46</v>
      </c>
      <c r="AE918" s="529"/>
      <c r="AF918" s="118"/>
      <c r="AG918" s="270"/>
      <c r="AH918" s="116"/>
      <c r="AI918" s="116"/>
      <c r="AJ918" s="116"/>
      <c r="AK918" s="117"/>
      <c r="AL918" s="116">
        <f t="shared" si="529"/>
        <v>0</v>
      </c>
      <c r="AM918" s="115"/>
      <c r="AN918" s="116">
        <f>AD918</f>
        <v>-2027991.46</v>
      </c>
      <c r="AO918" s="348">
        <f t="shared" si="530"/>
        <v>-2027991.46</v>
      </c>
      <c r="AP918" s="297"/>
      <c r="AQ918" s="101">
        <f t="shared" si="528"/>
        <v>-2010000</v>
      </c>
      <c r="AR918" s="116"/>
      <c r="AS918" s="116"/>
      <c r="AT918" s="116"/>
      <c r="AU918" s="117"/>
      <c r="AV918" s="116">
        <f t="shared" si="531"/>
        <v>0</v>
      </c>
      <c r="AW918" s="115"/>
      <c r="AX918" s="116">
        <f>AQ918</f>
        <v>-2010000</v>
      </c>
      <c r="AY918" s="343">
        <f t="shared" si="532"/>
        <v>-2010000</v>
      </c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</row>
    <row r="919" spans="1:76" s="21" customFormat="1" ht="12" customHeight="1">
      <c r="A919" s="195">
        <v>22830003</v>
      </c>
      <c r="B919" s="126" t="s">
        <v>2573</v>
      </c>
      <c r="C919" s="109" t="s">
        <v>335</v>
      </c>
      <c r="D919" s="130" t="str">
        <f t="shared" si="506"/>
        <v>Non-Op</v>
      </c>
      <c r="E919" s="130"/>
      <c r="F919" s="109"/>
      <c r="G919" s="130"/>
      <c r="H919" s="212" t="str">
        <f t="shared" si="519"/>
        <v/>
      </c>
      <c r="I919" s="212" t="str">
        <f t="shared" si="534"/>
        <v/>
      </c>
      <c r="J919" s="212" t="str">
        <f t="shared" si="535"/>
        <v/>
      </c>
      <c r="K919" s="212" t="str">
        <f t="shared" si="536"/>
        <v>Non-Op</v>
      </c>
      <c r="L919" s="212" t="str">
        <f t="shared" si="509"/>
        <v>NO</v>
      </c>
      <c r="M919" s="212" t="str">
        <f t="shared" si="510"/>
        <v>NO</v>
      </c>
      <c r="N919" s="212" t="str">
        <f t="shared" si="511"/>
        <v/>
      </c>
      <c r="O919" s="212"/>
      <c r="P919" s="110">
        <v>-53882842.439999998</v>
      </c>
      <c r="Q919" s="110">
        <v>-53997409.780000001</v>
      </c>
      <c r="R919" s="110">
        <v>-54113650.119999997</v>
      </c>
      <c r="S919" s="110">
        <v>-54229890.460000001</v>
      </c>
      <c r="T919" s="110">
        <v>-54346130.799999997</v>
      </c>
      <c r="U919" s="110">
        <v>-54462371.140000001</v>
      </c>
      <c r="V919" s="110">
        <v>-57264943.439999998</v>
      </c>
      <c r="W919" s="110">
        <v>-57362761.210000001</v>
      </c>
      <c r="X919" s="110">
        <v>-57336232.270000003</v>
      </c>
      <c r="Y919" s="110">
        <v>-57434088.600000001</v>
      </c>
      <c r="Z919" s="110">
        <v>-57508124.270000003</v>
      </c>
      <c r="AA919" s="110">
        <v>-57605475.640000001</v>
      </c>
      <c r="AB919" s="110">
        <v>-57702827.009999998</v>
      </c>
      <c r="AC919" s="110"/>
      <c r="AD919" s="533">
        <f t="shared" si="527"/>
        <v>-55954492.704583339</v>
      </c>
      <c r="AE919" s="529"/>
      <c r="AF919" s="119"/>
      <c r="AG919" s="269" t="s">
        <v>453</v>
      </c>
      <c r="AH919" s="116"/>
      <c r="AI919" s="116"/>
      <c r="AJ919" s="116"/>
      <c r="AK919" s="117">
        <f>AD919</f>
        <v>-55954492.704583339</v>
      </c>
      <c r="AL919" s="116">
        <f t="shared" si="529"/>
        <v>-55954492.704583339</v>
      </c>
      <c r="AM919" s="115"/>
      <c r="AN919" s="116"/>
      <c r="AO919" s="348">
        <f t="shared" si="530"/>
        <v>0</v>
      </c>
      <c r="AP919" s="297"/>
      <c r="AQ919" s="101">
        <f t="shared" si="528"/>
        <v>-57702827.009999998</v>
      </c>
      <c r="AR919" s="116"/>
      <c r="AS919" s="116"/>
      <c r="AT919" s="116"/>
      <c r="AU919" s="117">
        <f>AQ919</f>
        <v>-57702827.009999998</v>
      </c>
      <c r="AV919" s="116">
        <f t="shared" si="531"/>
        <v>-57702827.009999998</v>
      </c>
      <c r="AW919" s="115"/>
      <c r="AX919" s="116"/>
      <c r="AY919" s="343">
        <f t="shared" si="532"/>
        <v>0</v>
      </c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</row>
    <row r="920" spans="1:76" s="21" customFormat="1" ht="12" customHeight="1">
      <c r="A920" s="195">
        <v>22830013</v>
      </c>
      <c r="B920" s="126" t="s">
        <v>2574</v>
      </c>
      <c r="C920" s="109" t="s">
        <v>336</v>
      </c>
      <c r="D920" s="130" t="str">
        <f t="shared" si="506"/>
        <v>Non-Op</v>
      </c>
      <c r="E920" s="130"/>
      <c r="F920" s="109"/>
      <c r="G920" s="130"/>
      <c r="H920" s="212" t="str">
        <f t="shared" si="519"/>
        <v/>
      </c>
      <c r="I920" s="212" t="str">
        <f t="shared" si="534"/>
        <v/>
      </c>
      <c r="J920" s="212" t="str">
        <f t="shared" si="535"/>
        <v/>
      </c>
      <c r="K920" s="212" t="str">
        <f t="shared" si="536"/>
        <v>Non-Op</v>
      </c>
      <c r="L920" s="212" t="str">
        <f t="shared" si="509"/>
        <v>NO</v>
      </c>
      <c r="M920" s="212" t="str">
        <f t="shared" si="510"/>
        <v>NO</v>
      </c>
      <c r="N920" s="212" t="str">
        <f t="shared" si="511"/>
        <v/>
      </c>
      <c r="O920" s="212"/>
      <c r="P920" s="110">
        <v>-2427470.09</v>
      </c>
      <c r="Q920" s="110">
        <v>-2405439.23</v>
      </c>
      <c r="R920" s="110">
        <v>-2360638.6800000002</v>
      </c>
      <c r="S920" s="110">
        <v>-2717500</v>
      </c>
      <c r="T920" s="110">
        <v>-2718000</v>
      </c>
      <c r="U920" s="110">
        <v>-2698050.66</v>
      </c>
      <c r="V920" s="110">
        <v>-2785863.64</v>
      </c>
      <c r="W920" s="110">
        <v>-2780091.14</v>
      </c>
      <c r="X920" s="110">
        <v>-2755995.1</v>
      </c>
      <c r="Y920" s="110">
        <v>-2731695.85</v>
      </c>
      <c r="Z920" s="110">
        <v>-2791427.65</v>
      </c>
      <c r="AA920" s="110">
        <v>-2748211.96</v>
      </c>
      <c r="AB920" s="110">
        <v>-2743711.97</v>
      </c>
      <c r="AC920" s="110"/>
      <c r="AD920" s="533">
        <f t="shared" si="527"/>
        <v>-2673208.7450000006</v>
      </c>
      <c r="AE920" s="529"/>
      <c r="AF920" s="119"/>
      <c r="AG920" s="269" t="s">
        <v>453</v>
      </c>
      <c r="AH920" s="116"/>
      <c r="AI920" s="116"/>
      <c r="AJ920" s="116"/>
      <c r="AK920" s="117">
        <f>AD920</f>
        <v>-2673208.7450000006</v>
      </c>
      <c r="AL920" s="116">
        <f t="shared" si="529"/>
        <v>-2673208.7450000006</v>
      </c>
      <c r="AM920" s="115"/>
      <c r="AN920" s="116"/>
      <c r="AO920" s="348">
        <f t="shared" si="530"/>
        <v>0</v>
      </c>
      <c r="AP920" s="297"/>
      <c r="AQ920" s="101">
        <f t="shared" si="528"/>
        <v>-2743711.97</v>
      </c>
      <c r="AR920" s="116"/>
      <c r="AS920" s="116"/>
      <c r="AT920" s="116"/>
      <c r="AU920" s="117">
        <f>AQ920</f>
        <v>-2743711.97</v>
      </c>
      <c r="AV920" s="116">
        <f t="shared" si="531"/>
        <v>-2743711.97</v>
      </c>
      <c r="AW920" s="115"/>
      <c r="AX920" s="116"/>
      <c r="AY920" s="343">
        <f t="shared" si="532"/>
        <v>0</v>
      </c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</row>
    <row r="921" spans="1:76" s="21" customFormat="1" ht="12" customHeight="1">
      <c r="A921" s="195">
        <v>22830023</v>
      </c>
      <c r="B921" s="126" t="s">
        <v>2575</v>
      </c>
      <c r="C921" s="109" t="s">
        <v>519</v>
      </c>
      <c r="D921" s="130" t="str">
        <f t="shared" si="506"/>
        <v>Non-Op</v>
      </c>
      <c r="E921" s="130"/>
      <c r="F921" s="109"/>
      <c r="G921" s="130"/>
      <c r="H921" s="212" t="str">
        <f t="shared" si="519"/>
        <v/>
      </c>
      <c r="I921" s="212" t="str">
        <f t="shared" si="534"/>
        <v/>
      </c>
      <c r="J921" s="212" t="str">
        <f t="shared" si="535"/>
        <v/>
      </c>
      <c r="K921" s="212" t="str">
        <f t="shared" si="536"/>
        <v>Non-Op</v>
      </c>
      <c r="L921" s="212" t="str">
        <f t="shared" si="509"/>
        <v>NO</v>
      </c>
      <c r="M921" s="212" t="str">
        <f t="shared" si="510"/>
        <v>NO</v>
      </c>
      <c r="N921" s="212" t="str">
        <f t="shared" si="511"/>
        <v/>
      </c>
      <c r="O921" s="212"/>
      <c r="P921" s="110">
        <v>-13020532</v>
      </c>
      <c r="Q921" s="110">
        <v>-13069532</v>
      </c>
      <c r="R921" s="110">
        <v>-13118532</v>
      </c>
      <c r="S921" s="110">
        <v>-12917435</v>
      </c>
      <c r="T921" s="110">
        <v>-12966804.75</v>
      </c>
      <c r="U921" s="110">
        <v>-13016174.5</v>
      </c>
      <c r="V921" s="110">
        <v>3878983</v>
      </c>
      <c r="W921" s="110">
        <v>4000233</v>
      </c>
      <c r="X921" s="110">
        <v>4121483</v>
      </c>
      <c r="Y921" s="110">
        <v>8742733</v>
      </c>
      <c r="Z921" s="110">
        <v>8863983</v>
      </c>
      <c r="AA921" s="110">
        <v>8985233</v>
      </c>
      <c r="AB921" s="110">
        <v>13606483</v>
      </c>
      <c r="AC921" s="110"/>
      <c r="AD921" s="533">
        <f t="shared" si="527"/>
        <v>-2183571.2291666665</v>
      </c>
      <c r="AE921" s="529"/>
      <c r="AF921" s="118"/>
      <c r="AG921" s="270" t="s">
        <v>453</v>
      </c>
      <c r="AH921" s="116"/>
      <c r="AI921" s="116"/>
      <c r="AJ921" s="116"/>
      <c r="AK921" s="117">
        <f>AD921</f>
        <v>-2183571.2291666665</v>
      </c>
      <c r="AL921" s="116">
        <f t="shared" si="529"/>
        <v>-2183571.2291666665</v>
      </c>
      <c r="AM921" s="115"/>
      <c r="AN921" s="116"/>
      <c r="AO921" s="348">
        <f t="shared" si="530"/>
        <v>0</v>
      </c>
      <c r="AP921" s="297"/>
      <c r="AQ921" s="101">
        <f t="shared" si="528"/>
        <v>13606483</v>
      </c>
      <c r="AR921" s="116"/>
      <c r="AS921" s="116"/>
      <c r="AT921" s="116"/>
      <c r="AU921" s="117">
        <f>AQ921</f>
        <v>13606483</v>
      </c>
      <c r="AV921" s="116">
        <f t="shared" si="531"/>
        <v>13606483</v>
      </c>
      <c r="AW921" s="115"/>
      <c r="AX921" s="116"/>
      <c r="AY921" s="343">
        <f t="shared" si="532"/>
        <v>0</v>
      </c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</row>
    <row r="922" spans="1:76" s="21" customFormat="1" ht="12" customHeight="1">
      <c r="A922" s="195">
        <v>22830033</v>
      </c>
      <c r="B922" s="126" t="s">
        <v>2576</v>
      </c>
      <c r="C922" s="109" t="s">
        <v>862</v>
      </c>
      <c r="D922" s="130" t="str">
        <f t="shared" si="506"/>
        <v>W/C</v>
      </c>
      <c r="E922" s="130"/>
      <c r="F922" s="109"/>
      <c r="G922" s="130"/>
      <c r="H922" s="212" t="str">
        <f t="shared" si="519"/>
        <v/>
      </c>
      <c r="I922" s="212" t="str">
        <f t="shared" si="534"/>
        <v/>
      </c>
      <c r="J922" s="212" t="str">
        <f t="shared" si="535"/>
        <v/>
      </c>
      <c r="K922" s="212" t="str">
        <f t="shared" si="536"/>
        <v/>
      </c>
      <c r="L922" s="212" t="str">
        <f t="shared" si="509"/>
        <v>NO</v>
      </c>
      <c r="M922" s="212" t="str">
        <f t="shared" si="510"/>
        <v>W/C</v>
      </c>
      <c r="N922" s="212" t="str">
        <f t="shared" si="511"/>
        <v>W/C</v>
      </c>
      <c r="O922" s="212"/>
      <c r="P922" s="110">
        <v>-566300</v>
      </c>
      <c r="Q922" s="110">
        <v>-776657</v>
      </c>
      <c r="R922" s="110">
        <v>-829917.25</v>
      </c>
      <c r="S922" s="110">
        <v>-623800</v>
      </c>
      <c r="T922" s="110">
        <v>-886926</v>
      </c>
      <c r="U922" s="110">
        <v>-654994.30000000005</v>
      </c>
      <c r="V922" s="110">
        <v>-683103.32</v>
      </c>
      <c r="W922" s="110">
        <v>-573010.06999999995</v>
      </c>
      <c r="X922" s="110">
        <v>-633133.22</v>
      </c>
      <c r="Y922" s="110">
        <v>-538200</v>
      </c>
      <c r="Z922" s="110">
        <v>-707660.96</v>
      </c>
      <c r="AA922" s="110">
        <v>-711944</v>
      </c>
      <c r="AB922" s="110">
        <v>-794831</v>
      </c>
      <c r="AC922" s="110"/>
      <c r="AD922" s="533">
        <f t="shared" si="527"/>
        <v>-691659.30166666664</v>
      </c>
      <c r="AE922" s="529"/>
      <c r="AF922" s="118"/>
      <c r="AG922" s="270"/>
      <c r="AH922" s="116"/>
      <c r="AI922" s="116"/>
      <c r="AJ922" s="116"/>
      <c r="AK922" s="117"/>
      <c r="AL922" s="116">
        <f t="shared" si="529"/>
        <v>0</v>
      </c>
      <c r="AM922" s="115"/>
      <c r="AN922" s="116">
        <f>AD922</f>
        <v>-691659.30166666664</v>
      </c>
      <c r="AO922" s="348">
        <f t="shared" si="530"/>
        <v>-691659.30166666664</v>
      </c>
      <c r="AP922" s="297"/>
      <c r="AQ922" s="101">
        <f t="shared" si="528"/>
        <v>-794831</v>
      </c>
      <c r="AR922" s="116"/>
      <c r="AS922" s="116"/>
      <c r="AT922" s="116"/>
      <c r="AU922" s="117"/>
      <c r="AV922" s="116">
        <f t="shared" si="531"/>
        <v>0</v>
      </c>
      <c r="AW922" s="115"/>
      <c r="AX922" s="116">
        <f>AQ922</f>
        <v>-794831</v>
      </c>
      <c r="AY922" s="343">
        <f t="shared" si="532"/>
        <v>-794831</v>
      </c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</row>
    <row r="923" spans="1:76" s="21" customFormat="1" ht="12" customHeight="1">
      <c r="A923" s="195">
        <v>22830043</v>
      </c>
      <c r="B923" s="126" t="s">
        <v>2577</v>
      </c>
      <c r="C923" s="109" t="s">
        <v>1035</v>
      </c>
      <c r="D923" s="130" t="str">
        <f t="shared" si="506"/>
        <v>W/C</v>
      </c>
      <c r="E923" s="130"/>
      <c r="F923" s="109"/>
      <c r="G923" s="130"/>
      <c r="H923" s="212" t="str">
        <f t="shared" si="519"/>
        <v/>
      </c>
      <c r="I923" s="212" t="str">
        <f t="shared" si="534"/>
        <v/>
      </c>
      <c r="J923" s="212" t="str">
        <f t="shared" si="535"/>
        <v/>
      </c>
      <c r="K923" s="212" t="str">
        <f t="shared" si="536"/>
        <v/>
      </c>
      <c r="L923" s="212" t="str">
        <f t="shared" si="509"/>
        <v>NO</v>
      </c>
      <c r="M923" s="212" t="str">
        <f t="shared" si="510"/>
        <v>W/C</v>
      </c>
      <c r="N923" s="212" t="str">
        <f t="shared" si="511"/>
        <v>W/C</v>
      </c>
      <c r="O923" s="212"/>
      <c r="P923" s="110">
        <v>-120345.27</v>
      </c>
      <c r="Q923" s="110">
        <v>-99389.05</v>
      </c>
      <c r="R923" s="110">
        <v>-72491.520000000004</v>
      </c>
      <c r="S923" s="110">
        <v>-71257.69</v>
      </c>
      <c r="T923" s="110">
        <v>-25892.11</v>
      </c>
      <c r="U923" s="110">
        <v>30091.08</v>
      </c>
      <c r="V923" s="110">
        <v>-705.13</v>
      </c>
      <c r="W923" s="110">
        <v>21507.24</v>
      </c>
      <c r="X923" s="110">
        <v>48822.64</v>
      </c>
      <c r="Y923" s="110">
        <v>75562.86</v>
      </c>
      <c r="Z923" s="110">
        <v>-200564.92</v>
      </c>
      <c r="AA923" s="110">
        <v>-148330.71</v>
      </c>
      <c r="AB923" s="110">
        <v>-122290.67</v>
      </c>
      <c r="AC923" s="110"/>
      <c r="AD923" s="533">
        <f t="shared" si="527"/>
        <v>-46997.106666666659</v>
      </c>
      <c r="AE923" s="529"/>
      <c r="AF923" s="118"/>
      <c r="AG923" s="270"/>
      <c r="AH923" s="116"/>
      <c r="AI923" s="116"/>
      <c r="AJ923" s="116"/>
      <c r="AK923" s="117"/>
      <c r="AL923" s="116">
        <f t="shared" si="529"/>
        <v>0</v>
      </c>
      <c r="AM923" s="115"/>
      <c r="AN923" s="116">
        <f>AD923</f>
        <v>-46997.106666666659</v>
      </c>
      <c r="AO923" s="348">
        <f t="shared" si="530"/>
        <v>-46997.106666666659</v>
      </c>
      <c r="AP923" s="297"/>
      <c r="AQ923" s="101">
        <f t="shared" si="528"/>
        <v>-122290.67</v>
      </c>
      <c r="AR923" s="116"/>
      <c r="AS923" s="116"/>
      <c r="AT923" s="116"/>
      <c r="AU923" s="117"/>
      <c r="AV923" s="116">
        <f t="shared" si="531"/>
        <v>0</v>
      </c>
      <c r="AW923" s="115"/>
      <c r="AX923" s="116">
        <f t="shared" ref="AX923:AX926" si="537">AQ923</f>
        <v>-122290.67</v>
      </c>
      <c r="AY923" s="343">
        <f t="shared" si="532"/>
        <v>-122290.67</v>
      </c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</row>
    <row r="924" spans="1:76" s="21" customFormat="1" ht="12" customHeight="1">
      <c r="A924" s="195">
        <v>22830053</v>
      </c>
      <c r="B924" s="126" t="s">
        <v>2578</v>
      </c>
      <c r="C924" s="109" t="s">
        <v>1098</v>
      </c>
      <c r="D924" s="130" t="str">
        <f t="shared" si="506"/>
        <v>W/C</v>
      </c>
      <c r="E924" s="130"/>
      <c r="F924" s="109"/>
      <c r="G924" s="130"/>
      <c r="H924" s="212" t="str">
        <f t="shared" si="519"/>
        <v/>
      </c>
      <c r="I924" s="212" t="str">
        <f t="shared" si="534"/>
        <v/>
      </c>
      <c r="J924" s="212" t="str">
        <f t="shared" si="535"/>
        <v/>
      </c>
      <c r="K924" s="212" t="str">
        <f t="shared" si="536"/>
        <v/>
      </c>
      <c r="L924" s="212" t="str">
        <f t="shared" si="509"/>
        <v>NO</v>
      </c>
      <c r="M924" s="212" t="str">
        <f t="shared" si="510"/>
        <v>W/C</v>
      </c>
      <c r="N924" s="212" t="str">
        <f t="shared" si="511"/>
        <v>W/C</v>
      </c>
      <c r="O924" s="212"/>
      <c r="P924" s="110">
        <v>-1996400</v>
      </c>
      <c r="Q924" s="110">
        <v>-1858536</v>
      </c>
      <c r="R924" s="110">
        <v>-2022389.54</v>
      </c>
      <c r="S924" s="110">
        <v>-1805100</v>
      </c>
      <c r="T924" s="110">
        <v>-1692188.21</v>
      </c>
      <c r="U924" s="110">
        <v>-1851049.48</v>
      </c>
      <c r="V924" s="110">
        <v>-1792121.63</v>
      </c>
      <c r="W924" s="110">
        <v>-1957264</v>
      </c>
      <c r="X924" s="110">
        <v>-1936482.62</v>
      </c>
      <c r="Y924" s="110">
        <v>-1838700</v>
      </c>
      <c r="Z924" s="110">
        <v>-2294614.85</v>
      </c>
      <c r="AA924" s="110">
        <v>-2228102.02</v>
      </c>
      <c r="AB924" s="110">
        <v>-2134425</v>
      </c>
      <c r="AC924" s="110"/>
      <c r="AD924" s="533">
        <f t="shared" si="527"/>
        <v>-1945163.4041666668</v>
      </c>
      <c r="AE924" s="529"/>
      <c r="AF924" s="118"/>
      <c r="AG924" s="270"/>
      <c r="AH924" s="116"/>
      <c r="AI924" s="116"/>
      <c r="AJ924" s="116"/>
      <c r="AK924" s="117"/>
      <c r="AL924" s="116">
        <f t="shared" si="529"/>
        <v>0</v>
      </c>
      <c r="AM924" s="115"/>
      <c r="AN924" s="116">
        <f>AD924</f>
        <v>-1945163.4041666668</v>
      </c>
      <c r="AO924" s="348">
        <f t="shared" si="530"/>
        <v>-1945163.4041666668</v>
      </c>
      <c r="AP924" s="297"/>
      <c r="AQ924" s="101">
        <f t="shared" si="528"/>
        <v>-2134425</v>
      </c>
      <c r="AR924" s="116"/>
      <c r="AS924" s="116"/>
      <c r="AT924" s="116"/>
      <c r="AU924" s="117"/>
      <c r="AV924" s="116">
        <f t="shared" si="531"/>
        <v>0</v>
      </c>
      <c r="AW924" s="115"/>
      <c r="AX924" s="116">
        <f t="shared" si="537"/>
        <v>-2134425</v>
      </c>
      <c r="AY924" s="343">
        <f t="shared" si="532"/>
        <v>-2134425</v>
      </c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</row>
    <row r="925" spans="1:76" s="21" customFormat="1" ht="12" customHeight="1">
      <c r="A925" s="195">
        <v>22830063</v>
      </c>
      <c r="B925" s="126" t="s">
        <v>2579</v>
      </c>
      <c r="C925" s="109" t="s">
        <v>1118</v>
      </c>
      <c r="D925" s="130" t="str">
        <f t="shared" si="506"/>
        <v>W/C</v>
      </c>
      <c r="E925" s="130"/>
      <c r="F925" s="109"/>
      <c r="G925" s="130"/>
      <c r="H925" s="212" t="str">
        <f t="shared" si="519"/>
        <v/>
      </c>
      <c r="I925" s="212" t="str">
        <f t="shared" si="534"/>
        <v/>
      </c>
      <c r="J925" s="212" t="str">
        <f t="shared" si="535"/>
        <v/>
      </c>
      <c r="K925" s="212" t="str">
        <f t="shared" si="536"/>
        <v/>
      </c>
      <c r="L925" s="212" t="str">
        <f t="shared" si="509"/>
        <v>NO</v>
      </c>
      <c r="M925" s="212" t="str">
        <f t="shared" si="510"/>
        <v>W/C</v>
      </c>
      <c r="N925" s="212" t="str">
        <f t="shared" si="511"/>
        <v>W/C</v>
      </c>
      <c r="O925" s="212"/>
      <c r="P925" s="110">
        <v>-49519.05</v>
      </c>
      <c r="Q925" s="110">
        <v>-49519.05</v>
      </c>
      <c r="R925" s="110">
        <v>-49519.05</v>
      </c>
      <c r="S925" s="110">
        <v>-61115.55</v>
      </c>
      <c r="T925" s="110">
        <v>-61115.55</v>
      </c>
      <c r="U925" s="110">
        <v>-51838.35</v>
      </c>
      <c r="V925" s="110">
        <v>-63434.85</v>
      </c>
      <c r="W925" s="110">
        <v>-63434.85</v>
      </c>
      <c r="X925" s="110">
        <v>-63434.85</v>
      </c>
      <c r="Y925" s="110">
        <v>-63434.85</v>
      </c>
      <c r="Z925" s="110">
        <v>-63434.85</v>
      </c>
      <c r="AA925" s="110">
        <v>-63434.85</v>
      </c>
      <c r="AB925" s="110">
        <v>-63434.85</v>
      </c>
      <c r="AC925" s="110"/>
      <c r="AD925" s="533">
        <f t="shared" si="527"/>
        <v>-59182.799999999988</v>
      </c>
      <c r="AE925" s="529"/>
      <c r="AF925" s="118"/>
      <c r="AG925" s="270"/>
      <c r="AH925" s="116"/>
      <c r="AI925" s="116"/>
      <c r="AJ925" s="116"/>
      <c r="AK925" s="117"/>
      <c r="AL925" s="116">
        <f t="shared" si="529"/>
        <v>0</v>
      </c>
      <c r="AM925" s="115"/>
      <c r="AN925" s="116">
        <f>AD925</f>
        <v>-59182.799999999988</v>
      </c>
      <c r="AO925" s="348">
        <f t="shared" si="530"/>
        <v>-59182.799999999988</v>
      </c>
      <c r="AP925" s="297"/>
      <c r="AQ925" s="101">
        <f t="shared" si="528"/>
        <v>-63434.85</v>
      </c>
      <c r="AR925" s="116"/>
      <c r="AS925" s="116"/>
      <c r="AT925" s="116"/>
      <c r="AU925" s="117"/>
      <c r="AV925" s="116">
        <f t="shared" si="531"/>
        <v>0</v>
      </c>
      <c r="AW925" s="115"/>
      <c r="AX925" s="116">
        <f t="shared" si="537"/>
        <v>-63434.85</v>
      </c>
      <c r="AY925" s="343">
        <f t="shared" si="532"/>
        <v>-63434.85</v>
      </c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</row>
    <row r="926" spans="1:76" s="21" customFormat="1" ht="12" customHeight="1">
      <c r="A926" s="195">
        <v>22830073</v>
      </c>
      <c r="B926" s="126" t="s">
        <v>2580</v>
      </c>
      <c r="C926" s="109" t="s">
        <v>1119</v>
      </c>
      <c r="D926" s="130" t="str">
        <f t="shared" si="506"/>
        <v>W/C</v>
      </c>
      <c r="E926" s="130"/>
      <c r="F926" s="109"/>
      <c r="G926" s="130"/>
      <c r="H926" s="212" t="str">
        <f t="shared" si="519"/>
        <v/>
      </c>
      <c r="I926" s="212" t="str">
        <f t="shared" si="534"/>
        <v/>
      </c>
      <c r="J926" s="212" t="str">
        <f t="shared" si="535"/>
        <v/>
      </c>
      <c r="K926" s="212" t="str">
        <f t="shared" si="536"/>
        <v/>
      </c>
      <c r="L926" s="212" t="str">
        <f t="shared" si="509"/>
        <v>NO</v>
      </c>
      <c r="M926" s="212" t="str">
        <f t="shared" si="510"/>
        <v>W/C</v>
      </c>
      <c r="N926" s="212" t="str">
        <f t="shared" si="511"/>
        <v>W/C</v>
      </c>
      <c r="O926" s="212"/>
      <c r="P926" s="110">
        <v>-102670.15</v>
      </c>
      <c r="Q926" s="110">
        <v>-102670.15</v>
      </c>
      <c r="R926" s="110">
        <v>-102670.15</v>
      </c>
      <c r="S926" s="110">
        <v>-124472.65</v>
      </c>
      <c r="T926" s="110">
        <v>-124472.65</v>
      </c>
      <c r="U926" s="110">
        <v>-107030.65</v>
      </c>
      <c r="V926" s="110">
        <v>-128833.15</v>
      </c>
      <c r="W926" s="110">
        <v>-128833.15</v>
      </c>
      <c r="X926" s="110">
        <v>-128833.15</v>
      </c>
      <c r="Y926" s="110">
        <v>-128833.15</v>
      </c>
      <c r="Z926" s="110">
        <v>-128833.15</v>
      </c>
      <c r="AA926" s="110">
        <v>-128833.15</v>
      </c>
      <c r="AB926" s="110">
        <v>-128833.15</v>
      </c>
      <c r="AC926" s="110"/>
      <c r="AD926" s="533">
        <f t="shared" si="527"/>
        <v>-120838.89999999998</v>
      </c>
      <c r="AE926" s="529"/>
      <c r="AF926" s="118"/>
      <c r="AG926" s="270"/>
      <c r="AH926" s="116"/>
      <c r="AI926" s="116"/>
      <c r="AJ926" s="116"/>
      <c r="AK926" s="117"/>
      <c r="AL926" s="116">
        <f t="shared" si="529"/>
        <v>0</v>
      </c>
      <c r="AM926" s="115"/>
      <c r="AN926" s="116">
        <f>AD926</f>
        <v>-120838.89999999998</v>
      </c>
      <c r="AO926" s="348">
        <f t="shared" si="530"/>
        <v>-120838.89999999998</v>
      </c>
      <c r="AP926" s="297"/>
      <c r="AQ926" s="101">
        <f t="shared" si="528"/>
        <v>-128833.15</v>
      </c>
      <c r="AR926" s="116"/>
      <c r="AS926" s="116"/>
      <c r="AT926" s="116"/>
      <c r="AU926" s="117"/>
      <c r="AV926" s="116">
        <f t="shared" si="531"/>
        <v>0</v>
      </c>
      <c r="AW926" s="115"/>
      <c r="AX926" s="116">
        <f t="shared" si="537"/>
        <v>-128833.15</v>
      </c>
      <c r="AY926" s="343">
        <f t="shared" si="532"/>
        <v>-128833.15</v>
      </c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</row>
    <row r="927" spans="1:76" s="21" customFormat="1" ht="12" customHeight="1">
      <c r="A927" s="195">
        <v>22840012</v>
      </c>
      <c r="B927" s="126" t="s">
        <v>2581</v>
      </c>
      <c r="C927" s="109" t="s">
        <v>880</v>
      </c>
      <c r="D927" s="130" t="str">
        <f t="shared" si="506"/>
        <v>Non-Op</v>
      </c>
      <c r="E927" s="130"/>
      <c r="F927" s="109"/>
      <c r="G927" s="130"/>
      <c r="H927" s="212" t="str">
        <f t="shared" si="519"/>
        <v/>
      </c>
      <c r="I927" s="212" t="str">
        <f t="shared" si="534"/>
        <v/>
      </c>
      <c r="J927" s="212" t="str">
        <f t="shared" si="535"/>
        <v/>
      </c>
      <c r="K927" s="212" t="str">
        <f t="shared" si="536"/>
        <v>Non-Op</v>
      </c>
      <c r="L927" s="212" t="str">
        <f t="shared" si="509"/>
        <v>NO</v>
      </c>
      <c r="M927" s="212" t="str">
        <f t="shared" si="510"/>
        <v>NO</v>
      </c>
      <c r="N927" s="212" t="str">
        <f t="shared" si="511"/>
        <v/>
      </c>
      <c r="O927" s="212"/>
      <c r="P927" s="110">
        <v>-627216.77</v>
      </c>
      <c r="Q927" s="110">
        <v>-627216.77</v>
      </c>
      <c r="R927" s="110">
        <v>-627216.77</v>
      </c>
      <c r="S927" s="110">
        <v>-621434.80000000005</v>
      </c>
      <c r="T927" s="110">
        <v>-621434.80000000005</v>
      </c>
      <c r="U927" s="110">
        <v>-621434.80000000005</v>
      </c>
      <c r="V927" s="110">
        <v>-640000</v>
      </c>
      <c r="W927" s="110">
        <v>-640000</v>
      </c>
      <c r="X927" s="110">
        <v>-640000</v>
      </c>
      <c r="Y927" s="110">
        <v>-634289.26</v>
      </c>
      <c r="Z927" s="110">
        <v>-634289.26</v>
      </c>
      <c r="AA927" s="110">
        <v>-634289.26</v>
      </c>
      <c r="AB927" s="110">
        <v>-623649.55000000005</v>
      </c>
      <c r="AC927" s="110"/>
      <c r="AD927" s="533">
        <f t="shared" si="527"/>
        <v>-630586.57333333336</v>
      </c>
      <c r="AE927" s="529"/>
      <c r="AF927" s="118"/>
      <c r="AG927" s="270" t="s">
        <v>453</v>
      </c>
      <c r="AH927" s="116"/>
      <c r="AI927" s="116"/>
      <c r="AJ927" s="116"/>
      <c r="AK927" s="117">
        <f>AD927</f>
        <v>-630586.57333333336</v>
      </c>
      <c r="AL927" s="116">
        <f t="shared" si="529"/>
        <v>-630586.57333333336</v>
      </c>
      <c r="AM927" s="115"/>
      <c r="AN927" s="116"/>
      <c r="AO927" s="348">
        <f t="shared" si="530"/>
        <v>0</v>
      </c>
      <c r="AP927" s="297"/>
      <c r="AQ927" s="101">
        <f t="shared" si="528"/>
        <v>-623649.55000000005</v>
      </c>
      <c r="AR927" s="116"/>
      <c r="AS927" s="116"/>
      <c r="AT927" s="116"/>
      <c r="AU927" s="117">
        <f>AQ927</f>
        <v>-623649.55000000005</v>
      </c>
      <c r="AV927" s="116">
        <f t="shared" si="531"/>
        <v>-623649.55000000005</v>
      </c>
      <c r="AW927" s="115"/>
      <c r="AX927" s="116"/>
      <c r="AY927" s="343">
        <f t="shared" si="532"/>
        <v>0</v>
      </c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</row>
    <row r="928" spans="1:76" s="21" customFormat="1" ht="12" customHeight="1">
      <c r="A928" s="195">
        <v>22840021</v>
      </c>
      <c r="B928" s="126" t="s">
        <v>2582</v>
      </c>
      <c r="C928" s="109" t="s">
        <v>1314</v>
      </c>
      <c r="D928" s="130" t="str">
        <f t="shared" si="506"/>
        <v>Non-Op</v>
      </c>
      <c r="E928" s="130"/>
      <c r="F928" s="109"/>
      <c r="G928" s="130"/>
      <c r="H928" s="212" t="str">
        <f t="shared" si="519"/>
        <v/>
      </c>
      <c r="I928" s="212" t="str">
        <f t="shared" si="534"/>
        <v/>
      </c>
      <c r="J928" s="212" t="str">
        <f t="shared" si="535"/>
        <v/>
      </c>
      <c r="K928" s="212" t="str">
        <f t="shared" si="536"/>
        <v>Non-Op</v>
      </c>
      <c r="L928" s="212" t="str">
        <f t="shared" si="509"/>
        <v>NO</v>
      </c>
      <c r="M928" s="212" t="str">
        <f t="shared" si="510"/>
        <v>NO</v>
      </c>
      <c r="N928" s="212" t="str">
        <f t="shared" si="511"/>
        <v/>
      </c>
      <c r="O928" s="212"/>
      <c r="P928" s="110">
        <v>-189835.41</v>
      </c>
      <c r="Q928" s="110">
        <v>-189835.41</v>
      </c>
      <c r="R928" s="110">
        <v>-189835.41</v>
      </c>
      <c r="S928" s="110">
        <v>-189835.41</v>
      </c>
      <c r="T928" s="110">
        <v>-189835.41</v>
      </c>
      <c r="U928" s="110">
        <v>-189835.41</v>
      </c>
      <c r="V928" s="110">
        <v>-200000</v>
      </c>
      <c r="W928" s="110">
        <v>-200000</v>
      </c>
      <c r="X928" s="110">
        <v>-200000</v>
      </c>
      <c r="Y928" s="110">
        <v>-197670.25</v>
      </c>
      <c r="Z928" s="110">
        <v>-197670.25</v>
      </c>
      <c r="AA928" s="110">
        <v>-197670.25</v>
      </c>
      <c r="AB928" s="110">
        <v>-197670.25</v>
      </c>
      <c r="AC928" s="110"/>
      <c r="AD928" s="533">
        <f t="shared" si="527"/>
        <v>-194661.71916666665</v>
      </c>
      <c r="AE928" s="529"/>
      <c r="AF928" s="118"/>
      <c r="AG928" s="270" t="s">
        <v>453</v>
      </c>
      <c r="AH928" s="116"/>
      <c r="AI928" s="116"/>
      <c r="AJ928" s="116"/>
      <c r="AK928" s="117">
        <f>AD928</f>
        <v>-194661.71916666665</v>
      </c>
      <c r="AL928" s="116">
        <f t="shared" si="529"/>
        <v>-194661.71916666665</v>
      </c>
      <c r="AM928" s="115"/>
      <c r="AN928" s="116"/>
      <c r="AO928" s="348">
        <f t="shared" si="530"/>
        <v>0</v>
      </c>
      <c r="AP928" s="297"/>
      <c r="AQ928" s="101">
        <f t="shared" si="528"/>
        <v>-197670.25</v>
      </c>
      <c r="AR928" s="116"/>
      <c r="AS928" s="116"/>
      <c r="AT928" s="116"/>
      <c r="AU928" s="117">
        <f>AQ928</f>
        <v>-197670.25</v>
      </c>
      <c r="AV928" s="116">
        <f t="shared" si="531"/>
        <v>-197670.25</v>
      </c>
      <c r="AW928" s="115"/>
      <c r="AX928" s="116"/>
      <c r="AY928" s="343">
        <f t="shared" si="532"/>
        <v>0</v>
      </c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</row>
    <row r="929" spans="1:76" s="21" customFormat="1" ht="12" customHeight="1">
      <c r="A929" s="195">
        <v>22840022</v>
      </c>
      <c r="B929" s="126" t="s">
        <v>2583</v>
      </c>
      <c r="C929" s="109" t="s">
        <v>881</v>
      </c>
      <c r="D929" s="130" t="str">
        <f t="shared" si="506"/>
        <v>Non-Op</v>
      </c>
      <c r="E929" s="130"/>
      <c r="F929" s="109"/>
      <c r="G929" s="130"/>
      <c r="H929" s="212" t="str">
        <f t="shared" si="519"/>
        <v/>
      </c>
      <c r="I929" s="212" t="str">
        <f t="shared" si="534"/>
        <v/>
      </c>
      <c r="J929" s="212" t="str">
        <f t="shared" si="535"/>
        <v/>
      </c>
      <c r="K929" s="212" t="str">
        <f t="shared" si="536"/>
        <v>Non-Op</v>
      </c>
      <c r="L929" s="212" t="str">
        <f t="shared" si="509"/>
        <v>NO</v>
      </c>
      <c r="M929" s="212" t="str">
        <f t="shared" si="510"/>
        <v>NO</v>
      </c>
      <c r="N929" s="212" t="str">
        <f t="shared" si="511"/>
        <v/>
      </c>
      <c r="O929" s="212"/>
      <c r="P929" s="110">
        <v>-550234.19999999995</v>
      </c>
      <c r="Q929" s="110">
        <v>-550234.19999999995</v>
      </c>
      <c r="R929" s="110">
        <v>-550234.19999999995</v>
      </c>
      <c r="S929" s="110">
        <v>-550099.19999999995</v>
      </c>
      <c r="T929" s="110">
        <v>-550099.19999999995</v>
      </c>
      <c r="U929" s="110">
        <v>-550099.19999999995</v>
      </c>
      <c r="V929" s="110">
        <v>-556500</v>
      </c>
      <c r="W929" s="110">
        <v>-556500</v>
      </c>
      <c r="X929" s="110">
        <v>-556500</v>
      </c>
      <c r="Y929" s="110">
        <v>-555870</v>
      </c>
      <c r="Z929" s="110">
        <v>-555870</v>
      </c>
      <c r="AA929" s="110">
        <v>-555870</v>
      </c>
      <c r="AB929" s="110">
        <v>-555870</v>
      </c>
      <c r="AC929" s="110"/>
      <c r="AD929" s="533">
        <f t="shared" si="527"/>
        <v>-553410.67499999993</v>
      </c>
      <c r="AE929" s="529"/>
      <c r="AF929" s="118"/>
      <c r="AG929" s="270" t="s">
        <v>453</v>
      </c>
      <c r="AH929" s="116"/>
      <c r="AI929" s="116"/>
      <c r="AJ929" s="116"/>
      <c r="AK929" s="117">
        <f>AD929</f>
        <v>-553410.67499999993</v>
      </c>
      <c r="AL929" s="116">
        <f t="shared" si="529"/>
        <v>-553410.67499999993</v>
      </c>
      <c r="AM929" s="115"/>
      <c r="AN929" s="116"/>
      <c r="AO929" s="348">
        <f t="shared" si="530"/>
        <v>0</v>
      </c>
      <c r="AP929" s="297"/>
      <c r="AQ929" s="101">
        <f t="shared" si="528"/>
        <v>-555870</v>
      </c>
      <c r="AR929" s="116"/>
      <c r="AS929" s="116"/>
      <c r="AT929" s="116"/>
      <c r="AU929" s="117">
        <f>AQ929</f>
        <v>-555870</v>
      </c>
      <c r="AV929" s="116">
        <f t="shared" si="531"/>
        <v>-555870</v>
      </c>
      <c r="AW929" s="115"/>
      <c r="AX929" s="116"/>
      <c r="AY929" s="343">
        <f t="shared" si="532"/>
        <v>0</v>
      </c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</row>
    <row r="930" spans="1:76" s="21" customFormat="1" ht="12" customHeight="1">
      <c r="A930" s="195">
        <v>22840031</v>
      </c>
      <c r="B930" s="126" t="s">
        <v>2584</v>
      </c>
      <c r="C930" s="109" t="s">
        <v>1315</v>
      </c>
      <c r="D930" s="130" t="str">
        <f t="shared" si="506"/>
        <v>W/C</v>
      </c>
      <c r="E930" s="130"/>
      <c r="F930" s="109"/>
      <c r="G930" s="130"/>
      <c r="H930" s="212" t="str">
        <f t="shared" si="519"/>
        <v/>
      </c>
      <c r="I930" s="212" t="str">
        <f t="shared" si="534"/>
        <v/>
      </c>
      <c r="J930" s="212" t="str">
        <f t="shared" si="535"/>
        <v/>
      </c>
      <c r="K930" s="212" t="str">
        <f t="shared" si="536"/>
        <v/>
      </c>
      <c r="L930" s="212" t="str">
        <f t="shared" si="509"/>
        <v>NO</v>
      </c>
      <c r="M930" s="212" t="str">
        <f t="shared" si="510"/>
        <v>W/C</v>
      </c>
      <c r="N930" s="212" t="str">
        <f t="shared" si="511"/>
        <v>W/C</v>
      </c>
      <c r="O930" s="212"/>
      <c r="P930" s="110">
        <v>-258000</v>
      </c>
      <c r="Q930" s="110">
        <v>-258000</v>
      </c>
      <c r="R930" s="110">
        <v>-258000</v>
      </c>
      <c r="S930" s="110">
        <v>-258000</v>
      </c>
      <c r="T930" s="110">
        <v>-258000</v>
      </c>
      <c r="U930" s="110">
        <v>-258000</v>
      </c>
      <c r="V930" s="110">
        <v>-258000</v>
      </c>
      <c r="W930" s="110">
        <v>-258000</v>
      </c>
      <c r="X930" s="110">
        <v>-258000</v>
      </c>
      <c r="Y930" s="110">
        <v>-258000</v>
      </c>
      <c r="Z930" s="110">
        <v>-258000</v>
      </c>
      <c r="AA930" s="110">
        <v>-258000</v>
      </c>
      <c r="AB930" s="110">
        <v>-258000</v>
      </c>
      <c r="AC930" s="110"/>
      <c r="AD930" s="533">
        <f t="shared" si="527"/>
        <v>-258000</v>
      </c>
      <c r="AE930" s="529"/>
      <c r="AF930" s="118"/>
      <c r="AG930" s="270"/>
      <c r="AH930" s="116"/>
      <c r="AI930" s="116"/>
      <c r="AJ930" s="116"/>
      <c r="AK930" s="117"/>
      <c r="AL930" s="116">
        <f t="shared" si="529"/>
        <v>0</v>
      </c>
      <c r="AM930" s="115"/>
      <c r="AN930" s="116">
        <f>AD930</f>
        <v>-258000</v>
      </c>
      <c r="AO930" s="348">
        <f t="shared" si="530"/>
        <v>-258000</v>
      </c>
      <c r="AP930" s="297"/>
      <c r="AQ930" s="101">
        <f t="shared" si="528"/>
        <v>-258000</v>
      </c>
      <c r="AR930" s="116"/>
      <c r="AS930" s="116"/>
      <c r="AT930" s="116"/>
      <c r="AU930" s="117"/>
      <c r="AV930" s="116">
        <f t="shared" si="531"/>
        <v>0</v>
      </c>
      <c r="AW930" s="115"/>
      <c r="AX930" s="116">
        <f>AQ930</f>
        <v>-258000</v>
      </c>
      <c r="AY930" s="343">
        <f t="shared" si="532"/>
        <v>-258000</v>
      </c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</row>
    <row r="931" spans="1:76" s="21" customFormat="1" ht="12" customHeight="1">
      <c r="A931" s="195">
        <v>22840032</v>
      </c>
      <c r="B931" s="126" t="s">
        <v>2585</v>
      </c>
      <c r="C931" s="109" t="s">
        <v>882</v>
      </c>
      <c r="D931" s="130" t="str">
        <f t="shared" si="506"/>
        <v>Non-Op</v>
      </c>
      <c r="E931" s="130"/>
      <c r="F931" s="109"/>
      <c r="G931" s="130"/>
      <c r="H931" s="212" t="str">
        <f t="shared" si="519"/>
        <v/>
      </c>
      <c r="I931" s="212" t="str">
        <f t="shared" si="534"/>
        <v/>
      </c>
      <c r="J931" s="212" t="str">
        <f t="shared" si="535"/>
        <v/>
      </c>
      <c r="K931" s="212" t="str">
        <f t="shared" si="536"/>
        <v>Non-Op</v>
      </c>
      <c r="L931" s="212" t="str">
        <f t="shared" si="509"/>
        <v>NO</v>
      </c>
      <c r="M931" s="212" t="str">
        <f t="shared" si="510"/>
        <v>NO</v>
      </c>
      <c r="N931" s="212" t="str">
        <f t="shared" si="511"/>
        <v/>
      </c>
      <c r="O931" s="212"/>
      <c r="P931" s="110">
        <v>-2475000</v>
      </c>
      <c r="Q931" s="110">
        <v>-2475000</v>
      </c>
      <c r="R931" s="110">
        <v>-2475000</v>
      </c>
      <c r="S931" s="110">
        <v>-2469837.39</v>
      </c>
      <c r="T931" s="110">
        <v>-2469837.39</v>
      </c>
      <c r="U931" s="110">
        <v>-2469837.39</v>
      </c>
      <c r="V931" s="110">
        <v>-2475000</v>
      </c>
      <c r="W931" s="110">
        <v>-2475000</v>
      </c>
      <c r="X931" s="110">
        <v>-2475000</v>
      </c>
      <c r="Y931" s="110">
        <v>-2475000</v>
      </c>
      <c r="Z931" s="110">
        <v>-2475000</v>
      </c>
      <c r="AA931" s="110">
        <v>-2475000</v>
      </c>
      <c r="AB931" s="110">
        <v>-2475233.63</v>
      </c>
      <c r="AC931" s="110"/>
      <c r="AD931" s="533">
        <f t="shared" si="527"/>
        <v>-2473719.0820833337</v>
      </c>
      <c r="AE931" s="529"/>
      <c r="AF931" s="118"/>
      <c r="AG931" s="270" t="s">
        <v>453</v>
      </c>
      <c r="AH931" s="116"/>
      <c r="AI931" s="116"/>
      <c r="AJ931" s="116"/>
      <c r="AK931" s="117">
        <f>AD931</f>
        <v>-2473719.0820833337</v>
      </c>
      <c r="AL931" s="116">
        <f t="shared" si="529"/>
        <v>-2473719.0820833337</v>
      </c>
      <c r="AM931" s="115"/>
      <c r="AN931" s="116"/>
      <c r="AO931" s="348">
        <f t="shared" si="530"/>
        <v>0</v>
      </c>
      <c r="AP931" s="297"/>
      <c r="AQ931" s="101">
        <f t="shared" si="528"/>
        <v>-2475233.63</v>
      </c>
      <c r="AR931" s="116"/>
      <c r="AS931" s="116"/>
      <c r="AT931" s="116"/>
      <c r="AU931" s="117">
        <f>AQ931</f>
        <v>-2475233.63</v>
      </c>
      <c r="AV931" s="116">
        <f t="shared" si="531"/>
        <v>-2475233.63</v>
      </c>
      <c r="AW931" s="115"/>
      <c r="AX931" s="116"/>
      <c r="AY931" s="343">
        <f t="shared" si="532"/>
        <v>0</v>
      </c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</row>
    <row r="932" spans="1:76" s="21" customFormat="1" ht="12" customHeight="1">
      <c r="A932" s="195">
        <v>22840042</v>
      </c>
      <c r="B932" s="126" t="s">
        <v>2586</v>
      </c>
      <c r="C932" s="109" t="s">
        <v>883</v>
      </c>
      <c r="D932" s="130" t="str">
        <f t="shared" ref="D932:D995" si="538">IF(CONCATENATE(H932,I932,J932,K932,N932)= "ERBGRB","CRB",CONCATENATE(H932,I932,J932,K932,N932))</f>
        <v>Non-Op</v>
      </c>
      <c r="E932" s="130"/>
      <c r="F932" s="109"/>
      <c r="G932" s="130"/>
      <c r="H932" s="212" t="str">
        <f t="shared" si="519"/>
        <v/>
      </c>
      <c r="I932" s="212" t="str">
        <f t="shared" si="534"/>
        <v/>
      </c>
      <c r="J932" s="212" t="str">
        <f t="shared" si="535"/>
        <v/>
      </c>
      <c r="K932" s="212" t="str">
        <f t="shared" si="536"/>
        <v>Non-Op</v>
      </c>
      <c r="L932" s="212" t="str">
        <f t="shared" si="509"/>
        <v>NO</v>
      </c>
      <c r="M932" s="212" t="str">
        <f t="shared" si="510"/>
        <v>NO</v>
      </c>
      <c r="N932" s="212" t="str">
        <f t="shared" si="511"/>
        <v/>
      </c>
      <c r="O932" s="212"/>
      <c r="P932" s="110">
        <v>-217382.37</v>
      </c>
      <c r="Q932" s="110">
        <v>-217382.37</v>
      </c>
      <c r="R932" s="110">
        <v>-217382.37</v>
      </c>
      <c r="S932" s="110">
        <v>-214546.24</v>
      </c>
      <c r="T932" s="110">
        <v>-214546.24</v>
      </c>
      <c r="U932" s="110">
        <v>-214546.24</v>
      </c>
      <c r="V932" s="110">
        <v>-212200</v>
      </c>
      <c r="W932" s="110">
        <v>-212200</v>
      </c>
      <c r="X932" s="110">
        <v>-212200</v>
      </c>
      <c r="Y932" s="110">
        <v>-212200</v>
      </c>
      <c r="Z932" s="110">
        <v>-212200</v>
      </c>
      <c r="AA932" s="110">
        <v>-212200</v>
      </c>
      <c r="AB932" s="110">
        <v>-212200</v>
      </c>
      <c r="AC932" s="110"/>
      <c r="AD932" s="533">
        <f t="shared" si="527"/>
        <v>-213866.22041666668</v>
      </c>
      <c r="AE932" s="529"/>
      <c r="AF932" s="118"/>
      <c r="AG932" s="270" t="s">
        <v>453</v>
      </c>
      <c r="AH932" s="116"/>
      <c r="AI932" s="116"/>
      <c r="AJ932" s="116"/>
      <c r="AK932" s="117">
        <f>AD932</f>
        <v>-213866.22041666668</v>
      </c>
      <c r="AL932" s="116">
        <f t="shared" si="529"/>
        <v>-213866.22041666668</v>
      </c>
      <c r="AM932" s="115"/>
      <c r="AN932" s="116"/>
      <c r="AO932" s="348">
        <f t="shared" si="530"/>
        <v>0</v>
      </c>
      <c r="AP932" s="297"/>
      <c r="AQ932" s="101">
        <f t="shared" si="528"/>
        <v>-212200</v>
      </c>
      <c r="AR932" s="116"/>
      <c r="AS932" s="116"/>
      <c r="AT932" s="116"/>
      <c r="AU932" s="117">
        <f>AQ932</f>
        <v>-212200</v>
      </c>
      <c r="AV932" s="116">
        <f t="shared" si="531"/>
        <v>-212200</v>
      </c>
      <c r="AW932" s="115"/>
      <c r="AX932" s="116"/>
      <c r="AY932" s="343">
        <f t="shared" si="532"/>
        <v>0</v>
      </c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</row>
    <row r="933" spans="1:76" s="21" customFormat="1" ht="12" customHeight="1">
      <c r="A933" s="195">
        <v>22840051</v>
      </c>
      <c r="B933" s="126" t="s">
        <v>2587</v>
      </c>
      <c r="C933" s="109" t="s">
        <v>1316</v>
      </c>
      <c r="D933" s="130" t="str">
        <f t="shared" si="538"/>
        <v>Non-Op</v>
      </c>
      <c r="E933" s="130"/>
      <c r="F933" s="109"/>
      <c r="G933" s="130"/>
      <c r="H933" s="212" t="str">
        <f t="shared" si="519"/>
        <v/>
      </c>
      <c r="I933" s="212" t="str">
        <f t="shared" si="534"/>
        <v/>
      </c>
      <c r="J933" s="212" t="str">
        <f t="shared" si="535"/>
        <v/>
      </c>
      <c r="K933" s="212" t="str">
        <f t="shared" si="536"/>
        <v>Non-Op</v>
      </c>
      <c r="L933" s="212" t="str">
        <f t="shared" si="509"/>
        <v>NO</v>
      </c>
      <c r="M933" s="212" t="str">
        <f t="shared" si="510"/>
        <v>NO</v>
      </c>
      <c r="N933" s="212" t="str">
        <f t="shared" si="511"/>
        <v/>
      </c>
      <c r="O933" s="212"/>
      <c r="P933" s="110">
        <v>-30000</v>
      </c>
      <c r="Q933" s="110">
        <v>-30000</v>
      </c>
      <c r="R933" s="110">
        <v>-30000</v>
      </c>
      <c r="S933" s="110">
        <v>-30000</v>
      </c>
      <c r="T933" s="110">
        <v>-30000</v>
      </c>
      <c r="U933" s="110">
        <v>-30000</v>
      </c>
      <c r="V933" s="110">
        <v>-30000</v>
      </c>
      <c r="W933" s="110">
        <v>-30000</v>
      </c>
      <c r="X933" s="110">
        <v>-30000</v>
      </c>
      <c r="Y933" s="110">
        <v>-30000</v>
      </c>
      <c r="Z933" s="110">
        <v>-30000</v>
      </c>
      <c r="AA933" s="110">
        <v>-30000</v>
      </c>
      <c r="AB933" s="110">
        <v>-30000</v>
      </c>
      <c r="AC933" s="110"/>
      <c r="AD933" s="533">
        <f t="shared" si="527"/>
        <v>-30000</v>
      </c>
      <c r="AE933" s="529"/>
      <c r="AF933" s="118"/>
      <c r="AG933" s="270" t="s">
        <v>453</v>
      </c>
      <c r="AH933" s="116"/>
      <c r="AI933" s="116"/>
      <c r="AJ933" s="116"/>
      <c r="AK933" s="117">
        <f>AD933</f>
        <v>-30000</v>
      </c>
      <c r="AL933" s="116">
        <f t="shared" si="529"/>
        <v>-30000</v>
      </c>
      <c r="AM933" s="115"/>
      <c r="AN933" s="116"/>
      <c r="AO933" s="348">
        <f t="shared" si="530"/>
        <v>0</v>
      </c>
      <c r="AP933" s="297"/>
      <c r="AQ933" s="101">
        <f t="shared" si="528"/>
        <v>-30000</v>
      </c>
      <c r="AR933" s="116"/>
      <c r="AS933" s="116"/>
      <c r="AT933" s="116"/>
      <c r="AU933" s="117">
        <f>AQ933</f>
        <v>-30000</v>
      </c>
      <c r="AV933" s="116">
        <f t="shared" si="531"/>
        <v>-30000</v>
      </c>
      <c r="AW933" s="115"/>
      <c r="AX933" s="116"/>
      <c r="AY933" s="343">
        <f t="shared" si="532"/>
        <v>0</v>
      </c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</row>
    <row r="934" spans="1:76" s="21" customFormat="1" ht="12" customHeight="1">
      <c r="A934" s="195">
        <v>22840062</v>
      </c>
      <c r="B934" s="126" t="s">
        <v>2588</v>
      </c>
      <c r="C934" s="109" t="s">
        <v>884</v>
      </c>
      <c r="D934" s="130" t="str">
        <f t="shared" si="538"/>
        <v>Non-Op</v>
      </c>
      <c r="E934" s="130"/>
      <c r="F934" s="109"/>
      <c r="G934" s="130"/>
      <c r="H934" s="212" t="str">
        <f t="shared" si="519"/>
        <v/>
      </c>
      <c r="I934" s="212" t="str">
        <f t="shared" si="534"/>
        <v/>
      </c>
      <c r="J934" s="212" t="str">
        <f t="shared" si="535"/>
        <v/>
      </c>
      <c r="K934" s="212" t="str">
        <f t="shared" si="536"/>
        <v>Non-Op</v>
      </c>
      <c r="L934" s="212" t="str">
        <f t="shared" si="509"/>
        <v>NO</v>
      </c>
      <c r="M934" s="212" t="str">
        <f t="shared" si="510"/>
        <v>NO</v>
      </c>
      <c r="N934" s="212" t="str">
        <f t="shared" si="511"/>
        <v/>
      </c>
      <c r="O934" s="212"/>
      <c r="P934" s="110">
        <v>-1215053.5</v>
      </c>
      <c r="Q934" s="110">
        <v>-1215053.5</v>
      </c>
      <c r="R934" s="110">
        <v>-1215053.5</v>
      </c>
      <c r="S934" s="110">
        <v>-1214873</v>
      </c>
      <c r="T934" s="110">
        <v>-1214873</v>
      </c>
      <c r="U934" s="110">
        <v>-1214873</v>
      </c>
      <c r="V934" s="110">
        <v>-1270000</v>
      </c>
      <c r="W934" s="110">
        <v>-1270000</v>
      </c>
      <c r="X934" s="110">
        <v>-1270000</v>
      </c>
      <c r="Y934" s="110">
        <v>-1270000</v>
      </c>
      <c r="Z934" s="110">
        <v>-1270000</v>
      </c>
      <c r="AA934" s="110">
        <v>-1270000</v>
      </c>
      <c r="AB934" s="110">
        <v>-1270000</v>
      </c>
      <c r="AC934" s="110"/>
      <c r="AD934" s="533">
        <f t="shared" si="527"/>
        <v>-1244771.0625</v>
      </c>
      <c r="AE934" s="529"/>
      <c r="AF934" s="118"/>
      <c r="AG934" s="270" t="s">
        <v>453</v>
      </c>
      <c r="AH934" s="116"/>
      <c r="AI934" s="116"/>
      <c r="AJ934" s="116"/>
      <c r="AK934" s="117">
        <f>AD934</f>
        <v>-1244771.0625</v>
      </c>
      <c r="AL934" s="116">
        <f t="shared" si="529"/>
        <v>-1244771.0625</v>
      </c>
      <c r="AM934" s="115"/>
      <c r="AN934" s="116"/>
      <c r="AO934" s="348">
        <f t="shared" si="530"/>
        <v>0</v>
      </c>
      <c r="AP934" s="297"/>
      <c r="AQ934" s="101">
        <f t="shared" si="528"/>
        <v>-1270000</v>
      </c>
      <c r="AR934" s="116"/>
      <c r="AS934" s="116"/>
      <c r="AT934" s="116"/>
      <c r="AU934" s="117">
        <f>AQ934</f>
        <v>-1270000</v>
      </c>
      <c r="AV934" s="116">
        <f t="shared" si="531"/>
        <v>-1270000</v>
      </c>
      <c r="AW934" s="115"/>
      <c r="AX934" s="116"/>
      <c r="AY934" s="343">
        <f t="shared" si="532"/>
        <v>0</v>
      </c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</row>
    <row r="935" spans="1:76" s="21" customFormat="1" ht="12" customHeight="1">
      <c r="A935" s="195">
        <v>22840081</v>
      </c>
      <c r="B935" s="126" t="s">
        <v>2589</v>
      </c>
      <c r="C935" s="109" t="s">
        <v>1317</v>
      </c>
      <c r="D935" s="130" t="str">
        <f t="shared" si="538"/>
        <v>W/C</v>
      </c>
      <c r="E935" s="130"/>
      <c r="F935" s="109"/>
      <c r="G935" s="130"/>
      <c r="H935" s="212" t="str">
        <f t="shared" ref="H935:H966" si="539">IF(VALUE(AH935),H$7,IF(ISBLANK(AH935),"",H$7))</f>
        <v/>
      </c>
      <c r="I935" s="212" t="str">
        <f t="shared" si="534"/>
        <v/>
      </c>
      <c r="J935" s="212" t="str">
        <f t="shared" si="535"/>
        <v/>
      </c>
      <c r="K935" s="212" t="str">
        <f t="shared" si="536"/>
        <v/>
      </c>
      <c r="L935" s="212" t="str">
        <f t="shared" si="509"/>
        <v>NO</v>
      </c>
      <c r="M935" s="212" t="str">
        <f t="shared" si="510"/>
        <v>W/C</v>
      </c>
      <c r="N935" s="212" t="str">
        <f t="shared" si="511"/>
        <v>W/C</v>
      </c>
      <c r="O935" s="212"/>
      <c r="P935" s="110">
        <v>-550000</v>
      </c>
      <c r="Q935" s="110">
        <v>-550000</v>
      </c>
      <c r="R935" s="110">
        <v>-550000</v>
      </c>
      <c r="S935" s="110">
        <v>-550000</v>
      </c>
      <c r="T935" s="110">
        <v>-550000</v>
      </c>
      <c r="U935" s="110">
        <v>-550000</v>
      </c>
      <c r="V935" s="110">
        <v>-550000</v>
      </c>
      <c r="W935" s="110">
        <v>-550000</v>
      </c>
      <c r="X935" s="110">
        <v>-550000</v>
      </c>
      <c r="Y935" s="110">
        <v>-550000</v>
      </c>
      <c r="Z935" s="110">
        <v>-550000</v>
      </c>
      <c r="AA935" s="110">
        <v>-550000</v>
      </c>
      <c r="AB935" s="110">
        <v>-550000</v>
      </c>
      <c r="AC935" s="110"/>
      <c r="AD935" s="533">
        <f t="shared" si="527"/>
        <v>-550000</v>
      </c>
      <c r="AE935" s="529"/>
      <c r="AF935" s="118"/>
      <c r="AG935" s="270"/>
      <c r="AH935" s="116"/>
      <c r="AI935" s="116"/>
      <c r="AJ935" s="116"/>
      <c r="AK935" s="117"/>
      <c r="AL935" s="116">
        <f t="shared" si="529"/>
        <v>0</v>
      </c>
      <c r="AM935" s="115"/>
      <c r="AN935" s="116">
        <f>AD935</f>
        <v>-550000</v>
      </c>
      <c r="AO935" s="348">
        <f t="shared" si="530"/>
        <v>-550000</v>
      </c>
      <c r="AP935" s="297"/>
      <c r="AQ935" s="101">
        <f t="shared" si="528"/>
        <v>-550000</v>
      </c>
      <c r="AR935" s="116"/>
      <c r="AS935" s="116"/>
      <c r="AT935" s="116"/>
      <c r="AU935" s="117"/>
      <c r="AV935" s="116">
        <f t="shared" si="531"/>
        <v>0</v>
      </c>
      <c r="AW935" s="115"/>
      <c r="AX935" s="116">
        <f>AQ935</f>
        <v>-550000</v>
      </c>
      <c r="AY935" s="343">
        <f t="shared" si="532"/>
        <v>-550000</v>
      </c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</row>
    <row r="936" spans="1:76" s="21" customFormat="1" ht="12" customHeight="1">
      <c r="A936" s="195">
        <v>22840082</v>
      </c>
      <c r="B936" s="126" t="s">
        <v>2590</v>
      </c>
      <c r="C936" s="109" t="s">
        <v>885</v>
      </c>
      <c r="D936" s="130" t="str">
        <f t="shared" si="538"/>
        <v>Non-Op</v>
      </c>
      <c r="E936" s="130"/>
      <c r="F936" s="109"/>
      <c r="G936" s="130"/>
      <c r="H936" s="212" t="str">
        <f t="shared" si="539"/>
        <v/>
      </c>
      <c r="I936" s="212" t="str">
        <f t="shared" si="534"/>
        <v/>
      </c>
      <c r="J936" s="212" t="str">
        <f t="shared" si="535"/>
        <v/>
      </c>
      <c r="K936" s="212" t="str">
        <f t="shared" si="536"/>
        <v>Non-Op</v>
      </c>
      <c r="L936" s="212" t="str">
        <f t="shared" si="509"/>
        <v>NO</v>
      </c>
      <c r="M936" s="212" t="str">
        <f t="shared" si="510"/>
        <v>NO</v>
      </c>
      <c r="N936" s="212" t="str">
        <f t="shared" si="511"/>
        <v/>
      </c>
      <c r="O936" s="212"/>
      <c r="P936" s="110">
        <v>-7364177.9199999999</v>
      </c>
      <c r="Q936" s="110">
        <v>-7364177.9199999999</v>
      </c>
      <c r="R936" s="110">
        <v>-7364177.9199999999</v>
      </c>
      <c r="S936" s="110">
        <v>-7281029.54</v>
      </c>
      <c r="T936" s="110">
        <v>-7281029.54</v>
      </c>
      <c r="U936" s="110">
        <v>-7281029.54</v>
      </c>
      <c r="V936" s="110">
        <v>-7300000</v>
      </c>
      <c r="W936" s="110">
        <v>-7300000</v>
      </c>
      <c r="X936" s="110">
        <v>-7300000</v>
      </c>
      <c r="Y936" s="110">
        <v>-7218478.1900000004</v>
      </c>
      <c r="Z936" s="110">
        <v>-7218478.1900000004</v>
      </c>
      <c r="AA936" s="110">
        <v>-7218478.1900000004</v>
      </c>
      <c r="AB936" s="110">
        <v>-7139858.9400000004</v>
      </c>
      <c r="AC936" s="110"/>
      <c r="AD936" s="533">
        <f t="shared" si="527"/>
        <v>-7281574.788333334</v>
      </c>
      <c r="AE936" s="529"/>
      <c r="AF936" s="118"/>
      <c r="AG936" s="270" t="s">
        <v>453</v>
      </c>
      <c r="AH936" s="116"/>
      <c r="AI936" s="116"/>
      <c r="AJ936" s="116"/>
      <c r="AK936" s="117">
        <f>AD936</f>
        <v>-7281574.788333334</v>
      </c>
      <c r="AL936" s="116">
        <f t="shared" si="529"/>
        <v>-7281574.788333334</v>
      </c>
      <c r="AM936" s="115"/>
      <c r="AN936" s="116"/>
      <c r="AO936" s="348">
        <f t="shared" si="530"/>
        <v>0</v>
      </c>
      <c r="AP936" s="297"/>
      <c r="AQ936" s="101">
        <f t="shared" si="528"/>
        <v>-7139858.9400000004</v>
      </c>
      <c r="AR936" s="116"/>
      <c r="AS936" s="116"/>
      <c r="AT936" s="116"/>
      <c r="AU936" s="117">
        <f>AQ936</f>
        <v>-7139858.9400000004</v>
      </c>
      <c r="AV936" s="116">
        <f t="shared" si="531"/>
        <v>-7139858.9400000004</v>
      </c>
      <c r="AW936" s="115"/>
      <c r="AX936" s="116"/>
      <c r="AY936" s="343">
        <f t="shared" si="532"/>
        <v>0</v>
      </c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</row>
    <row r="937" spans="1:76" s="21" customFormat="1" ht="12" customHeight="1">
      <c r="A937" s="195">
        <v>22840092</v>
      </c>
      <c r="B937" s="126" t="s">
        <v>2591</v>
      </c>
      <c r="C937" s="109" t="s">
        <v>886</v>
      </c>
      <c r="D937" s="130" t="str">
        <f t="shared" si="538"/>
        <v>Non-Op</v>
      </c>
      <c r="E937" s="130"/>
      <c r="F937" s="109"/>
      <c r="G937" s="130"/>
      <c r="H937" s="212" t="str">
        <f t="shared" si="539"/>
        <v/>
      </c>
      <c r="I937" s="212" t="str">
        <f t="shared" si="534"/>
        <v/>
      </c>
      <c r="J937" s="212" t="str">
        <f t="shared" si="535"/>
        <v/>
      </c>
      <c r="K937" s="212" t="str">
        <f t="shared" si="536"/>
        <v>Non-Op</v>
      </c>
      <c r="L937" s="212" t="str">
        <f t="shared" si="509"/>
        <v>NO</v>
      </c>
      <c r="M937" s="212" t="str">
        <f t="shared" si="510"/>
        <v>NO</v>
      </c>
      <c r="N937" s="212" t="str">
        <f t="shared" si="511"/>
        <v/>
      </c>
      <c r="O937" s="212"/>
      <c r="P937" s="110">
        <v>-2237090.94</v>
      </c>
      <c r="Q937" s="110">
        <v>-2237090.94</v>
      </c>
      <c r="R937" s="110">
        <v>-2237090.94</v>
      </c>
      <c r="S937" s="110">
        <v>-1885646.11</v>
      </c>
      <c r="T937" s="110">
        <v>-1885646.11</v>
      </c>
      <c r="U937" s="110">
        <v>-1885646.11</v>
      </c>
      <c r="V937" s="110">
        <v>-2380000</v>
      </c>
      <c r="W937" s="110">
        <v>-2380000</v>
      </c>
      <c r="X937" s="110">
        <v>-2380000</v>
      </c>
      <c r="Y937" s="110">
        <v>-2204025.1800000002</v>
      </c>
      <c r="Z937" s="110">
        <v>-2204025.1800000002</v>
      </c>
      <c r="AA937" s="110">
        <v>-2204025.1800000002</v>
      </c>
      <c r="AB937" s="110">
        <v>-2800000</v>
      </c>
      <c r="AC937" s="110"/>
      <c r="AD937" s="533">
        <f t="shared" si="527"/>
        <v>-2200145.1016666666</v>
      </c>
      <c r="AE937" s="529"/>
      <c r="AF937" s="118"/>
      <c r="AG937" s="270" t="s">
        <v>453</v>
      </c>
      <c r="AH937" s="116"/>
      <c r="AI937" s="116"/>
      <c r="AJ937" s="116"/>
      <c r="AK937" s="117">
        <f>AD937</f>
        <v>-2200145.1016666666</v>
      </c>
      <c r="AL937" s="116">
        <f t="shared" si="529"/>
        <v>-2200145.1016666666</v>
      </c>
      <c r="AM937" s="115"/>
      <c r="AN937" s="116"/>
      <c r="AO937" s="348">
        <f t="shared" si="530"/>
        <v>0</v>
      </c>
      <c r="AP937" s="297"/>
      <c r="AQ937" s="101">
        <f t="shared" si="528"/>
        <v>-2800000</v>
      </c>
      <c r="AR937" s="116"/>
      <c r="AS937" s="116"/>
      <c r="AT937" s="116"/>
      <c r="AU937" s="117">
        <f>AQ937</f>
        <v>-2800000</v>
      </c>
      <c r="AV937" s="116">
        <f t="shared" si="531"/>
        <v>-2800000</v>
      </c>
      <c r="AW937" s="115"/>
      <c r="AX937" s="116"/>
      <c r="AY937" s="343">
        <f t="shared" si="532"/>
        <v>0</v>
      </c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</row>
    <row r="938" spans="1:76" s="21" customFormat="1" ht="12" customHeight="1">
      <c r="A938" s="195">
        <v>22840102</v>
      </c>
      <c r="B938" s="126" t="s">
        <v>2592</v>
      </c>
      <c r="C938" s="109" t="s">
        <v>887</v>
      </c>
      <c r="D938" s="130" t="str">
        <f t="shared" si="538"/>
        <v>Non-Op</v>
      </c>
      <c r="E938" s="130"/>
      <c r="F938" s="109"/>
      <c r="G938" s="130"/>
      <c r="H938" s="212" t="str">
        <f t="shared" si="539"/>
        <v/>
      </c>
      <c r="I938" s="212" t="str">
        <f t="shared" si="534"/>
        <v/>
      </c>
      <c r="J938" s="212" t="str">
        <f t="shared" si="535"/>
        <v/>
      </c>
      <c r="K938" s="212" t="str">
        <f t="shared" si="536"/>
        <v>Non-Op</v>
      </c>
      <c r="L938" s="212" t="str">
        <f t="shared" ref="L938:L1002" si="540">IF(VALUE(AM938),"W/C",IF(ISBLANK(AM938),"NO","W/C"))</f>
        <v>NO</v>
      </c>
      <c r="M938" s="212" t="str">
        <f t="shared" ref="M938:M1002" si="541">IF(VALUE(AN938),"W/C",IF(ISBLANK(AN938),"NO","W/C"))</f>
        <v>NO</v>
      </c>
      <c r="N938" s="212" t="str">
        <f t="shared" ref="N938:N1002" si="542">IF(OR(CONCATENATE(L938,M938)="NOW/C",CONCATENATE(L938,M938)="W/CNO"),"W/C","")</f>
        <v/>
      </c>
      <c r="O938" s="212"/>
      <c r="P938" s="110">
        <v>-484500</v>
      </c>
      <c r="Q938" s="110">
        <v>-484500</v>
      </c>
      <c r="R938" s="110">
        <v>-484500</v>
      </c>
      <c r="S938" s="110">
        <v>-484500</v>
      </c>
      <c r="T938" s="110">
        <v>-484500</v>
      </c>
      <c r="U938" s="110">
        <v>-484500</v>
      </c>
      <c r="V938" s="110">
        <v>-484500</v>
      </c>
      <c r="W938" s="110">
        <v>-484500</v>
      </c>
      <c r="X938" s="110">
        <v>-484500</v>
      </c>
      <c r="Y938" s="110">
        <v>-463501.93</v>
      </c>
      <c r="Z938" s="110">
        <v>-463501.93</v>
      </c>
      <c r="AA938" s="110">
        <v>-463501.93</v>
      </c>
      <c r="AB938" s="110">
        <v>-423244.87</v>
      </c>
      <c r="AC938" s="110"/>
      <c r="AD938" s="533">
        <f t="shared" si="527"/>
        <v>-476698.18541666656</v>
      </c>
      <c r="AE938" s="529"/>
      <c r="AF938" s="118"/>
      <c r="AG938" s="270" t="s">
        <v>453</v>
      </c>
      <c r="AH938" s="116"/>
      <c r="AI938" s="116"/>
      <c r="AJ938" s="116"/>
      <c r="AK938" s="117">
        <f>AD938</f>
        <v>-476698.18541666656</v>
      </c>
      <c r="AL938" s="116">
        <f t="shared" si="529"/>
        <v>-476698.18541666656</v>
      </c>
      <c r="AM938" s="115"/>
      <c r="AN938" s="116"/>
      <c r="AO938" s="348">
        <f t="shared" si="530"/>
        <v>0</v>
      </c>
      <c r="AP938" s="297"/>
      <c r="AQ938" s="101">
        <f t="shared" si="528"/>
        <v>-423244.87</v>
      </c>
      <c r="AR938" s="116"/>
      <c r="AS938" s="116"/>
      <c r="AT938" s="116"/>
      <c r="AU938" s="117">
        <f>AQ938</f>
        <v>-423244.87</v>
      </c>
      <c r="AV938" s="116">
        <f t="shared" si="531"/>
        <v>-423244.87</v>
      </c>
      <c r="AW938" s="115"/>
      <c r="AX938" s="116"/>
      <c r="AY938" s="343">
        <f t="shared" si="532"/>
        <v>0</v>
      </c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</row>
    <row r="939" spans="1:76" s="21" customFormat="1" ht="12" customHeight="1">
      <c r="A939" s="195">
        <v>22840111</v>
      </c>
      <c r="B939" s="126" t="s">
        <v>2593</v>
      </c>
      <c r="C939" s="109" t="s">
        <v>1318</v>
      </c>
      <c r="D939" s="130" t="str">
        <f t="shared" si="538"/>
        <v>W/C</v>
      </c>
      <c r="E939" s="130"/>
      <c r="F939" s="109"/>
      <c r="G939" s="130"/>
      <c r="H939" s="212" t="str">
        <f t="shared" si="539"/>
        <v/>
      </c>
      <c r="I939" s="212" t="str">
        <f t="shared" si="534"/>
        <v/>
      </c>
      <c r="J939" s="212" t="str">
        <f t="shared" si="535"/>
        <v/>
      </c>
      <c r="K939" s="212" t="str">
        <f t="shared" si="536"/>
        <v/>
      </c>
      <c r="L939" s="212" t="str">
        <f t="shared" si="540"/>
        <v>NO</v>
      </c>
      <c r="M939" s="212" t="str">
        <f t="shared" si="541"/>
        <v>W/C</v>
      </c>
      <c r="N939" s="212" t="str">
        <f t="shared" si="542"/>
        <v>W/C</v>
      </c>
      <c r="O939" s="212"/>
      <c r="P939" s="110">
        <v>-20000</v>
      </c>
      <c r="Q939" s="110">
        <v>-20000</v>
      </c>
      <c r="R939" s="110">
        <v>-20000</v>
      </c>
      <c r="S939" s="110">
        <v>-20000</v>
      </c>
      <c r="T939" s="110">
        <v>-20000</v>
      </c>
      <c r="U939" s="110">
        <v>-20000</v>
      </c>
      <c r="V939" s="110">
        <v>-20000</v>
      </c>
      <c r="W939" s="110">
        <v>-20000</v>
      </c>
      <c r="X939" s="110">
        <v>-20000</v>
      </c>
      <c r="Y939" s="110">
        <v>-20000</v>
      </c>
      <c r="Z939" s="110">
        <v>-20000</v>
      </c>
      <c r="AA939" s="110">
        <v>-20000</v>
      </c>
      <c r="AB939" s="110">
        <v>-20000</v>
      </c>
      <c r="AC939" s="110"/>
      <c r="AD939" s="533">
        <f t="shared" si="527"/>
        <v>-20000</v>
      </c>
      <c r="AE939" s="529"/>
      <c r="AF939" s="118"/>
      <c r="AG939" s="270"/>
      <c r="AH939" s="116"/>
      <c r="AI939" s="116"/>
      <c r="AJ939" s="116"/>
      <c r="AK939" s="117"/>
      <c r="AL939" s="116">
        <f t="shared" si="529"/>
        <v>0</v>
      </c>
      <c r="AM939" s="115"/>
      <c r="AN939" s="116">
        <f>AD939</f>
        <v>-20000</v>
      </c>
      <c r="AO939" s="348">
        <f t="shared" si="530"/>
        <v>-20000</v>
      </c>
      <c r="AP939" s="297"/>
      <c r="AQ939" s="101">
        <f t="shared" si="528"/>
        <v>-20000</v>
      </c>
      <c r="AR939" s="116"/>
      <c r="AS939" s="116"/>
      <c r="AT939" s="116"/>
      <c r="AU939" s="117"/>
      <c r="AV939" s="116">
        <f t="shared" si="531"/>
        <v>0</v>
      </c>
      <c r="AW939" s="115"/>
      <c r="AX939" s="116">
        <f>AQ939</f>
        <v>-20000</v>
      </c>
      <c r="AY939" s="343">
        <f t="shared" si="532"/>
        <v>-20000</v>
      </c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</row>
    <row r="940" spans="1:76" s="21" customFormat="1" ht="12" customHeight="1">
      <c r="A940" s="195">
        <v>22840112</v>
      </c>
      <c r="B940" s="126" t="s">
        <v>2594</v>
      </c>
      <c r="C940" s="109" t="s">
        <v>888</v>
      </c>
      <c r="D940" s="130" t="str">
        <f t="shared" si="538"/>
        <v>Non-Op</v>
      </c>
      <c r="E940" s="130"/>
      <c r="F940" s="109"/>
      <c r="G940" s="130"/>
      <c r="H940" s="212" t="str">
        <f t="shared" si="539"/>
        <v/>
      </c>
      <c r="I940" s="212" t="str">
        <f t="shared" si="534"/>
        <v/>
      </c>
      <c r="J940" s="212" t="str">
        <f t="shared" si="535"/>
        <v/>
      </c>
      <c r="K940" s="212" t="str">
        <f t="shared" si="536"/>
        <v>Non-Op</v>
      </c>
      <c r="L940" s="212" t="str">
        <f t="shared" si="540"/>
        <v>NO</v>
      </c>
      <c r="M940" s="212" t="str">
        <f t="shared" si="541"/>
        <v>NO</v>
      </c>
      <c r="N940" s="212" t="str">
        <f t="shared" si="542"/>
        <v/>
      </c>
      <c r="O940" s="212"/>
      <c r="P940" s="110">
        <v>-200000</v>
      </c>
      <c r="Q940" s="110">
        <v>-200000</v>
      </c>
      <c r="R940" s="110">
        <v>-200000</v>
      </c>
      <c r="S940" s="110">
        <v>-200000</v>
      </c>
      <c r="T940" s="110">
        <v>-200000</v>
      </c>
      <c r="U940" s="110">
        <v>-200000</v>
      </c>
      <c r="V940" s="110">
        <v>-200000</v>
      </c>
      <c r="W940" s="110">
        <v>-200000</v>
      </c>
      <c r="X940" s="110">
        <v>-200000</v>
      </c>
      <c r="Y940" s="110">
        <v>-200000</v>
      </c>
      <c r="Z940" s="110">
        <v>-200000</v>
      </c>
      <c r="AA940" s="110">
        <v>-200000</v>
      </c>
      <c r="AB940" s="110">
        <v>-200000</v>
      </c>
      <c r="AC940" s="110"/>
      <c r="AD940" s="533">
        <f t="shared" si="527"/>
        <v>-200000</v>
      </c>
      <c r="AE940" s="529"/>
      <c r="AF940" s="118"/>
      <c r="AG940" s="270" t="s">
        <v>453</v>
      </c>
      <c r="AH940" s="116"/>
      <c r="AI940" s="116"/>
      <c r="AJ940" s="116"/>
      <c r="AK940" s="117">
        <f t="shared" ref="AK940:AK945" si="543">AD940</f>
        <v>-200000</v>
      </c>
      <c r="AL940" s="116">
        <f t="shared" si="529"/>
        <v>-200000</v>
      </c>
      <c r="AM940" s="115"/>
      <c r="AN940" s="116"/>
      <c r="AO940" s="348">
        <f t="shared" si="530"/>
        <v>0</v>
      </c>
      <c r="AP940" s="297"/>
      <c r="AQ940" s="101">
        <f t="shared" si="528"/>
        <v>-200000</v>
      </c>
      <c r="AR940" s="116"/>
      <c r="AS940" s="116"/>
      <c r="AT940" s="116"/>
      <c r="AU940" s="117">
        <f t="shared" ref="AU940:AU945" si="544">AQ940</f>
        <v>-200000</v>
      </c>
      <c r="AV940" s="116">
        <f t="shared" si="531"/>
        <v>-200000</v>
      </c>
      <c r="AW940" s="115"/>
      <c r="AX940" s="116"/>
      <c r="AY940" s="343">
        <f t="shared" si="532"/>
        <v>0</v>
      </c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</row>
    <row r="941" spans="1:76" s="21" customFormat="1" ht="12" customHeight="1">
      <c r="A941" s="195">
        <v>22840122</v>
      </c>
      <c r="B941" s="126" t="s">
        <v>2595</v>
      </c>
      <c r="C941" s="109" t="s">
        <v>894</v>
      </c>
      <c r="D941" s="130" t="str">
        <f t="shared" si="538"/>
        <v>Non-Op</v>
      </c>
      <c r="E941" s="130"/>
      <c r="F941" s="109"/>
      <c r="G941" s="130"/>
      <c r="H941" s="212" t="str">
        <f t="shared" si="539"/>
        <v/>
      </c>
      <c r="I941" s="212" t="str">
        <f t="shared" si="534"/>
        <v/>
      </c>
      <c r="J941" s="212" t="str">
        <f t="shared" si="535"/>
        <v/>
      </c>
      <c r="K941" s="212" t="str">
        <f t="shared" si="536"/>
        <v>Non-Op</v>
      </c>
      <c r="L941" s="212" t="str">
        <f t="shared" si="540"/>
        <v>NO</v>
      </c>
      <c r="M941" s="212" t="str">
        <f t="shared" si="541"/>
        <v>NO</v>
      </c>
      <c r="N941" s="212" t="str">
        <f t="shared" si="542"/>
        <v/>
      </c>
      <c r="O941" s="212"/>
      <c r="P941" s="110">
        <v>-140000</v>
      </c>
      <c r="Q941" s="110">
        <v>-140000</v>
      </c>
      <c r="R941" s="110">
        <v>-140000</v>
      </c>
      <c r="S941" s="110">
        <v>-140000</v>
      </c>
      <c r="T941" s="110">
        <v>-140000</v>
      </c>
      <c r="U941" s="110">
        <v>-140000</v>
      </c>
      <c r="V941" s="110">
        <v>-140000</v>
      </c>
      <c r="W941" s="110">
        <v>-140000</v>
      </c>
      <c r="X941" s="110">
        <v>-140000</v>
      </c>
      <c r="Y941" s="110">
        <v>-140000</v>
      </c>
      <c r="Z941" s="110">
        <v>-140000</v>
      </c>
      <c r="AA941" s="110">
        <v>-140000</v>
      </c>
      <c r="AB941" s="110">
        <v>-140000</v>
      </c>
      <c r="AC941" s="110"/>
      <c r="AD941" s="533">
        <f t="shared" si="527"/>
        <v>-140000</v>
      </c>
      <c r="AE941" s="529"/>
      <c r="AF941" s="118"/>
      <c r="AG941" s="270" t="s">
        <v>453</v>
      </c>
      <c r="AH941" s="116"/>
      <c r="AI941" s="116"/>
      <c r="AJ941" s="116"/>
      <c r="AK941" s="117">
        <f t="shared" si="543"/>
        <v>-140000</v>
      </c>
      <c r="AL941" s="116">
        <f t="shared" si="529"/>
        <v>-140000</v>
      </c>
      <c r="AM941" s="115"/>
      <c r="AN941" s="116"/>
      <c r="AO941" s="348">
        <f t="shared" si="530"/>
        <v>0</v>
      </c>
      <c r="AP941" s="297"/>
      <c r="AQ941" s="101">
        <f t="shared" si="528"/>
        <v>-140000</v>
      </c>
      <c r="AR941" s="116"/>
      <c r="AS941" s="116"/>
      <c r="AT941" s="116"/>
      <c r="AU941" s="117">
        <f t="shared" si="544"/>
        <v>-140000</v>
      </c>
      <c r="AV941" s="116">
        <f t="shared" si="531"/>
        <v>-140000</v>
      </c>
      <c r="AW941" s="115"/>
      <c r="AX941" s="116"/>
      <c r="AY941" s="343">
        <f t="shared" si="532"/>
        <v>0</v>
      </c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</row>
    <row r="942" spans="1:76" s="21" customFormat="1" ht="12" customHeight="1">
      <c r="A942" s="195">
        <v>22840131</v>
      </c>
      <c r="B942" s="126" t="s">
        <v>2596</v>
      </c>
      <c r="C942" s="109" t="s">
        <v>446</v>
      </c>
      <c r="D942" s="130" t="str">
        <f t="shared" si="538"/>
        <v>Non-Op</v>
      </c>
      <c r="E942" s="130"/>
      <c r="F942" s="109"/>
      <c r="G942" s="130"/>
      <c r="H942" s="212" t="str">
        <f t="shared" si="539"/>
        <v/>
      </c>
      <c r="I942" s="212" t="str">
        <f t="shared" si="534"/>
        <v/>
      </c>
      <c r="J942" s="212" t="str">
        <f t="shared" si="535"/>
        <v/>
      </c>
      <c r="K942" s="212" t="str">
        <f t="shared" si="536"/>
        <v>Non-Op</v>
      </c>
      <c r="L942" s="212" t="str">
        <f t="shared" si="540"/>
        <v>NO</v>
      </c>
      <c r="M942" s="212" t="str">
        <f t="shared" si="541"/>
        <v>NO</v>
      </c>
      <c r="N942" s="212" t="str">
        <f t="shared" si="542"/>
        <v/>
      </c>
      <c r="O942" s="212"/>
      <c r="P942" s="110">
        <v>-500000</v>
      </c>
      <c r="Q942" s="110">
        <v>-500000</v>
      </c>
      <c r="R942" s="110">
        <v>-500000</v>
      </c>
      <c r="S942" s="110">
        <v>-500000</v>
      </c>
      <c r="T942" s="110">
        <v>-500000</v>
      </c>
      <c r="U942" s="110">
        <v>-500000</v>
      </c>
      <c r="V942" s="110">
        <v>-500000</v>
      </c>
      <c r="W942" s="110">
        <v>-500000</v>
      </c>
      <c r="X942" s="110">
        <v>-500000</v>
      </c>
      <c r="Y942" s="110">
        <v>-500000</v>
      </c>
      <c r="Z942" s="110">
        <v>-500000</v>
      </c>
      <c r="AA942" s="110">
        <v>-500000</v>
      </c>
      <c r="AB942" s="110">
        <v>-500000</v>
      </c>
      <c r="AC942" s="110"/>
      <c r="AD942" s="533">
        <f t="shared" si="527"/>
        <v>-500000</v>
      </c>
      <c r="AE942" s="529"/>
      <c r="AF942" s="118"/>
      <c r="AG942" s="270" t="s">
        <v>408</v>
      </c>
      <c r="AH942" s="116"/>
      <c r="AI942" s="116"/>
      <c r="AJ942" s="116"/>
      <c r="AK942" s="117">
        <f t="shared" si="543"/>
        <v>-500000</v>
      </c>
      <c r="AL942" s="116">
        <f t="shared" si="529"/>
        <v>-500000</v>
      </c>
      <c r="AM942" s="115"/>
      <c r="AN942" s="116"/>
      <c r="AO942" s="348">
        <f t="shared" si="530"/>
        <v>0</v>
      </c>
      <c r="AP942" s="297"/>
      <c r="AQ942" s="101">
        <f t="shared" si="528"/>
        <v>-500000</v>
      </c>
      <c r="AR942" s="116"/>
      <c r="AS942" s="116"/>
      <c r="AT942" s="116"/>
      <c r="AU942" s="117">
        <f t="shared" si="544"/>
        <v>-500000</v>
      </c>
      <c r="AV942" s="116">
        <f t="shared" si="531"/>
        <v>-500000</v>
      </c>
      <c r="AW942" s="115"/>
      <c r="AX942" s="116"/>
      <c r="AY942" s="343">
        <f t="shared" si="532"/>
        <v>0</v>
      </c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</row>
    <row r="943" spans="1:76" s="21" customFormat="1" ht="12" customHeight="1">
      <c r="A943" s="195">
        <v>22840132</v>
      </c>
      <c r="B943" s="126" t="s">
        <v>2597</v>
      </c>
      <c r="C943" s="109" t="s">
        <v>895</v>
      </c>
      <c r="D943" s="130" t="str">
        <f t="shared" si="538"/>
        <v>Non-Op</v>
      </c>
      <c r="E943" s="130"/>
      <c r="F943" s="109"/>
      <c r="G943" s="130"/>
      <c r="H943" s="212" t="str">
        <f t="shared" si="539"/>
        <v/>
      </c>
      <c r="I943" s="212" t="str">
        <f t="shared" si="534"/>
        <v/>
      </c>
      <c r="J943" s="212" t="str">
        <f t="shared" si="535"/>
        <v/>
      </c>
      <c r="K943" s="212" t="str">
        <f t="shared" si="536"/>
        <v>Non-Op</v>
      </c>
      <c r="L943" s="212" t="str">
        <f t="shared" si="540"/>
        <v>NO</v>
      </c>
      <c r="M943" s="212" t="str">
        <f t="shared" si="541"/>
        <v>NO</v>
      </c>
      <c r="N943" s="212" t="str">
        <f t="shared" si="542"/>
        <v/>
      </c>
      <c r="O943" s="212"/>
      <c r="P943" s="110">
        <v>-100000</v>
      </c>
      <c r="Q943" s="110">
        <v>-100000</v>
      </c>
      <c r="R943" s="110">
        <v>-100000</v>
      </c>
      <c r="S943" s="110">
        <v>-100000</v>
      </c>
      <c r="T943" s="110">
        <v>-100000</v>
      </c>
      <c r="U943" s="110">
        <v>-100000</v>
      </c>
      <c r="V943" s="110">
        <v>-100000</v>
      </c>
      <c r="W943" s="110">
        <v>-100000</v>
      </c>
      <c r="X943" s="110">
        <v>-100000</v>
      </c>
      <c r="Y943" s="110">
        <v>-100000</v>
      </c>
      <c r="Z943" s="110">
        <v>-100000</v>
      </c>
      <c r="AA943" s="110">
        <v>-100000</v>
      </c>
      <c r="AB943" s="110">
        <v>-100000</v>
      </c>
      <c r="AC943" s="110"/>
      <c r="AD943" s="533">
        <f t="shared" si="527"/>
        <v>-100000</v>
      </c>
      <c r="AE943" s="529"/>
      <c r="AF943" s="118"/>
      <c r="AG943" s="270" t="s">
        <v>453</v>
      </c>
      <c r="AH943" s="116"/>
      <c r="AI943" s="116"/>
      <c r="AJ943" s="116"/>
      <c r="AK943" s="117">
        <f t="shared" si="543"/>
        <v>-100000</v>
      </c>
      <c r="AL943" s="116">
        <f t="shared" si="529"/>
        <v>-100000</v>
      </c>
      <c r="AM943" s="115"/>
      <c r="AN943" s="116"/>
      <c r="AO943" s="348">
        <f t="shared" si="530"/>
        <v>0</v>
      </c>
      <c r="AP943" s="297"/>
      <c r="AQ943" s="101">
        <f t="shared" si="528"/>
        <v>-100000</v>
      </c>
      <c r="AR943" s="116"/>
      <c r="AS943" s="116"/>
      <c r="AT943" s="116"/>
      <c r="AU943" s="117">
        <f t="shared" si="544"/>
        <v>-100000</v>
      </c>
      <c r="AV943" s="116">
        <f t="shared" si="531"/>
        <v>-100000</v>
      </c>
      <c r="AW943" s="115"/>
      <c r="AX943" s="116"/>
      <c r="AY943" s="343">
        <f t="shared" si="532"/>
        <v>0</v>
      </c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</row>
    <row r="944" spans="1:76" s="21" customFormat="1" ht="12" customHeight="1">
      <c r="A944" s="202">
        <v>22840161</v>
      </c>
      <c r="B944" s="130" t="s">
        <v>2598</v>
      </c>
      <c r="C944" s="109" t="s">
        <v>1319</v>
      </c>
      <c r="D944" s="130" t="str">
        <f t="shared" si="538"/>
        <v>Non-Op</v>
      </c>
      <c r="E944" s="130"/>
      <c r="F944" s="109"/>
      <c r="G944" s="130"/>
      <c r="H944" s="212" t="str">
        <f t="shared" si="539"/>
        <v/>
      </c>
      <c r="I944" s="212" t="str">
        <f t="shared" si="534"/>
        <v/>
      </c>
      <c r="J944" s="212" t="str">
        <f t="shared" si="535"/>
        <v/>
      </c>
      <c r="K944" s="212" t="str">
        <f t="shared" si="536"/>
        <v>Non-Op</v>
      </c>
      <c r="L944" s="212" t="str">
        <f t="shared" si="540"/>
        <v>NO</v>
      </c>
      <c r="M944" s="212" t="str">
        <f t="shared" si="541"/>
        <v>NO</v>
      </c>
      <c r="N944" s="212" t="str">
        <f t="shared" si="542"/>
        <v/>
      </c>
      <c r="O944" s="212"/>
      <c r="P944" s="110">
        <v>-346532.2</v>
      </c>
      <c r="Q944" s="110">
        <v>-346532.2</v>
      </c>
      <c r="R944" s="110">
        <v>-346532.2</v>
      </c>
      <c r="S944" s="110">
        <v>-338209.07</v>
      </c>
      <c r="T944" s="110">
        <v>-338209.07</v>
      </c>
      <c r="U944" s="110">
        <v>-338209.07</v>
      </c>
      <c r="V944" s="110">
        <v>-350000</v>
      </c>
      <c r="W944" s="110">
        <v>-350000</v>
      </c>
      <c r="X944" s="110">
        <v>-350000</v>
      </c>
      <c r="Y944" s="110">
        <v>-345600.85</v>
      </c>
      <c r="Z944" s="110">
        <v>-345600.85</v>
      </c>
      <c r="AA944" s="110">
        <v>-345600.85</v>
      </c>
      <c r="AB944" s="110">
        <v>-342133.2</v>
      </c>
      <c r="AC944" s="110"/>
      <c r="AD944" s="533">
        <f t="shared" si="527"/>
        <v>-344902.2383333334</v>
      </c>
      <c r="AE944" s="529"/>
      <c r="AF944" s="118"/>
      <c r="AG944" s="270" t="s">
        <v>453</v>
      </c>
      <c r="AH944" s="116"/>
      <c r="AI944" s="116"/>
      <c r="AJ944" s="116"/>
      <c r="AK944" s="117">
        <f t="shared" si="543"/>
        <v>-344902.2383333334</v>
      </c>
      <c r="AL944" s="116">
        <f t="shared" si="529"/>
        <v>-344902.2383333334</v>
      </c>
      <c r="AM944" s="115"/>
      <c r="AN944" s="116"/>
      <c r="AO944" s="348">
        <f t="shared" si="530"/>
        <v>0</v>
      </c>
      <c r="AP944" s="297"/>
      <c r="AQ944" s="101">
        <f t="shared" si="528"/>
        <v>-342133.2</v>
      </c>
      <c r="AR944" s="116"/>
      <c r="AS944" s="116"/>
      <c r="AT944" s="116"/>
      <c r="AU944" s="117">
        <f t="shared" si="544"/>
        <v>-342133.2</v>
      </c>
      <c r="AV944" s="116">
        <f t="shared" si="531"/>
        <v>-342133.2</v>
      </c>
      <c r="AW944" s="115"/>
      <c r="AX944" s="116"/>
      <c r="AY944" s="343">
        <f t="shared" si="532"/>
        <v>0</v>
      </c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</row>
    <row r="945" spans="1:76" s="21" customFormat="1" ht="12" customHeight="1">
      <c r="A945" s="202">
        <v>22840162</v>
      </c>
      <c r="B945" s="130" t="s">
        <v>2599</v>
      </c>
      <c r="C945" s="109" t="s">
        <v>1141</v>
      </c>
      <c r="D945" s="130" t="str">
        <f t="shared" si="538"/>
        <v>Non-Op</v>
      </c>
      <c r="E945" s="130"/>
      <c r="F945" s="109"/>
      <c r="G945" s="130"/>
      <c r="H945" s="212" t="str">
        <f t="shared" si="539"/>
        <v/>
      </c>
      <c r="I945" s="212" t="str">
        <f t="shared" si="534"/>
        <v/>
      </c>
      <c r="J945" s="212" t="str">
        <f t="shared" si="535"/>
        <v/>
      </c>
      <c r="K945" s="212" t="str">
        <f t="shared" si="536"/>
        <v>Non-Op</v>
      </c>
      <c r="L945" s="212" t="str">
        <f t="shared" si="540"/>
        <v>NO</v>
      </c>
      <c r="M945" s="212" t="str">
        <f t="shared" si="541"/>
        <v>NO</v>
      </c>
      <c r="N945" s="212" t="str">
        <f t="shared" si="542"/>
        <v/>
      </c>
      <c r="O945" s="212"/>
      <c r="P945" s="110">
        <v>-155.86000000000001</v>
      </c>
      <c r="Q945" s="110">
        <v>-155.86000000000001</v>
      </c>
      <c r="R945" s="110">
        <v>-155.86000000000001</v>
      </c>
      <c r="S945" s="110">
        <v>15782.99</v>
      </c>
      <c r="T945" s="110">
        <v>15782.99</v>
      </c>
      <c r="U945" s="110">
        <v>15782.99</v>
      </c>
      <c r="V945" s="110">
        <v>-100000</v>
      </c>
      <c r="W945" s="110">
        <v>-100000</v>
      </c>
      <c r="X945" s="110">
        <v>-100000</v>
      </c>
      <c r="Y945" s="110">
        <v>-100000</v>
      </c>
      <c r="Z945" s="110">
        <v>-100000</v>
      </c>
      <c r="AA945" s="110">
        <v>-100000</v>
      </c>
      <c r="AB945" s="110">
        <v>-75226.92</v>
      </c>
      <c r="AC945" s="110"/>
      <c r="AD945" s="533">
        <f t="shared" si="527"/>
        <v>-49221.178333333337</v>
      </c>
      <c r="AE945" s="529"/>
      <c r="AF945" s="118"/>
      <c r="AG945" s="270" t="s">
        <v>453</v>
      </c>
      <c r="AH945" s="116"/>
      <c r="AI945" s="116"/>
      <c r="AJ945" s="116"/>
      <c r="AK945" s="117">
        <f t="shared" si="543"/>
        <v>-49221.178333333337</v>
      </c>
      <c r="AL945" s="116">
        <f t="shared" si="529"/>
        <v>-49221.178333333337</v>
      </c>
      <c r="AM945" s="115"/>
      <c r="AN945" s="116"/>
      <c r="AO945" s="348">
        <f t="shared" si="530"/>
        <v>0</v>
      </c>
      <c r="AP945" s="297"/>
      <c r="AQ945" s="101">
        <f t="shared" si="528"/>
        <v>-75226.92</v>
      </c>
      <c r="AR945" s="116"/>
      <c r="AS945" s="116"/>
      <c r="AT945" s="116"/>
      <c r="AU945" s="117">
        <f t="shared" si="544"/>
        <v>-75226.92</v>
      </c>
      <c r="AV945" s="116">
        <f t="shared" si="531"/>
        <v>-75226.92</v>
      </c>
      <c r="AW945" s="115"/>
      <c r="AX945" s="116"/>
      <c r="AY945" s="343">
        <f t="shared" si="532"/>
        <v>0</v>
      </c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</row>
    <row r="946" spans="1:76" s="21" customFormat="1" ht="12" customHeight="1">
      <c r="A946" s="202">
        <v>22840171</v>
      </c>
      <c r="B946" s="130" t="s">
        <v>2600</v>
      </c>
      <c r="C946" s="109" t="s">
        <v>1320</v>
      </c>
      <c r="D946" s="130" t="str">
        <f t="shared" si="538"/>
        <v>W/C</v>
      </c>
      <c r="E946" s="130"/>
      <c r="F946" s="109"/>
      <c r="G946" s="130"/>
      <c r="H946" s="212" t="str">
        <f t="shared" si="539"/>
        <v/>
      </c>
      <c r="I946" s="212" t="str">
        <f t="shared" ref="I946:I977" si="545">IF(VALUE(AI946),I$7,IF(ISBLANK(AI946),"",I$7))</f>
        <v/>
      </c>
      <c r="J946" s="212" t="str">
        <f t="shared" ref="J946:J977" si="546">IF(VALUE(AJ946),J$7,IF(ISBLANK(AJ946),"",J$7))</f>
        <v/>
      </c>
      <c r="K946" s="212" t="str">
        <f t="shared" ref="K946:K977" si="547">IF(VALUE(AK946),K$7,IF(ISBLANK(AK946),"",K$7))</f>
        <v/>
      </c>
      <c r="L946" s="212" t="str">
        <f t="shared" si="540"/>
        <v>NO</v>
      </c>
      <c r="M946" s="212" t="str">
        <f t="shared" si="541"/>
        <v>W/C</v>
      </c>
      <c r="N946" s="212" t="str">
        <f t="shared" si="542"/>
        <v>W/C</v>
      </c>
      <c r="O946" s="212"/>
      <c r="P946" s="110">
        <v>-50000</v>
      </c>
      <c r="Q946" s="110">
        <v>-50000</v>
      </c>
      <c r="R946" s="110">
        <v>-50000</v>
      </c>
      <c r="S946" s="110">
        <v>-50000</v>
      </c>
      <c r="T946" s="110">
        <v>-50000</v>
      </c>
      <c r="U946" s="110">
        <v>-50000</v>
      </c>
      <c r="V946" s="110">
        <v>-50000</v>
      </c>
      <c r="W946" s="110">
        <v>-50000</v>
      </c>
      <c r="X946" s="110">
        <v>-50000</v>
      </c>
      <c r="Y946" s="110">
        <v>-50000</v>
      </c>
      <c r="Z946" s="110">
        <v>-50000</v>
      </c>
      <c r="AA946" s="110">
        <v>-50000</v>
      </c>
      <c r="AB946" s="110">
        <v>-50000</v>
      </c>
      <c r="AC946" s="110"/>
      <c r="AD946" s="533">
        <f t="shared" si="527"/>
        <v>-50000</v>
      </c>
      <c r="AE946" s="529"/>
      <c r="AF946" s="118"/>
      <c r="AG946" s="270"/>
      <c r="AH946" s="116"/>
      <c r="AI946" s="116"/>
      <c r="AJ946" s="116"/>
      <c r="AK946" s="117"/>
      <c r="AL946" s="116">
        <f t="shared" si="529"/>
        <v>0</v>
      </c>
      <c r="AM946" s="115"/>
      <c r="AN946" s="116">
        <f>AD946</f>
        <v>-50000</v>
      </c>
      <c r="AO946" s="348">
        <f t="shared" si="530"/>
        <v>-50000</v>
      </c>
      <c r="AP946" s="297"/>
      <c r="AQ946" s="101">
        <f t="shared" si="528"/>
        <v>-50000</v>
      </c>
      <c r="AR946" s="116"/>
      <c r="AS946" s="116"/>
      <c r="AT946" s="116"/>
      <c r="AU946" s="117"/>
      <c r="AV946" s="116">
        <f t="shared" si="531"/>
        <v>0</v>
      </c>
      <c r="AW946" s="115"/>
      <c r="AX946" s="116">
        <f>AQ946</f>
        <v>-50000</v>
      </c>
      <c r="AY946" s="343">
        <f t="shared" si="532"/>
        <v>-50000</v>
      </c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</row>
    <row r="947" spans="1:76" s="21" customFormat="1" ht="12" customHeight="1">
      <c r="A947" s="202">
        <v>22840181</v>
      </c>
      <c r="B947" s="130" t="s">
        <v>2601</v>
      </c>
      <c r="C947" s="109" t="s">
        <v>1321</v>
      </c>
      <c r="D947" s="130" t="str">
        <f t="shared" si="538"/>
        <v>Non-Op</v>
      </c>
      <c r="E947" s="130"/>
      <c r="F947" s="109"/>
      <c r="G947" s="130"/>
      <c r="H947" s="212" t="str">
        <f t="shared" si="539"/>
        <v/>
      </c>
      <c r="I947" s="212" t="str">
        <f t="shared" si="545"/>
        <v/>
      </c>
      <c r="J947" s="212" t="str">
        <f t="shared" si="546"/>
        <v/>
      </c>
      <c r="K947" s="212" t="str">
        <f t="shared" si="547"/>
        <v>Non-Op</v>
      </c>
      <c r="L947" s="212" t="str">
        <f t="shared" si="540"/>
        <v>NO</v>
      </c>
      <c r="M947" s="212" t="str">
        <f t="shared" si="541"/>
        <v>NO</v>
      </c>
      <c r="N947" s="212" t="str">
        <f t="shared" si="542"/>
        <v/>
      </c>
      <c r="O947" s="212"/>
      <c r="P947" s="110">
        <v>-2478137.3199999998</v>
      </c>
      <c r="Q947" s="110">
        <v>-2478137.3199999998</v>
      </c>
      <c r="R947" s="110">
        <v>-2478137.3199999998</v>
      </c>
      <c r="S947" s="110">
        <v>-2398813.86</v>
      </c>
      <c r="T947" s="110">
        <v>-2398813.86</v>
      </c>
      <c r="U947" s="110">
        <v>-2398813.86</v>
      </c>
      <c r="V947" s="110">
        <v>-5625000</v>
      </c>
      <c r="W947" s="110">
        <v>-5625000</v>
      </c>
      <c r="X947" s="110">
        <v>-5625000</v>
      </c>
      <c r="Y947" s="110">
        <v>-5495618.5700000003</v>
      </c>
      <c r="Z947" s="110">
        <v>-5495618.5700000003</v>
      </c>
      <c r="AA947" s="110">
        <v>-5495618.5700000003</v>
      </c>
      <c r="AB947" s="110">
        <v>-5458295.9100000001</v>
      </c>
      <c r="AC947" s="110"/>
      <c r="AD947" s="533">
        <f t="shared" si="527"/>
        <v>-4123565.7120833336</v>
      </c>
      <c r="AE947" s="529"/>
      <c r="AF947" s="118"/>
      <c r="AG947" s="270" t="s">
        <v>453</v>
      </c>
      <c r="AH947" s="116"/>
      <c r="AI947" s="116"/>
      <c r="AJ947" s="116"/>
      <c r="AK947" s="117">
        <f t="shared" ref="AK947:AK955" si="548">AD947</f>
        <v>-4123565.7120833336</v>
      </c>
      <c r="AL947" s="116">
        <f t="shared" si="529"/>
        <v>-4123565.7120833336</v>
      </c>
      <c r="AM947" s="115"/>
      <c r="AN947" s="116"/>
      <c r="AO947" s="348">
        <f t="shared" si="530"/>
        <v>0</v>
      </c>
      <c r="AP947" s="297"/>
      <c r="AQ947" s="101">
        <f t="shared" si="528"/>
        <v>-5458295.9100000001</v>
      </c>
      <c r="AR947" s="116"/>
      <c r="AS947" s="116"/>
      <c r="AT947" s="116"/>
      <c r="AU947" s="117">
        <f t="shared" ref="AU947:AU955" si="549">AQ947</f>
        <v>-5458295.9100000001</v>
      </c>
      <c r="AV947" s="116">
        <f t="shared" si="531"/>
        <v>-5458295.9100000001</v>
      </c>
      <c r="AW947" s="115"/>
      <c r="AX947" s="116"/>
      <c r="AY947" s="343">
        <f t="shared" si="532"/>
        <v>0</v>
      </c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</row>
    <row r="948" spans="1:76" s="21" customFormat="1" ht="12" customHeight="1">
      <c r="A948" s="202">
        <v>22840191</v>
      </c>
      <c r="B948" s="130" t="s">
        <v>2602</v>
      </c>
      <c r="C948" s="109" t="s">
        <v>1322</v>
      </c>
      <c r="D948" s="130" t="str">
        <f t="shared" si="538"/>
        <v>Non-Op</v>
      </c>
      <c r="E948" s="130"/>
      <c r="F948" s="109"/>
      <c r="G948" s="130"/>
      <c r="H948" s="212" t="str">
        <f t="shared" si="539"/>
        <v/>
      </c>
      <c r="I948" s="212" t="str">
        <f t="shared" si="545"/>
        <v/>
      </c>
      <c r="J948" s="212" t="str">
        <f t="shared" si="546"/>
        <v/>
      </c>
      <c r="K948" s="212" t="str">
        <f t="shared" si="547"/>
        <v>Non-Op</v>
      </c>
      <c r="L948" s="212" t="str">
        <f t="shared" si="540"/>
        <v>NO</v>
      </c>
      <c r="M948" s="212" t="str">
        <f t="shared" si="541"/>
        <v>NO</v>
      </c>
      <c r="N948" s="212" t="str">
        <f t="shared" si="542"/>
        <v/>
      </c>
      <c r="O948" s="212"/>
      <c r="P948" s="110">
        <v>-250000</v>
      </c>
      <c r="Q948" s="110">
        <v>-250000</v>
      </c>
      <c r="R948" s="110">
        <v>-250000</v>
      </c>
      <c r="S948" s="110">
        <v>-250000</v>
      </c>
      <c r="T948" s="110">
        <v>-250000</v>
      </c>
      <c r="U948" s="110">
        <v>-250000</v>
      </c>
      <c r="V948" s="110">
        <v>-250000</v>
      </c>
      <c r="W948" s="110">
        <v>-250000</v>
      </c>
      <c r="X948" s="110">
        <v>-250000</v>
      </c>
      <c r="Y948" s="110">
        <v>-250000</v>
      </c>
      <c r="Z948" s="110">
        <v>-250000</v>
      </c>
      <c r="AA948" s="110">
        <v>-250000</v>
      </c>
      <c r="AB948" s="110">
        <v>-250000</v>
      </c>
      <c r="AC948" s="110"/>
      <c r="AD948" s="533">
        <f t="shared" si="527"/>
        <v>-250000</v>
      </c>
      <c r="AE948" s="529"/>
      <c r="AF948" s="118"/>
      <c r="AG948" s="270" t="s">
        <v>453</v>
      </c>
      <c r="AH948" s="116"/>
      <c r="AI948" s="116"/>
      <c r="AJ948" s="116"/>
      <c r="AK948" s="117">
        <f t="shared" si="548"/>
        <v>-250000</v>
      </c>
      <c r="AL948" s="116">
        <f t="shared" si="529"/>
        <v>-250000</v>
      </c>
      <c r="AM948" s="115"/>
      <c r="AN948" s="116"/>
      <c r="AO948" s="348">
        <f t="shared" si="530"/>
        <v>0</v>
      </c>
      <c r="AP948" s="297"/>
      <c r="AQ948" s="101">
        <f t="shared" si="528"/>
        <v>-250000</v>
      </c>
      <c r="AR948" s="116"/>
      <c r="AS948" s="116"/>
      <c r="AT948" s="116"/>
      <c r="AU948" s="117">
        <f t="shared" si="549"/>
        <v>-250000</v>
      </c>
      <c r="AV948" s="116">
        <f t="shared" si="531"/>
        <v>-250000</v>
      </c>
      <c r="AW948" s="115"/>
      <c r="AX948" s="116"/>
      <c r="AY948" s="343">
        <f t="shared" si="532"/>
        <v>0</v>
      </c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</row>
    <row r="949" spans="1:76" s="21" customFormat="1" ht="12" customHeight="1">
      <c r="A949" s="202">
        <v>22840221</v>
      </c>
      <c r="B949" s="130" t="s">
        <v>2603</v>
      </c>
      <c r="C949" s="109" t="s">
        <v>1323</v>
      </c>
      <c r="D949" s="130" t="str">
        <f t="shared" si="538"/>
        <v>Non-Op</v>
      </c>
      <c r="E949" s="130"/>
      <c r="F949" s="109"/>
      <c r="G949" s="130"/>
      <c r="H949" s="212" t="str">
        <f t="shared" si="539"/>
        <v/>
      </c>
      <c r="I949" s="212" t="str">
        <f t="shared" si="545"/>
        <v/>
      </c>
      <c r="J949" s="212" t="str">
        <f t="shared" si="546"/>
        <v/>
      </c>
      <c r="K949" s="212" t="str">
        <f t="shared" si="547"/>
        <v>Non-Op</v>
      </c>
      <c r="L949" s="212" t="str">
        <f t="shared" si="540"/>
        <v>NO</v>
      </c>
      <c r="M949" s="212" t="str">
        <f t="shared" si="541"/>
        <v>NO</v>
      </c>
      <c r="N949" s="212" t="str">
        <f t="shared" si="542"/>
        <v/>
      </c>
      <c r="O949" s="212"/>
      <c r="P949" s="110">
        <v>51720.33</v>
      </c>
      <c r="Q949" s="110">
        <v>51720.33</v>
      </c>
      <c r="R949" s="110">
        <v>51720.33</v>
      </c>
      <c r="S949" s="110">
        <v>39699.61</v>
      </c>
      <c r="T949" s="110">
        <v>39699.61</v>
      </c>
      <c r="U949" s="110">
        <v>39699.61</v>
      </c>
      <c r="V949" s="110">
        <v>-150000</v>
      </c>
      <c r="W949" s="110">
        <v>-150000</v>
      </c>
      <c r="X949" s="110">
        <v>-150000</v>
      </c>
      <c r="Y949" s="110">
        <v>-87847.75</v>
      </c>
      <c r="Z949" s="110">
        <v>-87847.75</v>
      </c>
      <c r="AA949" s="110">
        <v>-87847.75</v>
      </c>
      <c r="AB949" s="110">
        <v>-110868.66</v>
      </c>
      <c r="AC949" s="110"/>
      <c r="AD949" s="533">
        <f t="shared" si="527"/>
        <v>-43381.493750000001</v>
      </c>
      <c r="AE949" s="529"/>
      <c r="AF949" s="118"/>
      <c r="AG949" s="270" t="s">
        <v>453</v>
      </c>
      <c r="AH949" s="116"/>
      <c r="AI949" s="116"/>
      <c r="AJ949" s="116"/>
      <c r="AK949" s="117">
        <f t="shared" si="548"/>
        <v>-43381.493750000001</v>
      </c>
      <c r="AL949" s="116">
        <f t="shared" si="529"/>
        <v>-43381.493750000001</v>
      </c>
      <c r="AM949" s="115"/>
      <c r="AN949" s="116"/>
      <c r="AO949" s="348">
        <f t="shared" si="530"/>
        <v>0</v>
      </c>
      <c r="AP949" s="297"/>
      <c r="AQ949" s="101">
        <f t="shared" si="528"/>
        <v>-110868.66</v>
      </c>
      <c r="AR949" s="116"/>
      <c r="AS949" s="116"/>
      <c r="AT949" s="116"/>
      <c r="AU949" s="117">
        <f t="shared" si="549"/>
        <v>-110868.66</v>
      </c>
      <c r="AV949" s="116">
        <f t="shared" si="531"/>
        <v>-110868.66</v>
      </c>
      <c r="AW949" s="115"/>
      <c r="AX949" s="116"/>
      <c r="AY949" s="343">
        <f t="shared" si="532"/>
        <v>0</v>
      </c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</row>
    <row r="950" spans="1:76" s="21" customFormat="1" ht="12" customHeight="1">
      <c r="A950" s="202">
        <v>22840231</v>
      </c>
      <c r="B950" s="130" t="s">
        <v>2604</v>
      </c>
      <c r="C950" s="109" t="s">
        <v>1324</v>
      </c>
      <c r="D950" s="130" t="str">
        <f t="shared" si="538"/>
        <v>Non-Op</v>
      </c>
      <c r="E950" s="130"/>
      <c r="F950" s="109"/>
      <c r="G950" s="130"/>
      <c r="H950" s="212" t="str">
        <f t="shared" si="539"/>
        <v/>
      </c>
      <c r="I950" s="212" t="str">
        <f t="shared" si="545"/>
        <v/>
      </c>
      <c r="J950" s="212" t="str">
        <f t="shared" si="546"/>
        <v/>
      </c>
      <c r="K950" s="212" t="str">
        <f t="shared" si="547"/>
        <v>Non-Op</v>
      </c>
      <c r="L950" s="212" t="str">
        <f t="shared" si="540"/>
        <v>NO</v>
      </c>
      <c r="M950" s="212" t="str">
        <f t="shared" si="541"/>
        <v>NO</v>
      </c>
      <c r="N950" s="212" t="str">
        <f t="shared" si="542"/>
        <v/>
      </c>
      <c r="O950" s="212"/>
      <c r="P950" s="110">
        <v>-75000</v>
      </c>
      <c r="Q950" s="110">
        <v>-75000</v>
      </c>
      <c r="R950" s="110">
        <v>-75000</v>
      </c>
      <c r="S950" s="110">
        <v>-73456.5</v>
      </c>
      <c r="T950" s="110">
        <v>-73456.5</v>
      </c>
      <c r="U950" s="110">
        <v>-73456.5</v>
      </c>
      <c r="V950" s="110">
        <v>-75000</v>
      </c>
      <c r="W950" s="110">
        <v>-75000</v>
      </c>
      <c r="X950" s="110">
        <v>-75000</v>
      </c>
      <c r="Y950" s="110">
        <v>-75000</v>
      </c>
      <c r="Z950" s="110">
        <v>-75000</v>
      </c>
      <c r="AA950" s="110">
        <v>-75000</v>
      </c>
      <c r="AB950" s="110">
        <v>-75000</v>
      </c>
      <c r="AC950" s="110"/>
      <c r="AD950" s="533">
        <f t="shared" si="527"/>
        <v>-74614.125</v>
      </c>
      <c r="AE950" s="529"/>
      <c r="AF950" s="118"/>
      <c r="AG950" s="270" t="s">
        <v>453</v>
      </c>
      <c r="AH950" s="116"/>
      <c r="AI950" s="116"/>
      <c r="AJ950" s="116"/>
      <c r="AK950" s="117">
        <f t="shared" si="548"/>
        <v>-74614.125</v>
      </c>
      <c r="AL950" s="116">
        <f t="shared" si="529"/>
        <v>-74614.125</v>
      </c>
      <c r="AM950" s="115"/>
      <c r="AN950" s="116"/>
      <c r="AO950" s="348">
        <f t="shared" si="530"/>
        <v>0</v>
      </c>
      <c r="AP950" s="297"/>
      <c r="AQ950" s="101">
        <f t="shared" si="528"/>
        <v>-75000</v>
      </c>
      <c r="AR950" s="116"/>
      <c r="AS950" s="116"/>
      <c r="AT950" s="116"/>
      <c r="AU950" s="117">
        <f t="shared" si="549"/>
        <v>-75000</v>
      </c>
      <c r="AV950" s="116">
        <f t="shared" si="531"/>
        <v>-75000</v>
      </c>
      <c r="AW950" s="115"/>
      <c r="AX950" s="116"/>
      <c r="AY950" s="343">
        <f t="shared" si="532"/>
        <v>0</v>
      </c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</row>
    <row r="951" spans="1:76" s="21" customFormat="1" ht="12" customHeight="1">
      <c r="A951" s="195">
        <v>22840251</v>
      </c>
      <c r="B951" s="126" t="s">
        <v>2605</v>
      </c>
      <c r="C951" s="109" t="s">
        <v>366</v>
      </c>
      <c r="D951" s="130" t="str">
        <f t="shared" si="538"/>
        <v>Non-Op</v>
      </c>
      <c r="E951" s="130"/>
      <c r="F951" s="109"/>
      <c r="G951" s="130"/>
      <c r="H951" s="212" t="str">
        <f t="shared" si="539"/>
        <v/>
      </c>
      <c r="I951" s="212" t="str">
        <f t="shared" si="545"/>
        <v/>
      </c>
      <c r="J951" s="212" t="str">
        <f t="shared" si="546"/>
        <v/>
      </c>
      <c r="K951" s="212" t="str">
        <f t="shared" si="547"/>
        <v>Non-Op</v>
      </c>
      <c r="L951" s="212" t="str">
        <f t="shared" si="540"/>
        <v>NO</v>
      </c>
      <c r="M951" s="212" t="str">
        <f t="shared" si="541"/>
        <v>NO</v>
      </c>
      <c r="N951" s="212" t="str">
        <f t="shared" si="542"/>
        <v/>
      </c>
      <c r="O951" s="212"/>
      <c r="P951" s="110">
        <v>-5973891</v>
      </c>
      <c r="Q951" s="110">
        <v>-5973891</v>
      </c>
      <c r="R951" s="110">
        <v>-5973891</v>
      </c>
      <c r="S951" s="110">
        <v>-5973891</v>
      </c>
      <c r="T951" s="110">
        <v>-5973891</v>
      </c>
      <c r="U951" s="110">
        <v>-5973891</v>
      </c>
      <c r="V951" s="110">
        <v>-5973891</v>
      </c>
      <c r="W951" s="110">
        <v>-3106425</v>
      </c>
      <c r="X951" s="110">
        <v>-3106425</v>
      </c>
      <c r="Y951" s="110">
        <v>-3106425</v>
      </c>
      <c r="Z951" s="110">
        <v>-3106425</v>
      </c>
      <c r="AA951" s="110">
        <v>-3106425</v>
      </c>
      <c r="AB951" s="110">
        <v>-3106425</v>
      </c>
      <c r="AC951" s="110"/>
      <c r="AD951" s="533">
        <f t="shared" si="527"/>
        <v>-4659635.75</v>
      </c>
      <c r="AE951" s="529"/>
      <c r="AF951" s="118"/>
      <c r="AG951" s="270" t="s">
        <v>408</v>
      </c>
      <c r="AH951" s="116"/>
      <c r="AI951" s="116"/>
      <c r="AJ951" s="116"/>
      <c r="AK951" s="117">
        <f t="shared" si="548"/>
        <v>-4659635.75</v>
      </c>
      <c r="AL951" s="116">
        <f t="shared" si="529"/>
        <v>-4659635.75</v>
      </c>
      <c r="AM951" s="115"/>
      <c r="AN951" s="116"/>
      <c r="AO951" s="348">
        <f t="shared" si="530"/>
        <v>0</v>
      </c>
      <c r="AP951" s="297"/>
      <c r="AQ951" s="101">
        <f t="shared" si="528"/>
        <v>-3106425</v>
      </c>
      <c r="AR951" s="116"/>
      <c r="AS951" s="116"/>
      <c r="AT951" s="116"/>
      <c r="AU951" s="117">
        <f t="shared" si="549"/>
        <v>-3106425</v>
      </c>
      <c r="AV951" s="116">
        <f t="shared" si="531"/>
        <v>-3106425</v>
      </c>
      <c r="AW951" s="115"/>
      <c r="AX951" s="116"/>
      <c r="AY951" s="343">
        <f t="shared" si="532"/>
        <v>0</v>
      </c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</row>
    <row r="952" spans="1:76" s="21" customFormat="1" ht="12" customHeight="1">
      <c r="A952" s="195">
        <v>22840281</v>
      </c>
      <c r="B952" s="126" t="s">
        <v>2606</v>
      </c>
      <c r="C952" s="109" t="s">
        <v>1325</v>
      </c>
      <c r="D952" s="130" t="str">
        <f t="shared" si="538"/>
        <v>Non-Op</v>
      </c>
      <c r="E952" s="130"/>
      <c r="F952" s="109"/>
      <c r="G952" s="130"/>
      <c r="H952" s="212" t="str">
        <f t="shared" si="539"/>
        <v/>
      </c>
      <c r="I952" s="212" t="str">
        <f t="shared" si="545"/>
        <v/>
      </c>
      <c r="J952" s="212" t="str">
        <f t="shared" si="546"/>
        <v/>
      </c>
      <c r="K952" s="212" t="str">
        <f t="shared" si="547"/>
        <v>Non-Op</v>
      </c>
      <c r="L952" s="212" t="str">
        <f t="shared" si="540"/>
        <v>NO</v>
      </c>
      <c r="M952" s="212" t="str">
        <f t="shared" si="541"/>
        <v>NO</v>
      </c>
      <c r="N952" s="212" t="str">
        <f t="shared" si="542"/>
        <v/>
      </c>
      <c r="O952" s="212"/>
      <c r="P952" s="110">
        <v>-50000</v>
      </c>
      <c r="Q952" s="110">
        <v>-50000</v>
      </c>
      <c r="R952" s="110">
        <v>-50000</v>
      </c>
      <c r="S952" s="110">
        <v>-50000</v>
      </c>
      <c r="T952" s="110">
        <v>-50000</v>
      </c>
      <c r="U952" s="110">
        <v>-50000</v>
      </c>
      <c r="V952" s="110">
        <v>-50000</v>
      </c>
      <c r="W952" s="110">
        <v>-50000</v>
      </c>
      <c r="X952" s="110">
        <v>-50000</v>
      </c>
      <c r="Y952" s="110">
        <v>-50000</v>
      </c>
      <c r="Z952" s="110">
        <v>-50000</v>
      </c>
      <c r="AA952" s="110">
        <v>-50000</v>
      </c>
      <c r="AB952" s="110">
        <v>-50000</v>
      </c>
      <c r="AC952" s="110"/>
      <c r="AD952" s="533">
        <f t="shared" si="527"/>
        <v>-50000</v>
      </c>
      <c r="AE952" s="529"/>
      <c r="AF952" s="118"/>
      <c r="AG952" s="270" t="s">
        <v>453</v>
      </c>
      <c r="AH952" s="116"/>
      <c r="AI952" s="116"/>
      <c r="AJ952" s="116"/>
      <c r="AK952" s="117">
        <f t="shared" si="548"/>
        <v>-50000</v>
      </c>
      <c r="AL952" s="116">
        <f t="shared" si="529"/>
        <v>-50000</v>
      </c>
      <c r="AM952" s="115"/>
      <c r="AN952" s="116"/>
      <c r="AO952" s="348">
        <f t="shared" si="530"/>
        <v>0</v>
      </c>
      <c r="AP952" s="297"/>
      <c r="AQ952" s="101">
        <f t="shared" si="528"/>
        <v>-50000</v>
      </c>
      <c r="AR952" s="116"/>
      <c r="AS952" s="116"/>
      <c r="AT952" s="116"/>
      <c r="AU952" s="117">
        <f t="shared" si="549"/>
        <v>-50000</v>
      </c>
      <c r="AV952" s="116">
        <f t="shared" si="531"/>
        <v>-50000</v>
      </c>
      <c r="AW952" s="115"/>
      <c r="AX952" s="116"/>
      <c r="AY952" s="343">
        <f t="shared" si="532"/>
        <v>0</v>
      </c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</row>
    <row r="953" spans="1:76" s="21" customFormat="1" ht="12" customHeight="1">
      <c r="A953" s="195">
        <v>22840301</v>
      </c>
      <c r="B953" s="126" t="s">
        <v>2607</v>
      </c>
      <c r="C953" s="109" t="s">
        <v>876</v>
      </c>
      <c r="D953" s="130" t="str">
        <f t="shared" si="538"/>
        <v>Non-Op</v>
      </c>
      <c r="E953" s="130"/>
      <c r="F953" s="109"/>
      <c r="G953" s="130"/>
      <c r="H953" s="212" t="str">
        <f t="shared" si="539"/>
        <v/>
      </c>
      <c r="I953" s="212" t="str">
        <f t="shared" si="545"/>
        <v/>
      </c>
      <c r="J953" s="212" t="str">
        <f t="shared" si="546"/>
        <v/>
      </c>
      <c r="K953" s="212" t="str">
        <f t="shared" si="547"/>
        <v>Non-Op</v>
      </c>
      <c r="L953" s="212" t="str">
        <f t="shared" si="540"/>
        <v>NO</v>
      </c>
      <c r="M953" s="212" t="str">
        <f t="shared" si="541"/>
        <v>NO</v>
      </c>
      <c r="N953" s="212" t="str">
        <f t="shared" si="542"/>
        <v/>
      </c>
      <c r="O953" s="212"/>
      <c r="P953" s="110">
        <v>-114999.83</v>
      </c>
      <c r="Q953" s="110">
        <v>-114999.83</v>
      </c>
      <c r="R953" s="110">
        <v>-114999.83</v>
      </c>
      <c r="S953" s="110">
        <v>-49763.24</v>
      </c>
      <c r="T953" s="110">
        <v>-49763.24</v>
      </c>
      <c r="U953" s="110">
        <v>-1749763.24</v>
      </c>
      <c r="V953" s="110">
        <v>0</v>
      </c>
      <c r="W953" s="110">
        <v>0</v>
      </c>
      <c r="X953" s="110">
        <v>0</v>
      </c>
      <c r="Y953" s="110">
        <v>0</v>
      </c>
      <c r="Z953" s="110">
        <v>0</v>
      </c>
      <c r="AA953" s="110">
        <v>0</v>
      </c>
      <c r="AB953" s="110">
        <v>0</v>
      </c>
      <c r="AC953" s="110"/>
      <c r="AD953" s="533">
        <f t="shared" si="527"/>
        <v>-178065.77458333332</v>
      </c>
      <c r="AE953" s="529"/>
      <c r="AF953" s="118"/>
      <c r="AG953" s="270" t="s">
        <v>453</v>
      </c>
      <c r="AH953" s="116"/>
      <c r="AI953" s="116"/>
      <c r="AJ953" s="116"/>
      <c r="AK953" s="117">
        <f t="shared" si="548"/>
        <v>-178065.77458333332</v>
      </c>
      <c r="AL953" s="116">
        <f t="shared" si="529"/>
        <v>-178065.77458333332</v>
      </c>
      <c r="AM953" s="115"/>
      <c r="AN953" s="116"/>
      <c r="AO953" s="348">
        <f t="shared" si="530"/>
        <v>0</v>
      </c>
      <c r="AP953" s="297"/>
      <c r="AQ953" s="101">
        <f t="shared" si="528"/>
        <v>0</v>
      </c>
      <c r="AR953" s="116"/>
      <c r="AS953" s="116"/>
      <c r="AT953" s="116"/>
      <c r="AU953" s="117">
        <f t="shared" si="549"/>
        <v>0</v>
      </c>
      <c r="AV953" s="116">
        <f t="shared" si="531"/>
        <v>0</v>
      </c>
      <c r="AW953" s="115"/>
      <c r="AX953" s="116"/>
      <c r="AY953" s="343">
        <f t="shared" si="532"/>
        <v>0</v>
      </c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</row>
    <row r="954" spans="1:76" s="21" customFormat="1" ht="12" customHeight="1">
      <c r="A954" s="195">
        <v>22840311</v>
      </c>
      <c r="B954" s="126" t="s">
        <v>2608</v>
      </c>
      <c r="C954" s="109" t="s">
        <v>877</v>
      </c>
      <c r="D954" s="130" t="str">
        <f t="shared" si="538"/>
        <v>Non-Op</v>
      </c>
      <c r="E954" s="130"/>
      <c r="F954" s="109"/>
      <c r="G954" s="130"/>
      <c r="H954" s="212" t="str">
        <f t="shared" si="539"/>
        <v/>
      </c>
      <c r="I954" s="212" t="str">
        <f t="shared" si="545"/>
        <v/>
      </c>
      <c r="J954" s="212" t="str">
        <f t="shared" si="546"/>
        <v/>
      </c>
      <c r="K954" s="212" t="str">
        <f t="shared" si="547"/>
        <v>Non-Op</v>
      </c>
      <c r="L954" s="212" t="str">
        <f t="shared" si="540"/>
        <v>NO</v>
      </c>
      <c r="M954" s="212" t="str">
        <f t="shared" si="541"/>
        <v>NO</v>
      </c>
      <c r="N954" s="212" t="str">
        <f t="shared" si="542"/>
        <v/>
      </c>
      <c r="O954" s="212"/>
      <c r="P954" s="110">
        <v>-96000</v>
      </c>
      <c r="Q954" s="110">
        <v>-96000</v>
      </c>
      <c r="R954" s="110">
        <v>-96000</v>
      </c>
      <c r="S954" s="110">
        <v>-96000</v>
      </c>
      <c r="T954" s="110">
        <v>-96000</v>
      </c>
      <c r="U954" s="110">
        <v>-96000</v>
      </c>
      <c r="V954" s="110">
        <v>-96000</v>
      </c>
      <c r="W954" s="110">
        <v>-96000</v>
      </c>
      <c r="X954" s="110">
        <v>-96000</v>
      </c>
      <c r="Y954" s="110">
        <v>-96000</v>
      </c>
      <c r="Z954" s="110">
        <v>-96000</v>
      </c>
      <c r="AA954" s="110">
        <v>-96000</v>
      </c>
      <c r="AB954" s="110">
        <v>-96000</v>
      </c>
      <c r="AC954" s="110"/>
      <c r="AD954" s="533">
        <f t="shared" si="527"/>
        <v>-96000</v>
      </c>
      <c r="AE954" s="529"/>
      <c r="AF954" s="118"/>
      <c r="AG954" s="270" t="s">
        <v>453</v>
      </c>
      <c r="AH954" s="116"/>
      <c r="AI954" s="116"/>
      <c r="AJ954" s="116"/>
      <c r="AK954" s="117">
        <f t="shared" si="548"/>
        <v>-96000</v>
      </c>
      <c r="AL954" s="116">
        <f t="shared" si="529"/>
        <v>-96000</v>
      </c>
      <c r="AM954" s="115"/>
      <c r="AN954" s="116"/>
      <c r="AO954" s="348">
        <f t="shared" si="530"/>
        <v>0</v>
      </c>
      <c r="AP954" s="297"/>
      <c r="AQ954" s="101">
        <f t="shared" si="528"/>
        <v>-96000</v>
      </c>
      <c r="AR954" s="116"/>
      <c r="AS954" s="116"/>
      <c r="AT954" s="116"/>
      <c r="AU954" s="117">
        <f t="shared" si="549"/>
        <v>-96000</v>
      </c>
      <c r="AV954" s="116">
        <f t="shared" si="531"/>
        <v>-96000</v>
      </c>
      <c r="AW954" s="115"/>
      <c r="AX954" s="116"/>
      <c r="AY954" s="343">
        <f t="shared" si="532"/>
        <v>0</v>
      </c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</row>
    <row r="955" spans="1:76" s="21" customFormat="1" ht="12" customHeight="1">
      <c r="A955" s="195">
        <v>22840321</v>
      </c>
      <c r="B955" s="126" t="s">
        <v>2609</v>
      </c>
      <c r="C955" s="109" t="s">
        <v>965</v>
      </c>
      <c r="D955" s="130" t="str">
        <f t="shared" si="538"/>
        <v>Non-Op</v>
      </c>
      <c r="E955" s="130"/>
      <c r="F955" s="109"/>
      <c r="G955" s="130"/>
      <c r="H955" s="212" t="str">
        <f t="shared" si="539"/>
        <v/>
      </c>
      <c r="I955" s="212" t="str">
        <f t="shared" si="545"/>
        <v/>
      </c>
      <c r="J955" s="212" t="str">
        <f t="shared" si="546"/>
        <v/>
      </c>
      <c r="K955" s="212" t="str">
        <f t="shared" si="547"/>
        <v>Non-Op</v>
      </c>
      <c r="L955" s="212" t="str">
        <f t="shared" si="540"/>
        <v>NO</v>
      </c>
      <c r="M955" s="212" t="str">
        <f t="shared" si="541"/>
        <v>NO</v>
      </c>
      <c r="N955" s="212" t="str">
        <f t="shared" si="542"/>
        <v/>
      </c>
      <c r="O955" s="212"/>
      <c r="P955" s="110">
        <v>-104341173</v>
      </c>
      <c r="Q955" s="110">
        <v>-104341173</v>
      </c>
      <c r="R955" s="110">
        <v>-104341173</v>
      </c>
      <c r="S955" s="110">
        <v>-104341173</v>
      </c>
      <c r="T955" s="110">
        <v>-104341173</v>
      </c>
      <c r="U955" s="110">
        <v>-104341173</v>
      </c>
      <c r="V955" s="110">
        <v>-104341173</v>
      </c>
      <c r="W955" s="110">
        <v>-83815040</v>
      </c>
      <c r="X955" s="110">
        <v>-83815040</v>
      </c>
      <c r="Y955" s="110">
        <v>-83815040</v>
      </c>
      <c r="Z955" s="110">
        <v>-83815040</v>
      </c>
      <c r="AA955" s="110">
        <v>-83815040</v>
      </c>
      <c r="AB955" s="110">
        <v>-83815040</v>
      </c>
      <c r="AC955" s="110"/>
      <c r="AD955" s="533">
        <f t="shared" si="527"/>
        <v>-94933362.041666672</v>
      </c>
      <c r="AE955" s="529"/>
      <c r="AF955" s="118"/>
      <c r="AG955" s="270" t="s">
        <v>408</v>
      </c>
      <c r="AH955" s="116"/>
      <c r="AI955" s="116"/>
      <c r="AJ955" s="116"/>
      <c r="AK955" s="117">
        <f t="shared" si="548"/>
        <v>-94933362.041666672</v>
      </c>
      <c r="AL955" s="116">
        <f t="shared" si="529"/>
        <v>-94933362.041666672</v>
      </c>
      <c r="AM955" s="115"/>
      <c r="AN955" s="116"/>
      <c r="AO955" s="348">
        <f t="shared" si="530"/>
        <v>0</v>
      </c>
      <c r="AP955" s="297"/>
      <c r="AQ955" s="101">
        <f t="shared" si="528"/>
        <v>-83815040</v>
      </c>
      <c r="AR955" s="116"/>
      <c r="AS955" s="116"/>
      <c r="AT955" s="116"/>
      <c r="AU955" s="117">
        <f t="shared" si="549"/>
        <v>-83815040</v>
      </c>
      <c r="AV955" s="116">
        <f t="shared" si="531"/>
        <v>-83815040</v>
      </c>
      <c r="AW955" s="115"/>
      <c r="AX955" s="116"/>
      <c r="AY955" s="343">
        <f t="shared" si="532"/>
        <v>0</v>
      </c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</row>
    <row r="956" spans="1:76" s="21" customFormat="1" ht="12" customHeight="1">
      <c r="A956" s="195">
        <v>22840331</v>
      </c>
      <c r="B956" s="126" t="s">
        <v>2610</v>
      </c>
      <c r="C956" s="109" t="s">
        <v>1142</v>
      </c>
      <c r="D956" s="130" t="str">
        <f t="shared" si="538"/>
        <v>ERB</v>
      </c>
      <c r="E956" s="130"/>
      <c r="F956" s="109"/>
      <c r="G956" s="130"/>
      <c r="H956" s="212" t="str">
        <f t="shared" si="539"/>
        <v/>
      </c>
      <c r="I956" s="212" t="str">
        <f t="shared" si="545"/>
        <v>ERB</v>
      </c>
      <c r="J956" s="212" t="str">
        <f t="shared" si="546"/>
        <v/>
      </c>
      <c r="K956" s="212" t="str">
        <f t="shared" si="547"/>
        <v/>
      </c>
      <c r="L956" s="212" t="str">
        <f t="shared" si="540"/>
        <v>NO</v>
      </c>
      <c r="M956" s="212" t="str">
        <f t="shared" si="541"/>
        <v>NO</v>
      </c>
      <c r="N956" s="212" t="str">
        <f t="shared" si="542"/>
        <v/>
      </c>
      <c r="O956" s="212"/>
      <c r="P956" s="110">
        <v>-71766690</v>
      </c>
      <c r="Q956" s="110">
        <v>-71545028</v>
      </c>
      <c r="R956" s="110">
        <v>-71323366</v>
      </c>
      <c r="S956" s="110">
        <v>-71101704</v>
      </c>
      <c r="T956" s="110">
        <v>-70880042</v>
      </c>
      <c r="U956" s="110">
        <v>-70658380</v>
      </c>
      <c r="V956" s="110">
        <v>0</v>
      </c>
      <c r="W956" s="110">
        <v>0</v>
      </c>
      <c r="X956" s="110">
        <v>0</v>
      </c>
      <c r="Y956" s="110">
        <v>0</v>
      </c>
      <c r="Z956" s="110">
        <v>0</v>
      </c>
      <c r="AA956" s="110">
        <v>0</v>
      </c>
      <c r="AB956" s="110">
        <v>0</v>
      </c>
      <c r="AC956" s="110"/>
      <c r="AD956" s="533">
        <f t="shared" si="527"/>
        <v>-32615988.75</v>
      </c>
      <c r="AE956" s="529" t="s">
        <v>232</v>
      </c>
      <c r="AF956" s="118"/>
      <c r="AG956" s="270" t="s">
        <v>650</v>
      </c>
      <c r="AH956" s="116"/>
      <c r="AI956" s="116">
        <f>AD956</f>
        <v>-32615988.75</v>
      </c>
      <c r="AJ956" s="116"/>
      <c r="AK956" s="117"/>
      <c r="AL956" s="116">
        <f t="shared" si="529"/>
        <v>-32615988.75</v>
      </c>
      <c r="AM956" s="115"/>
      <c r="AN956" s="116"/>
      <c r="AO956" s="348">
        <f t="shared" si="530"/>
        <v>0</v>
      </c>
      <c r="AP956" s="297"/>
      <c r="AQ956" s="101">
        <f t="shared" si="528"/>
        <v>0</v>
      </c>
      <c r="AR956" s="116"/>
      <c r="AS956" s="116">
        <f>AQ956</f>
        <v>0</v>
      </c>
      <c r="AT956" s="116"/>
      <c r="AU956" s="117"/>
      <c r="AV956" s="116">
        <f t="shared" si="531"/>
        <v>0</v>
      </c>
      <c r="AW956" s="115"/>
      <c r="AX956" s="116"/>
      <c r="AY956" s="343">
        <f t="shared" si="532"/>
        <v>0</v>
      </c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</row>
    <row r="957" spans="1:76" s="21" customFormat="1" ht="12" customHeight="1">
      <c r="A957" s="195">
        <v>22840332</v>
      </c>
      <c r="B957" s="126" t="s">
        <v>2611</v>
      </c>
      <c r="C957" s="109" t="s">
        <v>896</v>
      </c>
      <c r="D957" s="130" t="str">
        <f t="shared" si="538"/>
        <v>Non-Op</v>
      </c>
      <c r="E957" s="130"/>
      <c r="F957" s="109"/>
      <c r="G957" s="130"/>
      <c r="H957" s="212" t="str">
        <f t="shared" si="539"/>
        <v/>
      </c>
      <c r="I957" s="212" t="str">
        <f t="shared" si="545"/>
        <v/>
      </c>
      <c r="J957" s="212" t="str">
        <f t="shared" si="546"/>
        <v/>
      </c>
      <c r="K957" s="212" t="str">
        <f t="shared" si="547"/>
        <v>Non-Op</v>
      </c>
      <c r="L957" s="212" t="str">
        <f t="shared" si="540"/>
        <v>NO</v>
      </c>
      <c r="M957" s="212" t="str">
        <f t="shared" si="541"/>
        <v>NO</v>
      </c>
      <c r="N957" s="212" t="str">
        <f t="shared" si="542"/>
        <v/>
      </c>
      <c r="O957" s="212"/>
      <c r="P957" s="110">
        <v>-20919845.690000001</v>
      </c>
      <c r="Q957" s="110">
        <v>-20919845.690000001</v>
      </c>
      <c r="R957" s="110">
        <v>-20919845.690000001</v>
      </c>
      <c r="S957" s="110">
        <v>-20442357.969999999</v>
      </c>
      <c r="T957" s="110">
        <v>-20442357.969999999</v>
      </c>
      <c r="U957" s="110">
        <v>-20442357.969999999</v>
      </c>
      <c r="V957" s="110">
        <v>-23000000</v>
      </c>
      <c r="W957" s="110">
        <v>-23000000</v>
      </c>
      <c r="X957" s="110">
        <v>-23000000</v>
      </c>
      <c r="Y957" s="110">
        <v>-22522605.75</v>
      </c>
      <c r="Z957" s="110">
        <v>-22522605.75</v>
      </c>
      <c r="AA957" s="110">
        <v>-22522605.75</v>
      </c>
      <c r="AB957" s="110">
        <v>-24000000</v>
      </c>
      <c r="AC957" s="110"/>
      <c r="AD957" s="533">
        <f t="shared" si="527"/>
        <v>-21849542.115416665</v>
      </c>
      <c r="AE957" s="529"/>
      <c r="AF957" s="118"/>
      <c r="AG957" s="270" t="s">
        <v>453</v>
      </c>
      <c r="AH957" s="116"/>
      <c r="AI957" s="116"/>
      <c r="AJ957" s="116"/>
      <c r="AK957" s="117">
        <f>AD957</f>
        <v>-21849542.115416665</v>
      </c>
      <c r="AL957" s="116">
        <f t="shared" si="529"/>
        <v>-21849542.115416665</v>
      </c>
      <c r="AM957" s="115"/>
      <c r="AN957" s="116"/>
      <c r="AO957" s="348">
        <f t="shared" si="530"/>
        <v>0</v>
      </c>
      <c r="AP957" s="297"/>
      <c r="AQ957" s="101">
        <f t="shared" si="528"/>
        <v>-24000000</v>
      </c>
      <c r="AR957" s="116"/>
      <c r="AS957" s="116"/>
      <c r="AT957" s="116"/>
      <c r="AU957" s="117">
        <f>AQ957</f>
        <v>-24000000</v>
      </c>
      <c r="AV957" s="116">
        <f t="shared" si="531"/>
        <v>-24000000</v>
      </c>
      <c r="AW957" s="115"/>
      <c r="AX957" s="116"/>
      <c r="AY957" s="343">
        <f t="shared" si="532"/>
        <v>0</v>
      </c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</row>
    <row r="958" spans="1:76" s="21" customFormat="1" ht="12" customHeight="1">
      <c r="A958" s="195">
        <v>22840341</v>
      </c>
      <c r="B958" s="126" t="s">
        <v>2612</v>
      </c>
      <c r="C958" s="109" t="s">
        <v>1124</v>
      </c>
      <c r="D958" s="130" t="str">
        <f t="shared" si="538"/>
        <v>ERB</v>
      </c>
      <c r="E958" s="130"/>
      <c r="F958" s="109"/>
      <c r="G958" s="130"/>
      <c r="H958" s="212" t="str">
        <f t="shared" si="539"/>
        <v/>
      </c>
      <c r="I958" s="212" t="str">
        <f t="shared" si="545"/>
        <v>ERB</v>
      </c>
      <c r="J958" s="212" t="str">
        <f t="shared" si="546"/>
        <v/>
      </c>
      <c r="K958" s="212" t="str">
        <f t="shared" si="547"/>
        <v/>
      </c>
      <c r="L958" s="212" t="str">
        <f t="shared" si="540"/>
        <v>NO</v>
      </c>
      <c r="M958" s="212" t="str">
        <f t="shared" si="541"/>
        <v>NO</v>
      </c>
      <c r="N958" s="212" t="str">
        <f t="shared" si="542"/>
        <v/>
      </c>
      <c r="O958" s="212"/>
      <c r="P958" s="110">
        <v>-25693084</v>
      </c>
      <c r="Q958" s="110">
        <v>-25641431</v>
      </c>
      <c r="R958" s="110">
        <v>-25589778</v>
      </c>
      <c r="S958" s="110">
        <v>-25538125</v>
      </c>
      <c r="T958" s="110">
        <v>-25486472</v>
      </c>
      <c r="U958" s="110">
        <v>-25434819</v>
      </c>
      <c r="V958" s="110">
        <v>0</v>
      </c>
      <c r="W958" s="110">
        <v>0</v>
      </c>
      <c r="X958" s="110">
        <v>0</v>
      </c>
      <c r="Y958" s="110">
        <v>0</v>
      </c>
      <c r="Z958" s="110">
        <v>0</v>
      </c>
      <c r="AA958" s="110">
        <v>0</v>
      </c>
      <c r="AB958" s="110">
        <v>0</v>
      </c>
      <c r="AC958" s="110"/>
      <c r="AD958" s="533">
        <f t="shared" si="527"/>
        <v>-11711430.583333334</v>
      </c>
      <c r="AE958" s="529" t="s">
        <v>232</v>
      </c>
      <c r="AF958" s="118"/>
      <c r="AG958" s="270" t="s">
        <v>650</v>
      </c>
      <c r="AH958" s="116"/>
      <c r="AI958" s="116">
        <f>AD958</f>
        <v>-11711430.583333334</v>
      </c>
      <c r="AJ958" s="116"/>
      <c r="AK958" s="117"/>
      <c r="AL958" s="116">
        <f t="shared" si="529"/>
        <v>-11711430.583333334</v>
      </c>
      <c r="AM958" s="115"/>
      <c r="AN958" s="116"/>
      <c r="AO958" s="348">
        <f t="shared" si="530"/>
        <v>0</v>
      </c>
      <c r="AP958" s="297"/>
      <c r="AQ958" s="101">
        <f t="shared" si="528"/>
        <v>0</v>
      </c>
      <c r="AR958" s="116"/>
      <c r="AS958" s="116">
        <f>AQ958</f>
        <v>0</v>
      </c>
      <c r="AT958" s="116"/>
      <c r="AU958" s="117"/>
      <c r="AV958" s="116">
        <f t="shared" si="531"/>
        <v>0</v>
      </c>
      <c r="AW958" s="115"/>
      <c r="AX958" s="116"/>
      <c r="AY958" s="343">
        <f t="shared" si="532"/>
        <v>0</v>
      </c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</row>
    <row r="959" spans="1:76" s="21" customFormat="1" ht="12" customHeight="1">
      <c r="A959" s="195">
        <v>22840351</v>
      </c>
      <c r="B959" s="126" t="s">
        <v>1336</v>
      </c>
      <c r="C959" s="109" t="s">
        <v>1311</v>
      </c>
      <c r="D959" s="130" t="str">
        <f t="shared" si="538"/>
        <v>Non-Op</v>
      </c>
      <c r="E959" s="130"/>
      <c r="F959" s="109"/>
      <c r="G959" s="130"/>
      <c r="H959" s="212" t="str">
        <f t="shared" si="539"/>
        <v/>
      </c>
      <c r="I959" s="212" t="str">
        <f t="shared" si="545"/>
        <v/>
      </c>
      <c r="J959" s="212" t="str">
        <f t="shared" si="546"/>
        <v/>
      </c>
      <c r="K959" s="212" t="str">
        <f t="shared" si="547"/>
        <v>Non-Op</v>
      </c>
      <c r="L959" s="212" t="str">
        <f t="shared" si="540"/>
        <v>NO</v>
      </c>
      <c r="M959" s="212" t="str">
        <f t="shared" si="541"/>
        <v>NO</v>
      </c>
      <c r="N959" s="212" t="str">
        <f t="shared" si="542"/>
        <v/>
      </c>
      <c r="O959" s="212"/>
      <c r="P959" s="110">
        <v>-457520.62</v>
      </c>
      <c r="Q959" s="110">
        <v>-457520.62</v>
      </c>
      <c r="R959" s="110">
        <v>-457520.62</v>
      </c>
      <c r="S959" s="110">
        <v>-451211.27</v>
      </c>
      <c r="T959" s="110">
        <v>-451211.27</v>
      </c>
      <c r="U959" s="110">
        <v>-451211.27</v>
      </c>
      <c r="V959" s="110">
        <v>-465000</v>
      </c>
      <c r="W959" s="110">
        <v>-465000</v>
      </c>
      <c r="X959" s="110">
        <v>-465000</v>
      </c>
      <c r="Y959" s="110">
        <v>0</v>
      </c>
      <c r="Z959" s="110">
        <v>0</v>
      </c>
      <c r="AA959" s="110">
        <v>0</v>
      </c>
      <c r="AB959" s="110">
        <v>0</v>
      </c>
      <c r="AC959" s="110"/>
      <c r="AD959" s="533">
        <f t="shared" si="527"/>
        <v>-324369.61333333334</v>
      </c>
      <c r="AE959" s="529"/>
      <c r="AF959" s="118"/>
      <c r="AG959" s="270" t="s">
        <v>453</v>
      </c>
      <c r="AH959" s="116"/>
      <c r="AI959" s="116"/>
      <c r="AJ959" s="116"/>
      <c r="AK959" s="117">
        <f>AD959</f>
        <v>-324369.61333333334</v>
      </c>
      <c r="AL959" s="116">
        <f t="shared" si="529"/>
        <v>-324369.61333333334</v>
      </c>
      <c r="AM959" s="115"/>
      <c r="AN959" s="116"/>
      <c r="AO959" s="348">
        <f t="shared" si="530"/>
        <v>0</v>
      </c>
      <c r="AP959" s="297"/>
      <c r="AQ959" s="101">
        <f t="shared" si="528"/>
        <v>0</v>
      </c>
      <c r="AR959" s="116"/>
      <c r="AS959" s="116"/>
      <c r="AT959" s="116"/>
      <c r="AU959" s="117">
        <f>AQ959</f>
        <v>0</v>
      </c>
      <c r="AV959" s="116">
        <f t="shared" si="531"/>
        <v>0</v>
      </c>
      <c r="AW959" s="115"/>
      <c r="AX959" s="116"/>
      <c r="AY959" s="343">
        <f t="shared" si="532"/>
        <v>0</v>
      </c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</row>
    <row r="960" spans="1:76" s="21" customFormat="1" ht="12" customHeight="1">
      <c r="A960" s="434">
        <v>22840361</v>
      </c>
      <c r="B960" s="244" t="s">
        <v>2613</v>
      </c>
      <c r="C960" s="410" t="s">
        <v>1474</v>
      </c>
      <c r="D960" s="411" t="str">
        <f t="shared" si="538"/>
        <v>Non-Op</v>
      </c>
      <c r="E960" s="411"/>
      <c r="F960" s="444">
        <v>42995</v>
      </c>
      <c r="G960" s="411"/>
      <c r="H960" s="412" t="str">
        <f t="shared" si="539"/>
        <v/>
      </c>
      <c r="I960" s="412" t="str">
        <f t="shared" si="545"/>
        <v/>
      </c>
      <c r="J960" s="412" t="str">
        <f t="shared" si="546"/>
        <v/>
      </c>
      <c r="K960" s="412" t="str">
        <f t="shared" si="547"/>
        <v>Non-Op</v>
      </c>
      <c r="L960" s="412" t="str">
        <f t="shared" si="540"/>
        <v>NO</v>
      </c>
      <c r="M960" s="412" t="str">
        <f t="shared" si="541"/>
        <v>NO</v>
      </c>
      <c r="N960" s="412" t="str">
        <f t="shared" si="542"/>
        <v/>
      </c>
      <c r="O960" s="412"/>
      <c r="P960" s="413">
        <v>0</v>
      </c>
      <c r="Q960" s="413">
        <v>0</v>
      </c>
      <c r="R960" s="413">
        <v>0</v>
      </c>
      <c r="S960" s="413">
        <v>-45000</v>
      </c>
      <c r="T960" s="413">
        <v>-45000</v>
      </c>
      <c r="U960" s="413">
        <v>-45000</v>
      </c>
      <c r="V960" s="413">
        <v>-45000</v>
      </c>
      <c r="W960" s="413">
        <v>-45000</v>
      </c>
      <c r="X960" s="413">
        <v>-45000</v>
      </c>
      <c r="Y960" s="413">
        <v>-45000</v>
      </c>
      <c r="Z960" s="413">
        <v>-45000</v>
      </c>
      <c r="AA960" s="413">
        <v>-45000</v>
      </c>
      <c r="AB960" s="413">
        <v>-45000</v>
      </c>
      <c r="AC960" s="413"/>
      <c r="AD960" s="534">
        <f t="shared" si="527"/>
        <v>-35625</v>
      </c>
      <c r="AE960" s="530"/>
      <c r="AF960" s="414"/>
      <c r="AG960" s="415"/>
      <c r="AH960" s="416"/>
      <c r="AI960" s="416"/>
      <c r="AJ960" s="416"/>
      <c r="AK960" s="417">
        <f>AD960</f>
        <v>-35625</v>
      </c>
      <c r="AL960" s="416">
        <f t="shared" si="529"/>
        <v>-35625</v>
      </c>
      <c r="AM960" s="418"/>
      <c r="AN960" s="416"/>
      <c r="AO960" s="419">
        <f t="shared" si="530"/>
        <v>0</v>
      </c>
      <c r="AP960" s="297"/>
      <c r="AQ960" s="420">
        <f t="shared" si="528"/>
        <v>-45000</v>
      </c>
      <c r="AR960" s="416"/>
      <c r="AS960" s="416"/>
      <c r="AT960" s="416"/>
      <c r="AU960" s="417">
        <f>AQ960</f>
        <v>-45000</v>
      </c>
      <c r="AV960" s="416">
        <f t="shared" si="531"/>
        <v>-45000</v>
      </c>
      <c r="AW960" s="418"/>
      <c r="AX960" s="416"/>
      <c r="AY960" s="421">
        <f t="shared" si="532"/>
        <v>0</v>
      </c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</row>
    <row r="961" spans="1:76" s="21" customFormat="1" ht="12" customHeight="1">
      <c r="A961" s="434">
        <v>22840371</v>
      </c>
      <c r="B961" s="244" t="s">
        <v>2614</v>
      </c>
      <c r="C961" s="410" t="s">
        <v>1475</v>
      </c>
      <c r="D961" s="411" t="str">
        <f t="shared" si="538"/>
        <v>Non-Op</v>
      </c>
      <c r="E961" s="411"/>
      <c r="F961" s="444">
        <v>42995</v>
      </c>
      <c r="G961" s="411"/>
      <c r="H961" s="412" t="str">
        <f t="shared" si="539"/>
        <v/>
      </c>
      <c r="I961" s="412" t="str">
        <f t="shared" si="545"/>
        <v/>
      </c>
      <c r="J961" s="412" t="str">
        <f t="shared" si="546"/>
        <v/>
      </c>
      <c r="K961" s="412" t="str">
        <f t="shared" si="547"/>
        <v>Non-Op</v>
      </c>
      <c r="L961" s="412" t="str">
        <f t="shared" si="540"/>
        <v>NO</v>
      </c>
      <c r="M961" s="412" t="str">
        <f t="shared" si="541"/>
        <v>NO</v>
      </c>
      <c r="N961" s="412" t="str">
        <f t="shared" si="542"/>
        <v/>
      </c>
      <c r="O961" s="412"/>
      <c r="P961" s="413">
        <v>0</v>
      </c>
      <c r="Q961" s="413">
        <v>0</v>
      </c>
      <c r="R961" s="413">
        <v>0</v>
      </c>
      <c r="S961" s="413">
        <v>-119551.6</v>
      </c>
      <c r="T961" s="413">
        <v>-119551.6</v>
      </c>
      <c r="U961" s="413">
        <v>-119551.6</v>
      </c>
      <c r="V961" s="413">
        <v>-192000</v>
      </c>
      <c r="W961" s="413">
        <v>-192000</v>
      </c>
      <c r="X961" s="413">
        <v>-192000</v>
      </c>
      <c r="Y961" s="413">
        <v>-177107.89</v>
      </c>
      <c r="Z961" s="413">
        <v>-177107.89</v>
      </c>
      <c r="AA961" s="413">
        <v>-177107.89</v>
      </c>
      <c r="AB961" s="413">
        <v>-168725.89</v>
      </c>
      <c r="AC961" s="413"/>
      <c r="AD961" s="534">
        <f t="shared" si="527"/>
        <v>-129195.11791666668</v>
      </c>
      <c r="AE961" s="530"/>
      <c r="AF961" s="414"/>
      <c r="AG961" s="415"/>
      <c r="AH961" s="416"/>
      <c r="AI961" s="416"/>
      <c r="AJ961" s="416"/>
      <c r="AK961" s="417">
        <f>AD961</f>
        <v>-129195.11791666668</v>
      </c>
      <c r="AL961" s="416">
        <f t="shared" si="529"/>
        <v>-129195.11791666668</v>
      </c>
      <c r="AM961" s="418"/>
      <c r="AN961" s="416"/>
      <c r="AO961" s="419">
        <f t="shared" si="530"/>
        <v>0</v>
      </c>
      <c r="AP961" s="297"/>
      <c r="AQ961" s="420">
        <f t="shared" si="528"/>
        <v>-168725.89</v>
      </c>
      <c r="AR961" s="416"/>
      <c r="AS961" s="416"/>
      <c r="AT961" s="416"/>
      <c r="AU961" s="417">
        <f>AQ961</f>
        <v>-168725.89</v>
      </c>
      <c r="AV961" s="416">
        <f t="shared" si="531"/>
        <v>-168725.89</v>
      </c>
      <c r="AW961" s="418"/>
      <c r="AX961" s="416"/>
      <c r="AY961" s="421">
        <f t="shared" si="532"/>
        <v>0</v>
      </c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s="21" customFormat="1" ht="12" customHeight="1">
      <c r="A962" s="195">
        <v>22841001</v>
      </c>
      <c r="B962" s="126" t="s">
        <v>2615</v>
      </c>
      <c r="C962" s="109" t="s">
        <v>675</v>
      </c>
      <c r="D962" s="130" t="str">
        <f t="shared" si="538"/>
        <v>W/C</v>
      </c>
      <c r="E962" s="130"/>
      <c r="F962" s="109"/>
      <c r="G962" s="130"/>
      <c r="H962" s="212" t="str">
        <f t="shared" si="539"/>
        <v/>
      </c>
      <c r="I962" s="212" t="str">
        <f t="shared" si="545"/>
        <v/>
      </c>
      <c r="J962" s="212" t="str">
        <f t="shared" si="546"/>
        <v/>
      </c>
      <c r="K962" s="212" t="str">
        <f t="shared" si="547"/>
        <v/>
      </c>
      <c r="L962" s="212" t="str">
        <f t="shared" si="540"/>
        <v>NO</v>
      </c>
      <c r="M962" s="212" t="str">
        <f t="shared" si="541"/>
        <v>W/C</v>
      </c>
      <c r="N962" s="212" t="str">
        <f t="shared" si="542"/>
        <v>W/C</v>
      </c>
      <c r="O962" s="212"/>
      <c r="P962" s="110">
        <v>-4610484.08</v>
      </c>
      <c r="Q962" s="110">
        <v>-4610484.08</v>
      </c>
      <c r="R962" s="110">
        <v>-4610484.08</v>
      </c>
      <c r="S962" s="110">
        <v>-4610484.08</v>
      </c>
      <c r="T962" s="110">
        <v>-4610484.08</v>
      </c>
      <c r="U962" s="110">
        <v>-4610484.08</v>
      </c>
      <c r="V962" s="110">
        <v>-2866722.27</v>
      </c>
      <c r="W962" s="110">
        <v>-2866722.27</v>
      </c>
      <c r="X962" s="110">
        <v>-2866722.27</v>
      </c>
      <c r="Y962" s="110">
        <v>-2428589.7200000002</v>
      </c>
      <c r="Z962" s="110">
        <v>-2428589.7200000002</v>
      </c>
      <c r="AA962" s="110">
        <v>-2428589.7200000002</v>
      </c>
      <c r="AB962" s="110">
        <v>-2428589.7200000002</v>
      </c>
      <c r="AC962" s="110"/>
      <c r="AD962" s="533">
        <f t="shared" si="527"/>
        <v>-3538157.7724999995</v>
      </c>
      <c r="AE962" s="529"/>
      <c r="AF962" s="118"/>
      <c r="AG962" s="270"/>
      <c r="AH962" s="116"/>
      <c r="AI962" s="116"/>
      <c r="AJ962" s="116"/>
      <c r="AK962" s="117"/>
      <c r="AL962" s="116">
        <f t="shared" si="529"/>
        <v>0</v>
      </c>
      <c r="AM962" s="115"/>
      <c r="AN962" s="116">
        <f>AD962</f>
        <v>-3538157.7724999995</v>
      </c>
      <c r="AO962" s="348">
        <f t="shared" si="530"/>
        <v>-3538157.7724999995</v>
      </c>
      <c r="AP962" s="297"/>
      <c r="AQ962" s="101">
        <f t="shared" si="528"/>
        <v>-2428589.7200000002</v>
      </c>
      <c r="AR962" s="116"/>
      <c r="AS962" s="116"/>
      <c r="AT962" s="116"/>
      <c r="AU962" s="117"/>
      <c r="AV962" s="116">
        <f t="shared" si="531"/>
        <v>0</v>
      </c>
      <c r="AW962" s="115"/>
      <c r="AX962" s="116">
        <f>AQ962</f>
        <v>-2428589.7200000002</v>
      </c>
      <c r="AY962" s="343">
        <f t="shared" si="532"/>
        <v>-2428589.7200000002</v>
      </c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</row>
    <row r="963" spans="1:76" s="21" customFormat="1" ht="12" customHeight="1">
      <c r="A963" s="431">
        <v>22900001</v>
      </c>
      <c r="B963" s="235" t="s">
        <v>2616</v>
      </c>
      <c r="C963" s="443" t="s">
        <v>932</v>
      </c>
      <c r="D963" s="411" t="str">
        <f t="shared" si="538"/>
        <v>W/C</v>
      </c>
      <c r="E963" s="411"/>
      <c r="F963" s="444">
        <v>43132</v>
      </c>
      <c r="G963" s="411"/>
      <c r="H963" s="412" t="str">
        <f t="shared" si="539"/>
        <v/>
      </c>
      <c r="I963" s="412" t="str">
        <f t="shared" si="545"/>
        <v/>
      </c>
      <c r="J963" s="412" t="str">
        <f t="shared" si="546"/>
        <v/>
      </c>
      <c r="K963" s="412" t="str">
        <f t="shared" si="547"/>
        <v/>
      </c>
      <c r="L963" s="412" t="str">
        <f t="shared" si="540"/>
        <v>NO</v>
      </c>
      <c r="M963" s="412" t="str">
        <f t="shared" si="541"/>
        <v>W/C</v>
      </c>
      <c r="N963" s="412" t="str">
        <f t="shared" si="542"/>
        <v>W/C</v>
      </c>
      <c r="O963" s="412"/>
      <c r="P963" s="413">
        <v>0</v>
      </c>
      <c r="Q963" s="413">
        <v>0</v>
      </c>
      <c r="R963" s="413">
        <v>0</v>
      </c>
      <c r="S963" s="413">
        <v>0</v>
      </c>
      <c r="T963" s="413">
        <v>0</v>
      </c>
      <c r="U963" s="413">
        <v>0</v>
      </c>
      <c r="V963" s="413">
        <v>0</v>
      </c>
      <c r="W963" s="413">
        <v>0</v>
      </c>
      <c r="X963" s="413">
        <v>-13254826</v>
      </c>
      <c r="Y963" s="413">
        <v>-18931683</v>
      </c>
      <c r="Z963" s="413">
        <v>-24054569</v>
      </c>
      <c r="AA963" s="413">
        <v>-24054569</v>
      </c>
      <c r="AB963" s="413">
        <v>-24054569</v>
      </c>
      <c r="AC963" s="413"/>
      <c r="AD963" s="534">
        <f t="shared" si="527"/>
        <v>-7693577.625</v>
      </c>
      <c r="AE963" s="530"/>
      <c r="AF963" s="414"/>
      <c r="AG963" s="415"/>
      <c r="AH963" s="416"/>
      <c r="AI963" s="416"/>
      <c r="AJ963" s="416"/>
      <c r="AK963" s="417"/>
      <c r="AL963" s="416">
        <f t="shared" si="529"/>
        <v>0</v>
      </c>
      <c r="AM963" s="418"/>
      <c r="AN963" s="416">
        <f>AD963</f>
        <v>-7693577.625</v>
      </c>
      <c r="AO963" s="419">
        <f t="shared" ref="AO963" si="550">AM963+AN963</f>
        <v>-7693577.625</v>
      </c>
      <c r="AP963" s="297"/>
      <c r="AQ963" s="420">
        <f t="shared" si="528"/>
        <v>-24054569</v>
      </c>
      <c r="AR963" s="416"/>
      <c r="AS963" s="416"/>
      <c r="AT963" s="416"/>
      <c r="AU963" s="417"/>
      <c r="AV963" s="416">
        <f t="shared" si="531"/>
        <v>0</v>
      </c>
      <c r="AW963" s="418"/>
      <c r="AX963" s="416">
        <f t="shared" ref="AX963:AX964" si="551">AQ963</f>
        <v>-24054569</v>
      </c>
      <c r="AY963" s="421">
        <f t="shared" ref="AY963" si="552">AW963+AX963</f>
        <v>-24054569</v>
      </c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</row>
    <row r="964" spans="1:76" s="21" customFormat="1" ht="12" customHeight="1">
      <c r="A964" s="431">
        <v>22900002</v>
      </c>
      <c r="B964" s="235" t="s">
        <v>2617</v>
      </c>
      <c r="C964" s="443" t="s">
        <v>1588</v>
      </c>
      <c r="D964" s="411" t="str">
        <f t="shared" si="538"/>
        <v>W/C</v>
      </c>
      <c r="E964" s="411"/>
      <c r="F964" s="444">
        <v>43132</v>
      </c>
      <c r="G964" s="411"/>
      <c r="H964" s="412" t="str">
        <f t="shared" si="539"/>
        <v/>
      </c>
      <c r="I964" s="412" t="str">
        <f t="shared" si="545"/>
        <v/>
      </c>
      <c r="J964" s="412" t="str">
        <f t="shared" si="546"/>
        <v/>
      </c>
      <c r="K964" s="412" t="str">
        <f t="shared" si="547"/>
        <v/>
      </c>
      <c r="L964" s="412" t="str">
        <f t="shared" si="540"/>
        <v>NO</v>
      </c>
      <c r="M964" s="412" t="str">
        <f t="shared" si="541"/>
        <v>W/C</v>
      </c>
      <c r="N964" s="412" t="str">
        <f t="shared" si="542"/>
        <v>W/C</v>
      </c>
      <c r="O964" s="412"/>
      <c r="P964" s="413">
        <v>0</v>
      </c>
      <c r="Q964" s="413">
        <v>0</v>
      </c>
      <c r="R964" s="413">
        <v>0</v>
      </c>
      <c r="S964" s="413">
        <v>0</v>
      </c>
      <c r="T964" s="413">
        <v>0</v>
      </c>
      <c r="U964" s="413">
        <v>0</v>
      </c>
      <c r="V964" s="413">
        <v>0</v>
      </c>
      <c r="W964" s="413">
        <v>0</v>
      </c>
      <c r="X964" s="413">
        <v>-6183076</v>
      </c>
      <c r="Y964" s="413">
        <v>-8475167</v>
      </c>
      <c r="Z964" s="413">
        <v>-10523931</v>
      </c>
      <c r="AA964" s="413">
        <v>-10523931</v>
      </c>
      <c r="AB964" s="413">
        <v>-10523931</v>
      </c>
      <c r="AC964" s="413"/>
      <c r="AD964" s="534">
        <f t="shared" si="527"/>
        <v>-3414005.875</v>
      </c>
      <c r="AE964" s="530"/>
      <c r="AF964" s="414"/>
      <c r="AG964" s="415"/>
      <c r="AH964" s="416"/>
      <c r="AI964" s="416"/>
      <c r="AJ964" s="416"/>
      <c r="AK964" s="417"/>
      <c r="AL964" s="416">
        <f t="shared" si="529"/>
        <v>0</v>
      </c>
      <c r="AM964" s="418"/>
      <c r="AN964" s="416">
        <f>AD964</f>
        <v>-3414005.875</v>
      </c>
      <c r="AO964" s="419">
        <f t="shared" ref="AO964" si="553">AM964+AN964</f>
        <v>-3414005.875</v>
      </c>
      <c r="AP964" s="297"/>
      <c r="AQ964" s="420">
        <f t="shared" si="528"/>
        <v>-10523931</v>
      </c>
      <c r="AR964" s="416"/>
      <c r="AS964" s="416"/>
      <c r="AT964" s="416"/>
      <c r="AU964" s="417"/>
      <c r="AV964" s="416">
        <f t="shared" si="531"/>
        <v>0</v>
      </c>
      <c r="AW964" s="418"/>
      <c r="AX964" s="416">
        <f t="shared" si="551"/>
        <v>-10523931</v>
      </c>
      <c r="AY964" s="421">
        <f t="shared" ref="AY964" si="554">AW964+AX964</f>
        <v>-10523931</v>
      </c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s="21" customFormat="1" ht="12" customHeight="1">
      <c r="A965" s="195">
        <v>23001021</v>
      </c>
      <c r="B965" s="126" t="s">
        <v>2618</v>
      </c>
      <c r="C965" s="109" t="s">
        <v>6</v>
      </c>
      <c r="D965" s="130" t="str">
        <f t="shared" si="538"/>
        <v>ERB</v>
      </c>
      <c r="E965" s="130"/>
      <c r="F965" s="109"/>
      <c r="G965" s="130"/>
      <c r="H965" s="212" t="str">
        <f t="shared" si="539"/>
        <v/>
      </c>
      <c r="I965" s="212" t="str">
        <f t="shared" si="545"/>
        <v>ERB</v>
      </c>
      <c r="J965" s="212" t="str">
        <f t="shared" si="546"/>
        <v/>
      </c>
      <c r="K965" s="212" t="str">
        <f t="shared" si="547"/>
        <v/>
      </c>
      <c r="L965" s="212" t="str">
        <f t="shared" si="540"/>
        <v>NO</v>
      </c>
      <c r="M965" s="212" t="str">
        <f t="shared" si="541"/>
        <v>NO</v>
      </c>
      <c r="N965" s="212" t="str">
        <f t="shared" si="542"/>
        <v/>
      </c>
      <c r="O965" s="212"/>
      <c r="P965" s="110">
        <v>-61134686.609999999</v>
      </c>
      <c r="Q965" s="110">
        <v>-61294803.549999997</v>
      </c>
      <c r="R965" s="110">
        <v>-60952178.960000001</v>
      </c>
      <c r="S965" s="110">
        <v>-61093296.82</v>
      </c>
      <c r="T965" s="110">
        <v>-61253305.380000003</v>
      </c>
      <c r="U965" s="110">
        <v>-61413733.030000001</v>
      </c>
      <c r="V965" s="110">
        <v>-61587958.560000002</v>
      </c>
      <c r="W965" s="110">
        <v>-61749085.979999997</v>
      </c>
      <c r="X965" s="110">
        <v>-61910812.07</v>
      </c>
      <c r="Y965" s="110">
        <v>-62072961.740000002</v>
      </c>
      <c r="Z965" s="110">
        <v>-62235536.109999999</v>
      </c>
      <c r="AA965" s="110">
        <v>-62398536.270000003</v>
      </c>
      <c r="AB965" s="110">
        <v>-62560724.530000001</v>
      </c>
      <c r="AC965" s="110"/>
      <c r="AD965" s="533">
        <f t="shared" si="527"/>
        <v>-61650826.170000009</v>
      </c>
      <c r="AE965" s="537">
        <v>4</v>
      </c>
      <c r="AF965" s="157"/>
      <c r="AG965" s="276">
        <v>18</v>
      </c>
      <c r="AH965" s="116"/>
      <c r="AI965" s="116">
        <f>AD965</f>
        <v>-61650826.170000009</v>
      </c>
      <c r="AJ965" s="116"/>
      <c r="AK965" s="117"/>
      <c r="AL965" s="116">
        <f t="shared" si="529"/>
        <v>-61650826.170000009</v>
      </c>
      <c r="AM965" s="115"/>
      <c r="AN965" s="116"/>
      <c r="AO965" s="348">
        <f t="shared" si="530"/>
        <v>0</v>
      </c>
      <c r="AP965" s="297"/>
      <c r="AQ965" s="101">
        <f t="shared" si="528"/>
        <v>-62560724.530000001</v>
      </c>
      <c r="AR965" s="116"/>
      <c r="AS965" s="116">
        <f>AQ965</f>
        <v>-62560724.530000001</v>
      </c>
      <c r="AT965" s="116"/>
      <c r="AU965" s="117"/>
      <c r="AV965" s="116">
        <f t="shared" si="531"/>
        <v>-62560724.530000001</v>
      </c>
      <c r="AW965" s="115"/>
      <c r="AX965" s="116"/>
      <c r="AY965" s="343">
        <f t="shared" si="532"/>
        <v>0</v>
      </c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</row>
    <row r="966" spans="1:76" s="21" customFormat="1" ht="12" customHeight="1">
      <c r="A966" s="195">
        <v>23001031</v>
      </c>
      <c r="B966" s="126" t="s">
        <v>2619</v>
      </c>
      <c r="C966" s="109" t="s">
        <v>427</v>
      </c>
      <c r="D966" s="130" t="str">
        <f t="shared" si="538"/>
        <v>ERB</v>
      </c>
      <c r="E966" s="130"/>
      <c r="F966" s="109"/>
      <c r="G966" s="130"/>
      <c r="H966" s="212" t="str">
        <f t="shared" si="539"/>
        <v/>
      </c>
      <c r="I966" s="212" t="str">
        <f t="shared" si="545"/>
        <v>ERB</v>
      </c>
      <c r="J966" s="212" t="str">
        <f t="shared" si="546"/>
        <v/>
      </c>
      <c r="K966" s="212" t="str">
        <f t="shared" si="547"/>
        <v/>
      </c>
      <c r="L966" s="212" t="str">
        <f t="shared" si="540"/>
        <v>NO</v>
      </c>
      <c r="M966" s="212" t="str">
        <f t="shared" si="541"/>
        <v>NO</v>
      </c>
      <c r="N966" s="212" t="str">
        <f t="shared" si="542"/>
        <v/>
      </c>
      <c r="O966" s="212"/>
      <c r="P966" s="110">
        <v>-44188192.909999996</v>
      </c>
      <c r="Q966" s="110">
        <v>-44306420.020000003</v>
      </c>
      <c r="R966" s="110">
        <v>-45011127.32</v>
      </c>
      <c r="S966" s="110">
        <v>-44250766.93</v>
      </c>
      <c r="T966" s="110">
        <v>-44369161.420000002</v>
      </c>
      <c r="U966" s="110">
        <v>-44487872.68</v>
      </c>
      <c r="V966" s="110">
        <v>-41788359.140000001</v>
      </c>
      <c r="W966" s="110">
        <v>-41902069.460000001</v>
      </c>
      <c r="X966" s="110">
        <v>-42014179.93</v>
      </c>
      <c r="Y966" s="110">
        <v>-41066547.009999998</v>
      </c>
      <c r="Z966" s="110">
        <v>-41176422.009999998</v>
      </c>
      <c r="AA966" s="110">
        <v>-41286591</v>
      </c>
      <c r="AB966" s="110">
        <v>-41019971.270000003</v>
      </c>
      <c r="AC966" s="110"/>
      <c r="AD966" s="533">
        <f t="shared" si="527"/>
        <v>-42855299.917499997</v>
      </c>
      <c r="AE966" s="537">
        <v>4</v>
      </c>
      <c r="AF966" s="157"/>
      <c r="AG966" s="276">
        <v>18</v>
      </c>
      <c r="AH966" s="116"/>
      <c r="AI966" s="116">
        <f>AD966</f>
        <v>-42855299.917499997</v>
      </c>
      <c r="AJ966" s="116"/>
      <c r="AK966" s="117"/>
      <c r="AL966" s="116">
        <f t="shared" si="529"/>
        <v>-42855299.917499997</v>
      </c>
      <c r="AM966" s="115"/>
      <c r="AN966" s="116"/>
      <c r="AO966" s="348">
        <f t="shared" si="530"/>
        <v>0</v>
      </c>
      <c r="AP966" s="297"/>
      <c r="AQ966" s="101">
        <f t="shared" si="528"/>
        <v>-41019971.270000003</v>
      </c>
      <c r="AR966" s="116"/>
      <c r="AS966" s="116">
        <f>AQ966</f>
        <v>-41019971.270000003</v>
      </c>
      <c r="AT966" s="116"/>
      <c r="AU966" s="117"/>
      <c r="AV966" s="116">
        <f t="shared" si="531"/>
        <v>-41019971.270000003</v>
      </c>
      <c r="AW966" s="115"/>
      <c r="AX966" s="116"/>
      <c r="AY966" s="343">
        <f t="shared" si="532"/>
        <v>0</v>
      </c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</row>
    <row r="967" spans="1:76" s="21" customFormat="1" ht="12" customHeight="1">
      <c r="A967" s="195">
        <v>23001041</v>
      </c>
      <c r="B967" s="126" t="s">
        <v>2620</v>
      </c>
      <c r="C967" s="109" t="s">
        <v>133</v>
      </c>
      <c r="D967" s="130" t="str">
        <f t="shared" si="538"/>
        <v>ERB</v>
      </c>
      <c r="E967" s="130"/>
      <c r="F967" s="109"/>
      <c r="G967" s="130"/>
      <c r="H967" s="212" t="str">
        <f t="shared" ref="H967:H998" si="555">IF(VALUE(AH967),H$7,IF(ISBLANK(AH967),"",H$7))</f>
        <v/>
      </c>
      <c r="I967" s="212" t="str">
        <f t="shared" si="545"/>
        <v>ERB</v>
      </c>
      <c r="J967" s="212" t="str">
        <f t="shared" si="546"/>
        <v/>
      </c>
      <c r="K967" s="212" t="str">
        <f t="shared" si="547"/>
        <v/>
      </c>
      <c r="L967" s="212" t="str">
        <f t="shared" si="540"/>
        <v>NO</v>
      </c>
      <c r="M967" s="212" t="str">
        <f t="shared" si="541"/>
        <v>NO</v>
      </c>
      <c r="N967" s="212" t="str">
        <f t="shared" si="542"/>
        <v/>
      </c>
      <c r="O967" s="212"/>
      <c r="P967" s="110">
        <v>-12933009.939999999</v>
      </c>
      <c r="Q967" s="110">
        <v>-12969653.470000001</v>
      </c>
      <c r="R967" s="110">
        <v>-13006400.82</v>
      </c>
      <c r="S967" s="110">
        <v>-13043252.289999999</v>
      </c>
      <c r="T967" s="110">
        <v>-13080208.17</v>
      </c>
      <c r="U967" s="110">
        <v>-13117268.76</v>
      </c>
      <c r="V967" s="110">
        <v>-13932930.6</v>
      </c>
      <c r="W967" s="110">
        <v>-13972433.24</v>
      </c>
      <c r="X967" s="110">
        <v>-14011672.49</v>
      </c>
      <c r="Y967" s="110">
        <v>-14051021.939999999</v>
      </c>
      <c r="Z967" s="110">
        <v>-14090481.9</v>
      </c>
      <c r="AA967" s="110">
        <v>-14130052.67</v>
      </c>
      <c r="AB967" s="110">
        <v>-14169734.57</v>
      </c>
      <c r="AC967" s="110"/>
      <c r="AD967" s="533">
        <f t="shared" si="527"/>
        <v>-13579729.050416663</v>
      </c>
      <c r="AE967" s="537">
        <v>4</v>
      </c>
      <c r="AF967" s="157"/>
      <c r="AG967" s="276">
        <v>18</v>
      </c>
      <c r="AH967" s="116"/>
      <c r="AI967" s="116">
        <f>AD967</f>
        <v>-13579729.050416663</v>
      </c>
      <c r="AJ967" s="116"/>
      <c r="AK967" s="117"/>
      <c r="AL967" s="116">
        <f t="shared" si="529"/>
        <v>-13579729.050416663</v>
      </c>
      <c r="AM967" s="115"/>
      <c r="AN967" s="116"/>
      <c r="AO967" s="348">
        <f t="shared" si="530"/>
        <v>0</v>
      </c>
      <c r="AP967" s="297"/>
      <c r="AQ967" s="101">
        <f t="shared" si="528"/>
        <v>-14169734.57</v>
      </c>
      <c r="AR967" s="116"/>
      <c r="AS967" s="116">
        <f>AQ967</f>
        <v>-14169734.57</v>
      </c>
      <c r="AT967" s="116"/>
      <c r="AU967" s="117"/>
      <c r="AV967" s="116">
        <f t="shared" si="531"/>
        <v>-14169734.57</v>
      </c>
      <c r="AW967" s="115"/>
      <c r="AX967" s="116"/>
      <c r="AY967" s="343">
        <f t="shared" si="532"/>
        <v>0</v>
      </c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</row>
    <row r="968" spans="1:76" s="21" customFormat="1" ht="12" customHeight="1">
      <c r="A968" s="195">
        <v>23001043</v>
      </c>
      <c r="B968" s="126" t="s">
        <v>2621</v>
      </c>
      <c r="C968" s="109" t="s">
        <v>972</v>
      </c>
      <c r="D968" s="130" t="str">
        <f t="shared" si="538"/>
        <v>CRB</v>
      </c>
      <c r="E968" s="130"/>
      <c r="F968" s="109"/>
      <c r="G968" s="130"/>
      <c r="H968" s="212" t="str">
        <f t="shared" si="555"/>
        <v/>
      </c>
      <c r="I968" s="212" t="str">
        <f t="shared" si="545"/>
        <v>ERB</v>
      </c>
      <c r="J968" s="212" t="str">
        <f t="shared" si="546"/>
        <v>GRB</v>
      </c>
      <c r="K968" s="212" t="str">
        <f t="shared" si="547"/>
        <v/>
      </c>
      <c r="L968" s="212" t="str">
        <f t="shared" si="540"/>
        <v>NO</v>
      </c>
      <c r="M968" s="212" t="str">
        <f t="shared" si="541"/>
        <v>NO</v>
      </c>
      <c r="N968" s="212" t="str">
        <f t="shared" si="542"/>
        <v/>
      </c>
      <c r="O968" s="212"/>
      <c r="P968" s="110">
        <v>0</v>
      </c>
      <c r="Q968" s="110">
        <v>0</v>
      </c>
      <c r="R968" s="110">
        <v>0</v>
      </c>
      <c r="S968" s="110">
        <v>0</v>
      </c>
      <c r="T968" s="110">
        <v>0</v>
      </c>
      <c r="U968" s="110">
        <v>0</v>
      </c>
      <c r="V968" s="110">
        <v>0</v>
      </c>
      <c r="W968" s="110">
        <v>0</v>
      </c>
      <c r="X968" s="110">
        <v>0</v>
      </c>
      <c r="Y968" s="110">
        <v>0</v>
      </c>
      <c r="Z968" s="110">
        <v>0</v>
      </c>
      <c r="AA968" s="110">
        <v>0</v>
      </c>
      <c r="AB968" s="110">
        <v>0</v>
      </c>
      <c r="AC968" s="110"/>
      <c r="AD968" s="533">
        <f t="shared" si="527"/>
        <v>0</v>
      </c>
      <c r="AE968" s="537">
        <v>5</v>
      </c>
      <c r="AF968" s="157">
        <v>1</v>
      </c>
      <c r="AG968" s="276">
        <v>26</v>
      </c>
      <c r="AH968" s="116"/>
      <c r="AI968" s="116">
        <f>AD968*C1355</f>
        <v>0</v>
      </c>
      <c r="AJ968" s="116">
        <f>AD968*C1356</f>
        <v>0</v>
      </c>
      <c r="AK968" s="117"/>
      <c r="AL968" s="116">
        <f t="shared" si="529"/>
        <v>0</v>
      </c>
      <c r="AM968" s="115"/>
      <c r="AN968" s="116"/>
      <c r="AO968" s="348">
        <f t="shared" si="530"/>
        <v>0</v>
      </c>
      <c r="AP968" s="297"/>
      <c r="AQ968" s="101">
        <f t="shared" si="528"/>
        <v>0</v>
      </c>
      <c r="AR968" s="116"/>
      <c r="AS968" s="116">
        <f>AQ968*C1355</f>
        <v>0</v>
      </c>
      <c r="AT968" s="116">
        <f>AQ968*C1356</f>
        <v>0</v>
      </c>
      <c r="AU968" s="117"/>
      <c r="AV968" s="116">
        <f t="shared" si="531"/>
        <v>0</v>
      </c>
      <c r="AW968" s="115"/>
      <c r="AX968" s="116"/>
      <c r="AY968" s="343">
        <f t="shared" si="532"/>
        <v>0</v>
      </c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</row>
    <row r="969" spans="1:76" s="21" customFormat="1" ht="12" customHeight="1">
      <c r="A969" s="195">
        <v>23001061</v>
      </c>
      <c r="B969" s="126" t="s">
        <v>2622</v>
      </c>
      <c r="C969" s="109" t="s">
        <v>394</v>
      </c>
      <c r="D969" s="130" t="str">
        <f t="shared" si="538"/>
        <v>ERB</v>
      </c>
      <c r="E969" s="130"/>
      <c r="F969" s="109"/>
      <c r="G969" s="130"/>
      <c r="H969" s="212" t="str">
        <f t="shared" si="555"/>
        <v/>
      </c>
      <c r="I969" s="212" t="str">
        <f t="shared" si="545"/>
        <v>ERB</v>
      </c>
      <c r="J969" s="212" t="str">
        <f t="shared" si="546"/>
        <v/>
      </c>
      <c r="K969" s="212" t="str">
        <f t="shared" si="547"/>
        <v/>
      </c>
      <c r="L969" s="212" t="str">
        <f t="shared" si="540"/>
        <v>NO</v>
      </c>
      <c r="M969" s="212" t="str">
        <f t="shared" si="541"/>
        <v>NO</v>
      </c>
      <c r="N969" s="212" t="str">
        <f t="shared" si="542"/>
        <v/>
      </c>
      <c r="O969" s="212"/>
      <c r="P969" s="110">
        <v>-5305187.1100000003</v>
      </c>
      <c r="Q969" s="110">
        <v>-5307088.1399999997</v>
      </c>
      <c r="R969" s="110">
        <v>-5308989.8600000003</v>
      </c>
      <c r="S969" s="110">
        <v>-5310892.25</v>
      </c>
      <c r="T969" s="110">
        <v>-5312795.29</v>
      </c>
      <c r="U969" s="110">
        <v>-5314699</v>
      </c>
      <c r="V969" s="110">
        <v>-3831129.47</v>
      </c>
      <c r="W969" s="110">
        <v>-3832502.32</v>
      </c>
      <c r="X969" s="110">
        <v>-3833875.63</v>
      </c>
      <c r="Y969" s="110">
        <v>-3835249.4</v>
      </c>
      <c r="Z969" s="110">
        <v>-3836623.69</v>
      </c>
      <c r="AA969" s="110">
        <v>-3837998.45</v>
      </c>
      <c r="AB969" s="110">
        <v>-3839373.74</v>
      </c>
      <c r="AC969" s="110"/>
      <c r="AD969" s="533">
        <f t="shared" ref="AD969:AD1032" si="556">(P969+AB969+SUM(Q969:AA969)*2)/24</f>
        <v>-4511176.9937499994</v>
      </c>
      <c r="AE969" s="537">
        <v>4</v>
      </c>
      <c r="AF969" s="157"/>
      <c r="AG969" s="276">
        <v>18</v>
      </c>
      <c r="AH969" s="116"/>
      <c r="AI969" s="116">
        <f>AD969</f>
        <v>-4511176.9937499994</v>
      </c>
      <c r="AJ969" s="116"/>
      <c r="AK969" s="117"/>
      <c r="AL969" s="116">
        <f t="shared" si="529"/>
        <v>-4511176.9937499994</v>
      </c>
      <c r="AM969" s="115"/>
      <c r="AN969" s="116"/>
      <c r="AO969" s="348">
        <f t="shared" si="530"/>
        <v>0</v>
      </c>
      <c r="AP969" s="297"/>
      <c r="AQ969" s="101">
        <f t="shared" ref="AQ969:AQ1032" si="557">AB969</f>
        <v>-3839373.74</v>
      </c>
      <c r="AR969" s="116"/>
      <c r="AS969" s="116">
        <f>AQ969</f>
        <v>-3839373.74</v>
      </c>
      <c r="AT969" s="116"/>
      <c r="AU969" s="117"/>
      <c r="AV969" s="116">
        <f t="shared" si="531"/>
        <v>-3839373.74</v>
      </c>
      <c r="AW969" s="115"/>
      <c r="AX969" s="116"/>
      <c r="AY969" s="343">
        <f t="shared" si="532"/>
        <v>0</v>
      </c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</row>
    <row r="970" spans="1:76" s="21" customFormat="1" ht="12" customHeight="1">
      <c r="A970" s="195">
        <v>23001071</v>
      </c>
      <c r="B970" s="126" t="s">
        <v>2623</v>
      </c>
      <c r="C970" s="109" t="s">
        <v>322</v>
      </c>
      <c r="D970" s="130" t="str">
        <f t="shared" si="538"/>
        <v>ERB</v>
      </c>
      <c r="E970" s="130"/>
      <c r="F970" s="109"/>
      <c r="G970" s="130"/>
      <c r="H970" s="212" t="str">
        <f t="shared" si="555"/>
        <v/>
      </c>
      <c r="I970" s="212" t="str">
        <f t="shared" si="545"/>
        <v>ERB</v>
      </c>
      <c r="J970" s="212" t="str">
        <f t="shared" si="546"/>
        <v/>
      </c>
      <c r="K970" s="212" t="str">
        <f t="shared" si="547"/>
        <v/>
      </c>
      <c r="L970" s="212" t="str">
        <f t="shared" si="540"/>
        <v>NO</v>
      </c>
      <c r="M970" s="212" t="str">
        <f t="shared" si="541"/>
        <v>NO</v>
      </c>
      <c r="N970" s="212" t="str">
        <f t="shared" si="542"/>
        <v/>
      </c>
      <c r="O970" s="212"/>
      <c r="P970" s="110">
        <v>-9520616.6699999999</v>
      </c>
      <c r="Q970" s="110">
        <v>-9523243.0899999999</v>
      </c>
      <c r="R970" s="110">
        <v>-9525870.2599999998</v>
      </c>
      <c r="S970" s="110">
        <v>-9528498.1999999993</v>
      </c>
      <c r="T970" s="110">
        <v>-9531126.8300000001</v>
      </c>
      <c r="U970" s="110">
        <v>-9533756.2899999991</v>
      </c>
      <c r="V970" s="110">
        <v>-9888713.8800000008</v>
      </c>
      <c r="W970" s="110">
        <v>-9891500.9399999995</v>
      </c>
      <c r="X970" s="110">
        <v>-9894288.7599999998</v>
      </c>
      <c r="Y970" s="110">
        <v>-9897077.4100000001</v>
      </c>
      <c r="Z970" s="110">
        <v>-9899866.8800000008</v>
      </c>
      <c r="AA970" s="110">
        <v>-9902657.1400000006</v>
      </c>
      <c r="AB970" s="110">
        <v>-9905448.2100000009</v>
      </c>
      <c r="AC970" s="110"/>
      <c r="AD970" s="533">
        <f t="shared" si="556"/>
        <v>-9727469.3433333337</v>
      </c>
      <c r="AE970" s="537">
        <v>4</v>
      </c>
      <c r="AF970" s="157"/>
      <c r="AG970" s="276">
        <v>18</v>
      </c>
      <c r="AH970" s="116"/>
      <c r="AI970" s="116">
        <f>AD970</f>
        <v>-9727469.3433333337</v>
      </c>
      <c r="AJ970" s="116"/>
      <c r="AK970" s="117"/>
      <c r="AL970" s="116">
        <f t="shared" si="529"/>
        <v>-9727469.3433333337</v>
      </c>
      <c r="AM970" s="115"/>
      <c r="AN970" s="116"/>
      <c r="AO970" s="348">
        <f t="shared" si="530"/>
        <v>0</v>
      </c>
      <c r="AP970" s="297"/>
      <c r="AQ970" s="101">
        <f t="shared" si="557"/>
        <v>-9905448.2100000009</v>
      </c>
      <c r="AR970" s="116"/>
      <c r="AS970" s="116">
        <f>AQ970</f>
        <v>-9905448.2100000009</v>
      </c>
      <c r="AT970" s="116"/>
      <c r="AU970" s="117"/>
      <c r="AV970" s="116">
        <f t="shared" si="531"/>
        <v>-9905448.2100000009</v>
      </c>
      <c r="AW970" s="115"/>
      <c r="AX970" s="116"/>
      <c r="AY970" s="343">
        <f t="shared" si="532"/>
        <v>0</v>
      </c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</row>
    <row r="971" spans="1:76" s="21" customFormat="1" ht="12" customHeight="1">
      <c r="A971" s="195">
        <v>23001092</v>
      </c>
      <c r="B971" s="126" t="s">
        <v>2624</v>
      </c>
      <c r="C971" s="109" t="s">
        <v>200</v>
      </c>
      <c r="D971" s="130" t="str">
        <f t="shared" si="538"/>
        <v>GRB</v>
      </c>
      <c r="E971" s="130"/>
      <c r="F971" s="109"/>
      <c r="G971" s="130"/>
      <c r="H971" s="212" t="str">
        <f t="shared" si="555"/>
        <v/>
      </c>
      <c r="I971" s="212" t="str">
        <f t="shared" si="545"/>
        <v/>
      </c>
      <c r="J971" s="212" t="str">
        <f t="shared" si="546"/>
        <v>GRB</v>
      </c>
      <c r="K971" s="212" t="str">
        <f t="shared" si="547"/>
        <v/>
      </c>
      <c r="L971" s="212" t="str">
        <f t="shared" si="540"/>
        <v>NO</v>
      </c>
      <c r="M971" s="212" t="str">
        <f t="shared" si="541"/>
        <v>NO</v>
      </c>
      <c r="N971" s="212" t="str">
        <f t="shared" si="542"/>
        <v/>
      </c>
      <c r="O971" s="212"/>
      <c r="P971" s="110">
        <v>-6771444.4400000004</v>
      </c>
      <c r="Q971" s="110">
        <v>-6773371.9199999999</v>
      </c>
      <c r="R971" s="110">
        <v>-6775299.9199999999</v>
      </c>
      <c r="S971" s="110">
        <v>-6777228.4400000004</v>
      </c>
      <c r="T971" s="110">
        <v>-6779157.5099999998</v>
      </c>
      <c r="U971" s="110">
        <v>-6781087.1500000004</v>
      </c>
      <c r="V971" s="110">
        <v>-9172901.0099999998</v>
      </c>
      <c r="W971" s="110">
        <v>-9176704.4000000004</v>
      </c>
      <c r="X971" s="110">
        <v>-9179494.0800000001</v>
      </c>
      <c r="Y971" s="110">
        <v>-9182284.5500000007</v>
      </c>
      <c r="Z971" s="110">
        <v>-9185075.9100000001</v>
      </c>
      <c r="AA971" s="110">
        <v>-9187868.1400000006</v>
      </c>
      <c r="AB971" s="110">
        <v>-9190661.1899999995</v>
      </c>
      <c r="AC971" s="110"/>
      <c r="AD971" s="533">
        <f t="shared" si="556"/>
        <v>-8079293.8204166656</v>
      </c>
      <c r="AE971" s="537"/>
      <c r="AF971" s="157">
        <v>1</v>
      </c>
      <c r="AG971" s="269" t="s">
        <v>643</v>
      </c>
      <c r="AH971" s="116"/>
      <c r="AI971" s="116"/>
      <c r="AJ971" s="116">
        <f>AD971</f>
        <v>-8079293.8204166656</v>
      </c>
      <c r="AK971" s="117"/>
      <c r="AL971" s="116">
        <f t="shared" si="529"/>
        <v>-8079293.8204166656</v>
      </c>
      <c r="AM971" s="115"/>
      <c r="AN971" s="116"/>
      <c r="AO971" s="348">
        <f t="shared" si="530"/>
        <v>0</v>
      </c>
      <c r="AP971" s="297"/>
      <c r="AQ971" s="101">
        <f t="shared" si="557"/>
        <v>-9190661.1899999995</v>
      </c>
      <c r="AR971" s="116"/>
      <c r="AS971" s="116"/>
      <c r="AT971" s="116">
        <f>AQ971</f>
        <v>-9190661.1899999995</v>
      </c>
      <c r="AU971" s="117"/>
      <c r="AV971" s="116">
        <f t="shared" si="531"/>
        <v>-9190661.1899999995</v>
      </c>
      <c r="AW971" s="115"/>
      <c r="AX971" s="116"/>
      <c r="AY971" s="343">
        <f t="shared" si="532"/>
        <v>0</v>
      </c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</row>
    <row r="972" spans="1:76" s="21" customFormat="1" ht="12" customHeight="1">
      <c r="A972" s="434">
        <v>23001122</v>
      </c>
      <c r="B972" s="244" t="s">
        <v>2625</v>
      </c>
      <c r="C972" s="410" t="s">
        <v>1430</v>
      </c>
      <c r="D972" s="411" t="str">
        <f t="shared" si="538"/>
        <v>GRB</v>
      </c>
      <c r="E972" s="411"/>
      <c r="F972" s="444">
        <v>42995</v>
      </c>
      <c r="G972" s="411"/>
      <c r="H972" s="412" t="str">
        <f t="shared" si="555"/>
        <v/>
      </c>
      <c r="I972" s="412" t="str">
        <f t="shared" si="545"/>
        <v/>
      </c>
      <c r="J972" s="412" t="str">
        <f t="shared" si="546"/>
        <v>GRB</v>
      </c>
      <c r="K972" s="412" t="str">
        <f t="shared" si="547"/>
        <v/>
      </c>
      <c r="L972" s="412" t="str">
        <f t="shared" si="540"/>
        <v>NO</v>
      </c>
      <c r="M972" s="412" t="str">
        <f t="shared" si="541"/>
        <v>NO</v>
      </c>
      <c r="N972" s="412" t="str">
        <f t="shared" si="542"/>
        <v/>
      </c>
      <c r="O972" s="412"/>
      <c r="P972" s="413">
        <v>0</v>
      </c>
      <c r="Q972" s="413">
        <v>0</v>
      </c>
      <c r="R972" s="413">
        <v>0</v>
      </c>
      <c r="S972" s="413">
        <v>-1453853.26</v>
      </c>
      <c r="T972" s="413">
        <v>-1458760.01</v>
      </c>
      <c r="U972" s="413">
        <v>-1463683.32</v>
      </c>
      <c r="V972" s="413">
        <v>-2681712.79</v>
      </c>
      <c r="W972" s="413">
        <v>-2690743.35</v>
      </c>
      <c r="X972" s="413">
        <v>-2699804.32</v>
      </c>
      <c r="Y972" s="413">
        <v>-3063208.16</v>
      </c>
      <c r="Z972" s="413">
        <v>-3073520.16</v>
      </c>
      <c r="AA972" s="413">
        <v>-3083866.88</v>
      </c>
      <c r="AB972" s="413">
        <v>-3232128.58</v>
      </c>
      <c r="AC972" s="413"/>
      <c r="AD972" s="534">
        <f t="shared" si="556"/>
        <v>-1940434.7116666667</v>
      </c>
      <c r="AE972" s="538"/>
      <c r="AF972" s="476">
        <v>1</v>
      </c>
      <c r="AG972" s="472"/>
      <c r="AH972" s="416"/>
      <c r="AI972" s="416"/>
      <c r="AJ972" s="416">
        <f>AD972</f>
        <v>-1940434.7116666667</v>
      </c>
      <c r="AK972" s="417"/>
      <c r="AL972" s="416">
        <f t="shared" si="529"/>
        <v>-1940434.7116666667</v>
      </c>
      <c r="AM972" s="418"/>
      <c r="AN972" s="416"/>
      <c r="AO972" s="419">
        <f t="shared" si="530"/>
        <v>0</v>
      </c>
      <c r="AP972" s="297"/>
      <c r="AQ972" s="420">
        <f t="shared" si="557"/>
        <v>-3232128.58</v>
      </c>
      <c r="AR972" s="416"/>
      <c r="AS972" s="416"/>
      <c r="AT972" s="416">
        <f>AQ972</f>
        <v>-3232128.58</v>
      </c>
      <c r="AU972" s="417"/>
      <c r="AV972" s="416">
        <f t="shared" si="531"/>
        <v>-3232128.58</v>
      </c>
      <c r="AW972" s="418"/>
      <c r="AX972" s="416"/>
      <c r="AY972" s="421">
        <f t="shared" si="532"/>
        <v>0</v>
      </c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</row>
    <row r="973" spans="1:76" s="21" customFormat="1" ht="12" customHeight="1">
      <c r="A973" s="195">
        <v>23001131</v>
      </c>
      <c r="B973" s="126" t="s">
        <v>2626</v>
      </c>
      <c r="C973" s="109" t="s">
        <v>871</v>
      </c>
      <c r="D973" s="130" t="str">
        <f t="shared" si="538"/>
        <v>ERB</v>
      </c>
      <c r="E973" s="130"/>
      <c r="F973" s="109"/>
      <c r="G973" s="130"/>
      <c r="H973" s="212" t="str">
        <f t="shared" si="555"/>
        <v/>
      </c>
      <c r="I973" s="212" t="str">
        <f t="shared" si="545"/>
        <v>ERB</v>
      </c>
      <c r="J973" s="212" t="str">
        <f t="shared" si="546"/>
        <v/>
      </c>
      <c r="K973" s="212" t="str">
        <f t="shared" si="547"/>
        <v/>
      </c>
      <c r="L973" s="212" t="str">
        <f t="shared" si="540"/>
        <v>NO</v>
      </c>
      <c r="M973" s="212" t="str">
        <f t="shared" si="541"/>
        <v>NO</v>
      </c>
      <c r="N973" s="212" t="str">
        <f t="shared" si="542"/>
        <v/>
      </c>
      <c r="O973" s="212"/>
      <c r="P973" s="110">
        <v>-19803588.039999999</v>
      </c>
      <c r="Q973" s="110">
        <v>-19868114.73</v>
      </c>
      <c r="R973" s="110">
        <v>-19932851.670000002</v>
      </c>
      <c r="S973" s="110">
        <v>-19997799.539999999</v>
      </c>
      <c r="T973" s="110">
        <v>-20062959.039999999</v>
      </c>
      <c r="U973" s="110">
        <v>-20128330.850000001</v>
      </c>
      <c r="V973" s="110">
        <v>-19356199.379999999</v>
      </c>
      <c r="W973" s="110">
        <v>-19420441.379999999</v>
      </c>
      <c r="X973" s="110">
        <v>-19483557.809999999</v>
      </c>
      <c r="Y973" s="110">
        <v>-19546879.370000001</v>
      </c>
      <c r="Z973" s="110">
        <v>-19610406.719999999</v>
      </c>
      <c r="AA973" s="110">
        <v>-19674140.539999999</v>
      </c>
      <c r="AB973" s="110">
        <v>-19738081.489999998</v>
      </c>
      <c r="AC973" s="110"/>
      <c r="AD973" s="533">
        <f t="shared" si="556"/>
        <v>-19737709.649583336</v>
      </c>
      <c r="AE973" s="537">
        <v>4</v>
      </c>
      <c r="AF973" s="157"/>
      <c r="AG973" s="276">
        <v>18</v>
      </c>
      <c r="AH973" s="116"/>
      <c r="AI973" s="116">
        <f t="shared" ref="AI973:AI980" si="558">AD973</f>
        <v>-19737709.649583336</v>
      </c>
      <c r="AJ973" s="116"/>
      <c r="AK973" s="117"/>
      <c r="AL973" s="116">
        <f t="shared" si="529"/>
        <v>-19737709.649583336</v>
      </c>
      <c r="AM973" s="115"/>
      <c r="AN973" s="116"/>
      <c r="AO973" s="348">
        <f t="shared" si="530"/>
        <v>0</v>
      </c>
      <c r="AP973" s="297"/>
      <c r="AQ973" s="101">
        <f t="shared" si="557"/>
        <v>-19738081.489999998</v>
      </c>
      <c r="AR973" s="116"/>
      <c r="AS973" s="116">
        <f t="shared" ref="AS973:AS980" si="559">AQ973</f>
        <v>-19738081.489999998</v>
      </c>
      <c r="AT973" s="116"/>
      <c r="AU973" s="117"/>
      <c r="AV973" s="116">
        <f t="shared" si="531"/>
        <v>-19738081.489999998</v>
      </c>
      <c r="AW973" s="115"/>
      <c r="AX973" s="116"/>
      <c r="AY973" s="343">
        <f t="shared" si="532"/>
        <v>0</v>
      </c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</row>
    <row r="974" spans="1:76" s="21" customFormat="1" ht="12" customHeight="1">
      <c r="A974" s="195">
        <v>23001141</v>
      </c>
      <c r="B974" s="126" t="s">
        <v>2627</v>
      </c>
      <c r="C974" s="109" t="s">
        <v>970</v>
      </c>
      <c r="D974" s="130" t="str">
        <f t="shared" si="538"/>
        <v>ERB</v>
      </c>
      <c r="E974" s="130"/>
      <c r="F974" s="109"/>
      <c r="G974" s="130"/>
      <c r="H974" s="212" t="str">
        <f t="shared" si="555"/>
        <v/>
      </c>
      <c r="I974" s="212" t="str">
        <f t="shared" si="545"/>
        <v>ERB</v>
      </c>
      <c r="J974" s="212" t="str">
        <f t="shared" si="546"/>
        <v/>
      </c>
      <c r="K974" s="212" t="str">
        <f t="shared" si="547"/>
        <v/>
      </c>
      <c r="L974" s="212" t="str">
        <f t="shared" si="540"/>
        <v>NO</v>
      </c>
      <c r="M974" s="212" t="str">
        <f t="shared" si="541"/>
        <v>NO</v>
      </c>
      <c r="N974" s="212" t="str">
        <f t="shared" si="542"/>
        <v/>
      </c>
      <c r="O974" s="212"/>
      <c r="P974" s="110">
        <v>-571779.6</v>
      </c>
      <c r="Q974" s="110">
        <v>-572717.80000000005</v>
      </c>
      <c r="R974" s="110">
        <v>-573657.53</v>
      </c>
      <c r="S974" s="110">
        <v>-574598.81000000006</v>
      </c>
      <c r="T974" s="110">
        <v>-575541.63</v>
      </c>
      <c r="U974" s="110">
        <v>-576486</v>
      </c>
      <c r="V974" s="110">
        <v>-577431.92000000004</v>
      </c>
      <c r="W974" s="110">
        <v>-578379.39</v>
      </c>
      <c r="X974" s="110">
        <v>-579328.41</v>
      </c>
      <c r="Y974" s="110">
        <v>-580278.99</v>
      </c>
      <c r="Z974" s="110">
        <v>-581231.13</v>
      </c>
      <c r="AA974" s="110">
        <v>-582184.82999999996</v>
      </c>
      <c r="AB974" s="110">
        <v>-583140.1</v>
      </c>
      <c r="AC974" s="110"/>
      <c r="AD974" s="533">
        <f t="shared" si="556"/>
        <v>-577441.35750000004</v>
      </c>
      <c r="AE974" s="537">
        <v>4</v>
      </c>
      <c r="AF974" s="157"/>
      <c r="AG974" s="276">
        <v>18</v>
      </c>
      <c r="AH974" s="116"/>
      <c r="AI974" s="116">
        <f t="shared" si="558"/>
        <v>-577441.35750000004</v>
      </c>
      <c r="AJ974" s="116"/>
      <c r="AK974" s="117"/>
      <c r="AL974" s="116">
        <f t="shared" si="529"/>
        <v>-577441.35750000004</v>
      </c>
      <c r="AM974" s="115"/>
      <c r="AN974" s="116"/>
      <c r="AO974" s="348">
        <f t="shared" si="530"/>
        <v>0</v>
      </c>
      <c r="AP974" s="297"/>
      <c r="AQ974" s="101">
        <f t="shared" si="557"/>
        <v>-583140.1</v>
      </c>
      <c r="AR974" s="116"/>
      <c r="AS974" s="116">
        <f t="shared" si="559"/>
        <v>-583140.1</v>
      </c>
      <c r="AT974" s="116"/>
      <c r="AU974" s="117"/>
      <c r="AV974" s="116">
        <f t="shared" si="531"/>
        <v>-583140.1</v>
      </c>
      <c r="AW974" s="115"/>
      <c r="AX974" s="116"/>
      <c r="AY974" s="343">
        <f t="shared" si="532"/>
        <v>0</v>
      </c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s="21" customFormat="1" ht="12" customHeight="1">
      <c r="A975" s="195">
        <v>23001151</v>
      </c>
      <c r="B975" s="126" t="s">
        <v>2628</v>
      </c>
      <c r="C975" s="109" t="s">
        <v>1005</v>
      </c>
      <c r="D975" s="130" t="str">
        <f t="shared" si="538"/>
        <v>ERB</v>
      </c>
      <c r="E975" s="130"/>
      <c r="F975" s="109"/>
      <c r="G975" s="130"/>
      <c r="H975" s="212" t="str">
        <f t="shared" si="555"/>
        <v/>
      </c>
      <c r="I975" s="212" t="str">
        <f t="shared" si="545"/>
        <v>ERB</v>
      </c>
      <c r="J975" s="212" t="str">
        <f t="shared" si="546"/>
        <v/>
      </c>
      <c r="K975" s="212" t="str">
        <f t="shared" si="547"/>
        <v/>
      </c>
      <c r="L975" s="212" t="str">
        <f t="shared" si="540"/>
        <v>NO</v>
      </c>
      <c r="M975" s="212" t="str">
        <f t="shared" si="541"/>
        <v>NO</v>
      </c>
      <c r="N975" s="212" t="str">
        <f t="shared" si="542"/>
        <v/>
      </c>
      <c r="O975" s="212"/>
      <c r="P975" s="110">
        <v>-120598.28</v>
      </c>
      <c r="Q975" s="110">
        <v>-120790.94</v>
      </c>
      <c r="R975" s="110">
        <v>-120983.9</v>
      </c>
      <c r="S975" s="110">
        <v>-121177.17</v>
      </c>
      <c r="T975" s="110">
        <v>-121370.75</v>
      </c>
      <c r="U975" s="110">
        <v>-121564.64</v>
      </c>
      <c r="V975" s="110">
        <v>-121758.84</v>
      </c>
      <c r="W975" s="110">
        <v>-121953.35</v>
      </c>
      <c r="X975" s="110">
        <v>-122148.17</v>
      </c>
      <c r="Y975" s="110">
        <v>-122343.3</v>
      </c>
      <c r="Z975" s="110">
        <v>-122538.74</v>
      </c>
      <c r="AA975" s="110">
        <v>-122734.5</v>
      </c>
      <c r="AB975" s="110">
        <v>-122930.57</v>
      </c>
      <c r="AC975" s="110"/>
      <c r="AD975" s="533">
        <f t="shared" si="556"/>
        <v>-121760.72708333335</v>
      </c>
      <c r="AE975" s="537">
        <v>4</v>
      </c>
      <c r="AF975" s="157"/>
      <c r="AG975" s="276">
        <v>18</v>
      </c>
      <c r="AH975" s="116"/>
      <c r="AI975" s="116">
        <f t="shared" si="558"/>
        <v>-121760.72708333335</v>
      </c>
      <c r="AJ975" s="116"/>
      <c r="AK975" s="117"/>
      <c r="AL975" s="116">
        <f t="shared" si="529"/>
        <v>-121760.72708333335</v>
      </c>
      <c r="AM975" s="115"/>
      <c r="AN975" s="116"/>
      <c r="AO975" s="348">
        <f t="shared" si="530"/>
        <v>0</v>
      </c>
      <c r="AP975" s="297"/>
      <c r="AQ975" s="101">
        <f t="shared" si="557"/>
        <v>-122930.57</v>
      </c>
      <c r="AR975" s="116"/>
      <c r="AS975" s="116">
        <f t="shared" si="559"/>
        <v>-122930.57</v>
      </c>
      <c r="AT975" s="116"/>
      <c r="AU975" s="117"/>
      <c r="AV975" s="116">
        <f t="shared" si="531"/>
        <v>-122930.57</v>
      </c>
      <c r="AW975" s="115"/>
      <c r="AX975" s="116"/>
      <c r="AY975" s="343">
        <f t="shared" si="532"/>
        <v>0</v>
      </c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</row>
    <row r="976" spans="1:76" s="21" customFormat="1" ht="12" customHeight="1">
      <c r="A976" s="195">
        <v>23001231</v>
      </c>
      <c r="B976" s="126" t="s">
        <v>2629</v>
      </c>
      <c r="C976" s="109" t="s">
        <v>957</v>
      </c>
      <c r="D976" s="130" t="str">
        <f t="shared" si="538"/>
        <v>ERB</v>
      </c>
      <c r="E976" s="130"/>
      <c r="F976" s="109"/>
      <c r="G976" s="130"/>
      <c r="H976" s="212" t="str">
        <f t="shared" si="555"/>
        <v/>
      </c>
      <c r="I976" s="212" t="str">
        <f t="shared" si="545"/>
        <v>ERB</v>
      </c>
      <c r="J976" s="212" t="str">
        <f t="shared" si="546"/>
        <v/>
      </c>
      <c r="K976" s="212" t="str">
        <f t="shared" si="547"/>
        <v/>
      </c>
      <c r="L976" s="212" t="str">
        <f t="shared" si="540"/>
        <v>NO</v>
      </c>
      <c r="M976" s="212" t="str">
        <f t="shared" si="541"/>
        <v>NO</v>
      </c>
      <c r="N976" s="212" t="str">
        <f t="shared" si="542"/>
        <v/>
      </c>
      <c r="O976" s="212"/>
      <c r="P976" s="110">
        <v>-1223962.1000000001</v>
      </c>
      <c r="Q976" s="110">
        <v>-1227878.78</v>
      </c>
      <c r="R976" s="110">
        <v>-1231807.99</v>
      </c>
      <c r="S976" s="110">
        <v>-1235749.78</v>
      </c>
      <c r="T976" s="110">
        <v>-1239704.18</v>
      </c>
      <c r="U976" s="110">
        <v>-1243671.23</v>
      </c>
      <c r="V976" s="110">
        <v>-1247650.98</v>
      </c>
      <c r="W976" s="110">
        <v>-1251643.46</v>
      </c>
      <c r="X976" s="110">
        <v>-1255648.72</v>
      </c>
      <c r="Y976" s="110">
        <v>-1259666.8</v>
      </c>
      <c r="Z976" s="110">
        <v>-1263697.73</v>
      </c>
      <c r="AA976" s="110">
        <v>-1267741.56</v>
      </c>
      <c r="AB976" s="110">
        <v>-1271798.33</v>
      </c>
      <c r="AC976" s="110"/>
      <c r="AD976" s="533">
        <f t="shared" si="556"/>
        <v>-1247728.4520833334</v>
      </c>
      <c r="AE976" s="537">
        <v>4</v>
      </c>
      <c r="AF976" s="157"/>
      <c r="AG976" s="276">
        <v>18</v>
      </c>
      <c r="AH976" s="116"/>
      <c r="AI976" s="116">
        <f t="shared" si="558"/>
        <v>-1247728.4520833334</v>
      </c>
      <c r="AJ976" s="116"/>
      <c r="AK976" s="117"/>
      <c r="AL976" s="116">
        <f t="shared" ref="AL976:AL1040" si="560">SUM(AI976:AK976)</f>
        <v>-1247728.4520833334</v>
      </c>
      <c r="AM976" s="115"/>
      <c r="AN976" s="116"/>
      <c r="AO976" s="348">
        <f t="shared" ref="AO976:AO1040" si="561">AM976+AN976</f>
        <v>0</v>
      </c>
      <c r="AP976" s="297"/>
      <c r="AQ976" s="101">
        <f t="shared" si="557"/>
        <v>-1271798.33</v>
      </c>
      <c r="AR976" s="116"/>
      <c r="AS976" s="116">
        <f t="shared" si="559"/>
        <v>-1271798.33</v>
      </c>
      <c r="AT976" s="116"/>
      <c r="AU976" s="117"/>
      <c r="AV976" s="116">
        <f t="shared" ref="AV976:AV1040" si="562">SUM(AS976:AU976)</f>
        <v>-1271798.33</v>
      </c>
      <c r="AW976" s="115"/>
      <c r="AX976" s="116"/>
      <c r="AY976" s="343">
        <f t="shared" ref="AY976:AY1040" si="563">AW976+AX976</f>
        <v>0</v>
      </c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</row>
    <row r="977" spans="1:76" s="21" customFormat="1" ht="12" customHeight="1">
      <c r="A977" s="195">
        <v>23002011</v>
      </c>
      <c r="B977" s="126" t="s">
        <v>2630</v>
      </c>
      <c r="C977" s="109" t="s">
        <v>672</v>
      </c>
      <c r="D977" s="130" t="str">
        <f t="shared" si="538"/>
        <v>ERB</v>
      </c>
      <c r="E977" s="130"/>
      <c r="F977" s="109"/>
      <c r="G977" s="130"/>
      <c r="H977" s="212" t="str">
        <f t="shared" si="555"/>
        <v/>
      </c>
      <c r="I977" s="212" t="str">
        <f t="shared" si="545"/>
        <v>ERB</v>
      </c>
      <c r="J977" s="212" t="str">
        <f t="shared" si="546"/>
        <v/>
      </c>
      <c r="K977" s="212" t="str">
        <f t="shared" si="547"/>
        <v/>
      </c>
      <c r="L977" s="212" t="str">
        <f t="shared" si="540"/>
        <v>NO</v>
      </c>
      <c r="M977" s="212" t="str">
        <f t="shared" si="541"/>
        <v>NO</v>
      </c>
      <c r="N977" s="212" t="str">
        <f t="shared" si="542"/>
        <v/>
      </c>
      <c r="O977" s="212"/>
      <c r="P977" s="110">
        <v>-981025.82</v>
      </c>
      <c r="Q977" s="110">
        <v>-986010.16</v>
      </c>
      <c r="R977" s="110">
        <v>-991019.82</v>
      </c>
      <c r="S977" s="110">
        <v>-996054.93</v>
      </c>
      <c r="T977" s="110">
        <v>-1001115.63</v>
      </c>
      <c r="U977" s="110">
        <v>-1006202.05</v>
      </c>
      <c r="V977" s="110">
        <v>-1011314.31</v>
      </c>
      <c r="W977" s="110">
        <v>-1016452.54</v>
      </c>
      <c r="X977" s="110">
        <v>-1021616.89</v>
      </c>
      <c r="Y977" s="110">
        <v>-1026807.47</v>
      </c>
      <c r="Z977" s="110">
        <v>-1032024.42</v>
      </c>
      <c r="AA977" s="110">
        <v>-1037267.87</v>
      </c>
      <c r="AB977" s="110">
        <v>-1042537.96</v>
      </c>
      <c r="AC977" s="110"/>
      <c r="AD977" s="533">
        <f t="shared" si="556"/>
        <v>-1011472.3316666667</v>
      </c>
      <c r="AE977" s="537">
        <v>4</v>
      </c>
      <c r="AF977" s="157"/>
      <c r="AG977" s="276">
        <v>18</v>
      </c>
      <c r="AH977" s="116"/>
      <c r="AI977" s="116">
        <f t="shared" si="558"/>
        <v>-1011472.3316666667</v>
      </c>
      <c r="AJ977" s="116"/>
      <c r="AK977" s="117"/>
      <c r="AL977" s="116">
        <f t="shared" si="560"/>
        <v>-1011472.3316666667</v>
      </c>
      <c r="AM977" s="115"/>
      <c r="AN977" s="116"/>
      <c r="AO977" s="348">
        <f t="shared" si="561"/>
        <v>0</v>
      </c>
      <c r="AP977" s="297"/>
      <c r="AQ977" s="101">
        <f t="shared" si="557"/>
        <v>-1042537.96</v>
      </c>
      <c r="AR977" s="116"/>
      <c r="AS977" s="116">
        <f t="shared" si="559"/>
        <v>-1042537.96</v>
      </c>
      <c r="AT977" s="116"/>
      <c r="AU977" s="117"/>
      <c r="AV977" s="116">
        <f t="shared" si="562"/>
        <v>-1042537.96</v>
      </c>
      <c r="AW977" s="115"/>
      <c r="AX977" s="116"/>
      <c r="AY977" s="343">
        <f t="shared" si="563"/>
        <v>0</v>
      </c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</row>
    <row r="978" spans="1:76" s="21" customFormat="1" ht="12" customHeight="1">
      <c r="A978" s="197">
        <v>23002041</v>
      </c>
      <c r="B978" s="242" t="s">
        <v>2631</v>
      </c>
      <c r="C978" s="109" t="s">
        <v>444</v>
      </c>
      <c r="D978" s="130" t="str">
        <f t="shared" si="538"/>
        <v>ERB</v>
      </c>
      <c r="E978" s="130"/>
      <c r="F978" s="109"/>
      <c r="G978" s="130"/>
      <c r="H978" s="212" t="str">
        <f t="shared" si="555"/>
        <v/>
      </c>
      <c r="I978" s="212" t="str">
        <f t="shared" ref="I978:I1009" si="564">IF(VALUE(AI978),I$7,IF(ISBLANK(AI978),"",I$7))</f>
        <v>ERB</v>
      </c>
      <c r="J978" s="212" t="str">
        <f t="shared" ref="J978:J1009" si="565">IF(VALUE(AJ978),J$7,IF(ISBLANK(AJ978),"",J$7))</f>
        <v/>
      </c>
      <c r="K978" s="212" t="str">
        <f t="shared" ref="K978:K1009" si="566">IF(VALUE(AK978),K$7,IF(ISBLANK(AK978),"",K$7))</f>
        <v/>
      </c>
      <c r="L978" s="212" t="str">
        <f t="shared" si="540"/>
        <v>NO</v>
      </c>
      <c r="M978" s="212" t="str">
        <f t="shared" si="541"/>
        <v>NO</v>
      </c>
      <c r="N978" s="212" t="str">
        <f t="shared" si="542"/>
        <v/>
      </c>
      <c r="O978" s="212"/>
      <c r="P978" s="110">
        <v>-22071715.940000001</v>
      </c>
      <c r="Q978" s="110">
        <v>-22134620.329999998</v>
      </c>
      <c r="R978" s="110">
        <v>-22197704</v>
      </c>
      <c r="S978" s="110">
        <v>-22044745.100000001</v>
      </c>
      <c r="T978" s="110">
        <v>-22107205.210000001</v>
      </c>
      <c r="U978" s="110">
        <v>-22412182.719999999</v>
      </c>
      <c r="V978" s="110">
        <v>-23735669.940000001</v>
      </c>
      <c r="W978" s="110">
        <v>-23803567.550000001</v>
      </c>
      <c r="X978" s="110">
        <v>-23870973.300000001</v>
      </c>
      <c r="Y978" s="110">
        <v>-23938569.920000002</v>
      </c>
      <c r="Z978" s="110">
        <v>-24006357.960000001</v>
      </c>
      <c r="AA978" s="110">
        <v>-24074337.949999999</v>
      </c>
      <c r="AB978" s="110">
        <v>-24142510.449999999</v>
      </c>
      <c r="AC978" s="110"/>
      <c r="AD978" s="533">
        <f t="shared" si="556"/>
        <v>-23119420.597916674</v>
      </c>
      <c r="AE978" s="537">
        <v>4</v>
      </c>
      <c r="AF978" s="157"/>
      <c r="AG978" s="276">
        <v>18</v>
      </c>
      <c r="AH978" s="116"/>
      <c r="AI978" s="116">
        <f t="shared" si="558"/>
        <v>-23119420.597916674</v>
      </c>
      <c r="AJ978" s="116"/>
      <c r="AK978" s="117"/>
      <c r="AL978" s="116">
        <f t="shared" si="560"/>
        <v>-23119420.597916674</v>
      </c>
      <c r="AM978" s="115"/>
      <c r="AN978" s="116"/>
      <c r="AO978" s="348">
        <f t="shared" si="561"/>
        <v>0</v>
      </c>
      <c r="AP978" s="297"/>
      <c r="AQ978" s="101">
        <f t="shared" si="557"/>
        <v>-24142510.449999999</v>
      </c>
      <c r="AR978" s="116"/>
      <c r="AS978" s="116">
        <f t="shared" si="559"/>
        <v>-24142510.449999999</v>
      </c>
      <c r="AT978" s="116"/>
      <c r="AU978" s="117"/>
      <c r="AV978" s="116">
        <f t="shared" si="562"/>
        <v>-24142510.449999999</v>
      </c>
      <c r="AW978" s="115"/>
      <c r="AX978" s="116"/>
      <c r="AY978" s="343">
        <f t="shared" si="563"/>
        <v>0</v>
      </c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</row>
    <row r="979" spans="1:76" s="21" customFormat="1" ht="12" customHeight="1">
      <c r="A979" s="195">
        <v>23002061</v>
      </c>
      <c r="B979" s="126" t="s">
        <v>2632</v>
      </c>
      <c r="C979" s="109" t="s">
        <v>209</v>
      </c>
      <c r="D979" s="130" t="str">
        <f t="shared" si="538"/>
        <v>ERB</v>
      </c>
      <c r="E979" s="130"/>
      <c r="F979" s="109"/>
      <c r="G979" s="130"/>
      <c r="H979" s="212" t="str">
        <f t="shared" si="555"/>
        <v/>
      </c>
      <c r="I979" s="212" t="str">
        <f t="shared" si="564"/>
        <v>ERB</v>
      </c>
      <c r="J979" s="212" t="str">
        <f t="shared" si="565"/>
        <v/>
      </c>
      <c r="K979" s="212" t="str">
        <f t="shared" si="566"/>
        <v/>
      </c>
      <c r="L979" s="212" t="str">
        <f t="shared" si="540"/>
        <v>NO</v>
      </c>
      <c r="M979" s="212" t="str">
        <f t="shared" si="541"/>
        <v>NO</v>
      </c>
      <c r="N979" s="212" t="str">
        <f t="shared" si="542"/>
        <v/>
      </c>
      <c r="O979" s="212"/>
      <c r="P979" s="110">
        <v>51343.31</v>
      </c>
      <c r="Q979" s="110">
        <v>51343.31</v>
      </c>
      <c r="R979" s="110">
        <v>51343.31</v>
      </c>
      <c r="S979" s="110">
        <v>51343.31</v>
      </c>
      <c r="T979" s="110">
        <v>51343.31</v>
      </c>
      <c r="U979" s="110">
        <v>51343.31</v>
      </c>
      <c r="V979" s="110">
        <v>45435.94</v>
      </c>
      <c r="W979" s="110">
        <v>45435.94</v>
      </c>
      <c r="X979" s="110">
        <v>45435.94</v>
      </c>
      <c r="Y979" s="110">
        <v>45435.94</v>
      </c>
      <c r="Z979" s="110">
        <v>45435.94</v>
      </c>
      <c r="AA979" s="110">
        <v>45435.94</v>
      </c>
      <c r="AB979" s="110">
        <v>45435.94</v>
      </c>
      <c r="AC979" s="110"/>
      <c r="AD979" s="533">
        <f t="shared" si="556"/>
        <v>48143.484583333331</v>
      </c>
      <c r="AE979" s="537">
        <v>4</v>
      </c>
      <c r="AF979" s="156"/>
      <c r="AG979" s="277">
        <v>18</v>
      </c>
      <c r="AH979" s="116"/>
      <c r="AI979" s="116">
        <f t="shared" si="558"/>
        <v>48143.484583333331</v>
      </c>
      <c r="AJ979" s="116"/>
      <c r="AK979" s="117"/>
      <c r="AL979" s="116">
        <f t="shared" si="560"/>
        <v>48143.484583333331</v>
      </c>
      <c r="AM979" s="115"/>
      <c r="AN979" s="116"/>
      <c r="AO979" s="348">
        <f t="shared" si="561"/>
        <v>0</v>
      </c>
      <c r="AP979" s="297"/>
      <c r="AQ979" s="101">
        <f t="shared" si="557"/>
        <v>45435.94</v>
      </c>
      <c r="AR979" s="116"/>
      <c r="AS979" s="116">
        <f t="shared" si="559"/>
        <v>45435.94</v>
      </c>
      <c r="AT979" s="116"/>
      <c r="AU979" s="117"/>
      <c r="AV979" s="116">
        <f t="shared" si="562"/>
        <v>45435.94</v>
      </c>
      <c r="AW979" s="115"/>
      <c r="AX979" s="116"/>
      <c r="AY979" s="343">
        <f t="shared" si="563"/>
        <v>0</v>
      </c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</row>
    <row r="980" spans="1:76" s="21" customFormat="1" ht="12" customHeight="1">
      <c r="A980" s="195">
        <v>23002071</v>
      </c>
      <c r="B980" s="126" t="s">
        <v>2633</v>
      </c>
      <c r="C980" s="109" t="s">
        <v>210</v>
      </c>
      <c r="D980" s="130" t="str">
        <f t="shared" si="538"/>
        <v>ERB</v>
      </c>
      <c r="E980" s="130"/>
      <c r="F980" s="109"/>
      <c r="G980" s="130"/>
      <c r="H980" s="212" t="str">
        <f t="shared" si="555"/>
        <v/>
      </c>
      <c r="I980" s="212" t="str">
        <f t="shared" si="564"/>
        <v>ERB</v>
      </c>
      <c r="J980" s="212" t="str">
        <f t="shared" si="565"/>
        <v/>
      </c>
      <c r="K980" s="212" t="str">
        <f t="shared" si="566"/>
        <v/>
      </c>
      <c r="L980" s="212" t="str">
        <f t="shared" si="540"/>
        <v>NO</v>
      </c>
      <c r="M980" s="212" t="str">
        <f t="shared" si="541"/>
        <v>NO</v>
      </c>
      <c r="N980" s="212" t="str">
        <f t="shared" si="542"/>
        <v/>
      </c>
      <c r="O980" s="212"/>
      <c r="P980" s="110">
        <v>231741.59</v>
      </c>
      <c r="Q980" s="110">
        <v>231741.59</v>
      </c>
      <c r="R980" s="110">
        <v>231741.59</v>
      </c>
      <c r="S980" s="110">
        <v>231741.59</v>
      </c>
      <c r="T980" s="110">
        <v>231741.59</v>
      </c>
      <c r="U980" s="110">
        <v>231741.59</v>
      </c>
      <c r="V980" s="110">
        <v>284355.01</v>
      </c>
      <c r="W980" s="110">
        <v>284355.01</v>
      </c>
      <c r="X980" s="110">
        <v>284355.01</v>
      </c>
      <c r="Y980" s="110">
        <v>284355.01</v>
      </c>
      <c r="Z980" s="110">
        <v>284355.01</v>
      </c>
      <c r="AA980" s="110">
        <v>284355.01</v>
      </c>
      <c r="AB980" s="110">
        <v>284355.01</v>
      </c>
      <c r="AC980" s="110"/>
      <c r="AD980" s="533">
        <f t="shared" si="556"/>
        <v>260240.52583333329</v>
      </c>
      <c r="AE980" s="537">
        <v>4</v>
      </c>
      <c r="AF980" s="156"/>
      <c r="AG980" s="277">
        <v>18</v>
      </c>
      <c r="AH980" s="116"/>
      <c r="AI980" s="116">
        <f t="shared" si="558"/>
        <v>260240.52583333329</v>
      </c>
      <c r="AJ980" s="116"/>
      <c r="AK980" s="117"/>
      <c r="AL980" s="116">
        <f t="shared" si="560"/>
        <v>260240.52583333329</v>
      </c>
      <c r="AM980" s="115"/>
      <c r="AN980" s="116"/>
      <c r="AO980" s="348">
        <f t="shared" si="561"/>
        <v>0</v>
      </c>
      <c r="AP980" s="297"/>
      <c r="AQ980" s="101">
        <f t="shared" si="557"/>
        <v>284355.01</v>
      </c>
      <c r="AR980" s="116"/>
      <c r="AS980" s="116">
        <f t="shared" si="559"/>
        <v>284355.01</v>
      </c>
      <c r="AT980" s="116"/>
      <c r="AU980" s="117"/>
      <c r="AV980" s="116">
        <f t="shared" si="562"/>
        <v>284355.01</v>
      </c>
      <c r="AW980" s="115"/>
      <c r="AX980" s="116"/>
      <c r="AY980" s="343">
        <f t="shared" si="563"/>
        <v>0</v>
      </c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</row>
    <row r="981" spans="1:76" s="21" customFormat="1" ht="12" customHeight="1">
      <c r="A981" s="195">
        <v>23002072</v>
      </c>
      <c r="B981" s="126" t="s">
        <v>2634</v>
      </c>
      <c r="C981" s="109" t="s">
        <v>974</v>
      </c>
      <c r="D981" s="130" t="str">
        <f t="shared" si="538"/>
        <v>GRB</v>
      </c>
      <c r="E981" s="130"/>
      <c r="F981" s="109"/>
      <c r="G981" s="130"/>
      <c r="H981" s="212" t="str">
        <f t="shared" si="555"/>
        <v/>
      </c>
      <c r="I981" s="212" t="str">
        <f t="shared" si="564"/>
        <v/>
      </c>
      <c r="J981" s="212" t="str">
        <f t="shared" si="565"/>
        <v>GRB</v>
      </c>
      <c r="K981" s="212" t="str">
        <f t="shared" si="566"/>
        <v/>
      </c>
      <c r="L981" s="212" t="str">
        <f t="shared" si="540"/>
        <v>NO</v>
      </c>
      <c r="M981" s="212" t="str">
        <f t="shared" si="541"/>
        <v>NO</v>
      </c>
      <c r="N981" s="212" t="str">
        <f t="shared" si="542"/>
        <v/>
      </c>
      <c r="O981" s="212"/>
      <c r="P981" s="110">
        <v>15637.27</v>
      </c>
      <c r="Q981" s="110">
        <v>15637.27</v>
      </c>
      <c r="R981" s="110">
        <v>15637.27</v>
      </c>
      <c r="S981" s="110">
        <v>15637.27</v>
      </c>
      <c r="T981" s="110">
        <v>15637.27</v>
      </c>
      <c r="U981" s="110">
        <v>15637.27</v>
      </c>
      <c r="V981" s="110">
        <v>31920.65</v>
      </c>
      <c r="W981" s="110">
        <v>31920.65</v>
      </c>
      <c r="X981" s="110">
        <v>31920.65</v>
      </c>
      <c r="Y981" s="110">
        <v>31920.65</v>
      </c>
      <c r="Z981" s="110">
        <v>31920.65</v>
      </c>
      <c r="AA981" s="110">
        <v>31920.65</v>
      </c>
      <c r="AB981" s="110">
        <v>31920.65</v>
      </c>
      <c r="AC981" s="110"/>
      <c r="AD981" s="533">
        <f t="shared" si="556"/>
        <v>24457.43416666667</v>
      </c>
      <c r="AE981" s="537" t="s">
        <v>124</v>
      </c>
      <c r="AF981" s="156">
        <v>1</v>
      </c>
      <c r="AG981" s="277">
        <v>34</v>
      </c>
      <c r="AH981" s="116"/>
      <c r="AI981" s="116"/>
      <c r="AJ981" s="116">
        <f>AD981</f>
        <v>24457.43416666667</v>
      </c>
      <c r="AK981" s="117"/>
      <c r="AL981" s="116">
        <f t="shared" si="560"/>
        <v>24457.43416666667</v>
      </c>
      <c r="AM981" s="115"/>
      <c r="AN981" s="116"/>
      <c r="AO981" s="348">
        <f t="shared" si="561"/>
        <v>0</v>
      </c>
      <c r="AP981" s="297"/>
      <c r="AQ981" s="101">
        <f t="shared" si="557"/>
        <v>31920.65</v>
      </c>
      <c r="AR981" s="116"/>
      <c r="AS981" s="116"/>
      <c r="AT981" s="116">
        <f>AQ981</f>
        <v>31920.65</v>
      </c>
      <c r="AU981" s="117"/>
      <c r="AV981" s="116">
        <f t="shared" si="562"/>
        <v>31920.65</v>
      </c>
      <c r="AW981" s="115"/>
      <c r="AX981" s="116"/>
      <c r="AY981" s="343">
        <f t="shared" si="563"/>
        <v>0</v>
      </c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</row>
    <row r="982" spans="1:76" s="21" customFormat="1" ht="12" customHeight="1">
      <c r="A982" s="195">
        <v>23002091</v>
      </c>
      <c r="B982" s="126" t="s">
        <v>2635</v>
      </c>
      <c r="C982" s="109" t="s">
        <v>211</v>
      </c>
      <c r="D982" s="130" t="str">
        <f t="shared" si="538"/>
        <v>ERB</v>
      </c>
      <c r="E982" s="130"/>
      <c r="F982" s="109"/>
      <c r="G982" s="130"/>
      <c r="H982" s="212" t="str">
        <f t="shared" si="555"/>
        <v/>
      </c>
      <c r="I982" s="212" t="str">
        <f t="shared" si="564"/>
        <v>ERB</v>
      </c>
      <c r="J982" s="212" t="str">
        <f t="shared" si="565"/>
        <v/>
      </c>
      <c r="K982" s="212" t="str">
        <f t="shared" si="566"/>
        <v/>
      </c>
      <c r="L982" s="212" t="str">
        <f t="shared" si="540"/>
        <v>NO</v>
      </c>
      <c r="M982" s="212" t="str">
        <f t="shared" si="541"/>
        <v>NO</v>
      </c>
      <c r="N982" s="212" t="str">
        <f t="shared" si="542"/>
        <v/>
      </c>
      <c r="O982" s="212"/>
      <c r="P982" s="110">
        <v>-4388084.9000000004</v>
      </c>
      <c r="Q982" s="110">
        <v>-4388084.9000000004</v>
      </c>
      <c r="R982" s="110">
        <v>-4388084.9000000004</v>
      </c>
      <c r="S982" s="110">
        <v>-4388084.9000000004</v>
      </c>
      <c r="T982" s="110">
        <v>-4388084.9000000004</v>
      </c>
      <c r="U982" s="110">
        <v>-4388084.9000000004</v>
      </c>
      <c r="V982" s="110">
        <v>-6134443.9500000002</v>
      </c>
      <c r="W982" s="110">
        <v>-6134443.9500000002</v>
      </c>
      <c r="X982" s="110">
        <v>-6134443.9500000002</v>
      </c>
      <c r="Y982" s="110">
        <v>-6134443.9500000002</v>
      </c>
      <c r="Z982" s="110">
        <v>-6134443.9500000002</v>
      </c>
      <c r="AA982" s="110">
        <v>-6134443.9500000002</v>
      </c>
      <c r="AB982" s="110">
        <v>-6134443.9500000002</v>
      </c>
      <c r="AC982" s="110"/>
      <c r="AD982" s="533">
        <f t="shared" si="556"/>
        <v>-5334029.3854166679</v>
      </c>
      <c r="AE982" s="537">
        <v>4</v>
      </c>
      <c r="AF982" s="156"/>
      <c r="AG982" s="277">
        <v>18</v>
      </c>
      <c r="AH982" s="116"/>
      <c r="AI982" s="116">
        <f>AD982</f>
        <v>-5334029.3854166679</v>
      </c>
      <c r="AJ982" s="116"/>
      <c r="AK982" s="117"/>
      <c r="AL982" s="116">
        <f t="shared" si="560"/>
        <v>-5334029.3854166679</v>
      </c>
      <c r="AM982" s="115"/>
      <c r="AN982" s="116"/>
      <c r="AO982" s="348">
        <f t="shared" si="561"/>
        <v>0</v>
      </c>
      <c r="AP982" s="297"/>
      <c r="AQ982" s="101">
        <f t="shared" si="557"/>
        <v>-6134443.9500000002</v>
      </c>
      <c r="AR982" s="116"/>
      <c r="AS982" s="116">
        <f>AQ982</f>
        <v>-6134443.9500000002</v>
      </c>
      <c r="AT982" s="116"/>
      <c r="AU982" s="117"/>
      <c r="AV982" s="116">
        <f t="shared" si="562"/>
        <v>-6134443.9500000002</v>
      </c>
      <c r="AW982" s="115"/>
      <c r="AX982" s="116"/>
      <c r="AY982" s="343">
        <f t="shared" si="563"/>
        <v>0</v>
      </c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</row>
    <row r="983" spans="1:76" s="21" customFormat="1" ht="12" customHeight="1">
      <c r="A983" s="195">
        <v>23002092</v>
      </c>
      <c r="B983" s="126" t="s">
        <v>2636</v>
      </c>
      <c r="C983" s="109" t="s">
        <v>212</v>
      </c>
      <c r="D983" s="130" t="str">
        <f t="shared" si="538"/>
        <v>GRB</v>
      </c>
      <c r="E983" s="130"/>
      <c r="F983" s="109"/>
      <c r="G983" s="130"/>
      <c r="H983" s="212" t="str">
        <f t="shared" si="555"/>
        <v/>
      </c>
      <c r="I983" s="212" t="str">
        <f t="shared" si="564"/>
        <v/>
      </c>
      <c r="J983" s="212" t="str">
        <f t="shared" si="565"/>
        <v>GRB</v>
      </c>
      <c r="K983" s="212" t="str">
        <f t="shared" si="566"/>
        <v/>
      </c>
      <c r="L983" s="212" t="str">
        <f t="shared" si="540"/>
        <v>NO</v>
      </c>
      <c r="M983" s="212" t="str">
        <f t="shared" si="541"/>
        <v>NO</v>
      </c>
      <c r="N983" s="212" t="str">
        <f t="shared" si="542"/>
        <v/>
      </c>
      <c r="O983" s="212"/>
      <c r="P983" s="110">
        <v>-15637.27</v>
      </c>
      <c r="Q983" s="110">
        <v>-15637.27</v>
      </c>
      <c r="R983" s="110">
        <v>-15637.27</v>
      </c>
      <c r="S983" s="110">
        <v>-15637.27</v>
      </c>
      <c r="T983" s="110">
        <v>-15637.27</v>
      </c>
      <c r="U983" s="110">
        <v>-15637.27</v>
      </c>
      <c r="V983" s="110">
        <v>-31920.65</v>
      </c>
      <c r="W983" s="110">
        <v>-31920.65</v>
      </c>
      <c r="X983" s="110">
        <v>-31920.65</v>
      </c>
      <c r="Y983" s="110">
        <v>-31920.65</v>
      </c>
      <c r="Z983" s="110">
        <v>-31920.65</v>
      </c>
      <c r="AA983" s="110">
        <v>-31920.65</v>
      </c>
      <c r="AB983" s="110">
        <v>-31920.65</v>
      </c>
      <c r="AC983" s="110"/>
      <c r="AD983" s="533">
        <f t="shared" si="556"/>
        <v>-24457.43416666667</v>
      </c>
      <c r="AE983" s="537"/>
      <c r="AF983" s="156">
        <v>1</v>
      </c>
      <c r="AG983" s="269" t="s">
        <v>643</v>
      </c>
      <c r="AH983" s="116"/>
      <c r="AI983" s="116"/>
      <c r="AJ983" s="116">
        <f>AD983</f>
        <v>-24457.43416666667</v>
      </c>
      <c r="AK983" s="117"/>
      <c r="AL983" s="116">
        <f t="shared" si="560"/>
        <v>-24457.43416666667</v>
      </c>
      <c r="AM983" s="115"/>
      <c r="AN983" s="116"/>
      <c r="AO983" s="348">
        <f t="shared" si="561"/>
        <v>0</v>
      </c>
      <c r="AP983" s="297"/>
      <c r="AQ983" s="101">
        <f t="shared" si="557"/>
        <v>-31920.65</v>
      </c>
      <c r="AR983" s="116"/>
      <c r="AS983" s="116"/>
      <c r="AT983" s="116">
        <f>AQ983</f>
        <v>-31920.65</v>
      </c>
      <c r="AU983" s="117"/>
      <c r="AV983" s="116">
        <f t="shared" si="562"/>
        <v>-31920.65</v>
      </c>
      <c r="AW983" s="115"/>
      <c r="AX983" s="116"/>
      <c r="AY983" s="343">
        <f t="shared" si="563"/>
        <v>0</v>
      </c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</row>
    <row r="984" spans="1:76" s="21" customFormat="1" ht="12" customHeight="1">
      <c r="A984" s="434">
        <v>23003021</v>
      </c>
      <c r="B984" s="244" t="s">
        <v>2637</v>
      </c>
      <c r="C984" s="410" t="s">
        <v>1390</v>
      </c>
      <c r="D984" s="411" t="str">
        <f t="shared" si="538"/>
        <v>ERB</v>
      </c>
      <c r="E984" s="411"/>
      <c r="F984" s="444">
        <v>42811</v>
      </c>
      <c r="G984" s="411"/>
      <c r="H984" s="412" t="str">
        <f t="shared" si="555"/>
        <v/>
      </c>
      <c r="I984" s="412" t="str">
        <f t="shared" si="564"/>
        <v>ERB</v>
      </c>
      <c r="J984" s="412" t="str">
        <f t="shared" si="565"/>
        <v/>
      </c>
      <c r="K984" s="412" t="str">
        <f t="shared" si="566"/>
        <v/>
      </c>
      <c r="L984" s="412" t="str">
        <f t="shared" si="540"/>
        <v>NO</v>
      </c>
      <c r="M984" s="412" t="str">
        <f t="shared" si="541"/>
        <v>NO</v>
      </c>
      <c r="N984" s="412" t="str">
        <f t="shared" si="542"/>
        <v/>
      </c>
      <c r="O984" s="412"/>
      <c r="P984" s="413">
        <v>260000</v>
      </c>
      <c r="Q984" s="413">
        <v>260000</v>
      </c>
      <c r="R984" s="413">
        <v>260000</v>
      </c>
      <c r="S984" s="413">
        <v>260000</v>
      </c>
      <c r="T984" s="413">
        <v>260000</v>
      </c>
      <c r="U984" s="413">
        <v>260000</v>
      </c>
      <c r="V984" s="413">
        <v>344380</v>
      </c>
      <c r="W984" s="413">
        <v>344380</v>
      </c>
      <c r="X984" s="413">
        <v>344380</v>
      </c>
      <c r="Y984" s="413">
        <v>344380</v>
      </c>
      <c r="Z984" s="413">
        <v>344380</v>
      </c>
      <c r="AA984" s="413">
        <v>344380</v>
      </c>
      <c r="AB984" s="413">
        <v>344380</v>
      </c>
      <c r="AC984" s="413"/>
      <c r="AD984" s="534">
        <f t="shared" si="556"/>
        <v>305705.83333333331</v>
      </c>
      <c r="AE984" s="538">
        <v>4</v>
      </c>
      <c r="AF984" s="475"/>
      <c r="AG984" s="415"/>
      <c r="AH984" s="416"/>
      <c r="AI984" s="416">
        <f>AD984</f>
        <v>305705.83333333331</v>
      </c>
      <c r="AJ984" s="416"/>
      <c r="AK984" s="417"/>
      <c r="AL984" s="416">
        <f t="shared" si="560"/>
        <v>305705.83333333331</v>
      </c>
      <c r="AM984" s="418"/>
      <c r="AN984" s="416"/>
      <c r="AO984" s="419">
        <f t="shared" si="561"/>
        <v>0</v>
      </c>
      <c r="AP984" s="297"/>
      <c r="AQ984" s="420">
        <f t="shared" si="557"/>
        <v>344380</v>
      </c>
      <c r="AR984" s="416"/>
      <c r="AS984" s="416">
        <f>AQ984</f>
        <v>344380</v>
      </c>
      <c r="AT984" s="416"/>
      <c r="AU984" s="417"/>
      <c r="AV984" s="416">
        <f t="shared" si="562"/>
        <v>344380</v>
      </c>
      <c r="AW984" s="418"/>
      <c r="AX984" s="416"/>
      <c r="AY984" s="421">
        <f t="shared" si="563"/>
        <v>0</v>
      </c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</row>
    <row r="985" spans="1:76" s="21" customFormat="1" ht="12" customHeight="1">
      <c r="A985" s="434">
        <v>23003031</v>
      </c>
      <c r="B985" s="244" t="s">
        <v>2638</v>
      </c>
      <c r="C985" s="410" t="s">
        <v>1392</v>
      </c>
      <c r="D985" s="411" t="str">
        <f t="shared" si="538"/>
        <v>ERB</v>
      </c>
      <c r="E985" s="411"/>
      <c r="F985" s="444">
        <v>42811</v>
      </c>
      <c r="G985" s="411"/>
      <c r="H985" s="412" t="str">
        <f t="shared" si="555"/>
        <v/>
      </c>
      <c r="I985" s="412" t="str">
        <f t="shared" si="564"/>
        <v>ERB</v>
      </c>
      <c r="J985" s="412" t="str">
        <f t="shared" si="565"/>
        <v/>
      </c>
      <c r="K985" s="412" t="str">
        <f t="shared" si="566"/>
        <v/>
      </c>
      <c r="L985" s="412" t="str">
        <f t="shared" si="540"/>
        <v>NO</v>
      </c>
      <c r="M985" s="412" t="str">
        <f t="shared" si="541"/>
        <v>NO</v>
      </c>
      <c r="N985" s="412" t="str">
        <f t="shared" si="542"/>
        <v/>
      </c>
      <c r="O985" s="412"/>
      <c r="P985" s="413">
        <v>3845000</v>
      </c>
      <c r="Q985" s="413">
        <v>3845000</v>
      </c>
      <c r="R985" s="413">
        <v>3845000</v>
      </c>
      <c r="S985" s="413">
        <v>3845000</v>
      </c>
      <c r="T985" s="413">
        <v>3845000</v>
      </c>
      <c r="U985" s="413">
        <v>3845000</v>
      </c>
      <c r="V985" s="413">
        <v>5460273</v>
      </c>
      <c r="W985" s="413">
        <v>5460273</v>
      </c>
      <c r="X985" s="413">
        <v>5460273</v>
      </c>
      <c r="Y985" s="413">
        <v>5460273</v>
      </c>
      <c r="Z985" s="413">
        <v>5460273</v>
      </c>
      <c r="AA985" s="413">
        <v>5460273</v>
      </c>
      <c r="AB985" s="413">
        <v>5460273</v>
      </c>
      <c r="AC985" s="413"/>
      <c r="AD985" s="534">
        <f t="shared" si="556"/>
        <v>4719939.541666667</v>
      </c>
      <c r="AE985" s="538">
        <v>4</v>
      </c>
      <c r="AF985" s="475"/>
      <c r="AG985" s="415"/>
      <c r="AH985" s="416"/>
      <c r="AI985" s="416">
        <f>AD985</f>
        <v>4719939.541666667</v>
      </c>
      <c r="AJ985" s="416"/>
      <c r="AK985" s="417"/>
      <c r="AL985" s="416">
        <f t="shared" si="560"/>
        <v>4719939.541666667</v>
      </c>
      <c r="AM985" s="418"/>
      <c r="AN985" s="416"/>
      <c r="AO985" s="419">
        <f t="shared" si="561"/>
        <v>0</v>
      </c>
      <c r="AP985" s="297"/>
      <c r="AQ985" s="420">
        <f t="shared" si="557"/>
        <v>5460273</v>
      </c>
      <c r="AR985" s="416"/>
      <c r="AS985" s="416">
        <f>AQ985</f>
        <v>5460273</v>
      </c>
      <c r="AT985" s="416"/>
      <c r="AU985" s="417"/>
      <c r="AV985" s="416">
        <f t="shared" si="562"/>
        <v>5460273</v>
      </c>
      <c r="AW985" s="418"/>
      <c r="AX985" s="416"/>
      <c r="AY985" s="421">
        <f t="shared" si="563"/>
        <v>0</v>
      </c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</row>
    <row r="986" spans="1:76" s="21" customFormat="1" ht="12" customHeight="1">
      <c r="A986" s="195">
        <v>23108323</v>
      </c>
      <c r="B986" s="126" t="s">
        <v>2639</v>
      </c>
      <c r="C986" s="109" t="s">
        <v>74</v>
      </c>
      <c r="D986" s="130" t="str">
        <f t="shared" si="538"/>
        <v>AIC</v>
      </c>
      <c r="E986" s="130"/>
      <c r="F986" s="109"/>
      <c r="G986" s="130"/>
      <c r="H986" s="212" t="str">
        <f t="shared" si="555"/>
        <v>AIC</v>
      </c>
      <c r="I986" s="212" t="str">
        <f t="shared" si="564"/>
        <v/>
      </c>
      <c r="J986" s="212" t="str">
        <f t="shared" si="565"/>
        <v/>
      </c>
      <c r="K986" s="212" t="str">
        <f t="shared" si="566"/>
        <v/>
      </c>
      <c r="L986" s="212" t="str">
        <f t="shared" si="540"/>
        <v>NO</v>
      </c>
      <c r="M986" s="212" t="str">
        <f t="shared" si="541"/>
        <v>NO</v>
      </c>
      <c r="N986" s="212" t="str">
        <f t="shared" si="542"/>
        <v/>
      </c>
      <c r="O986" s="212"/>
      <c r="P986" s="110">
        <v>-5000000</v>
      </c>
      <c r="Q986" s="110">
        <v>-15000000</v>
      </c>
      <c r="R986" s="110">
        <v>-11000000</v>
      </c>
      <c r="S986" s="110">
        <v>-58000000</v>
      </c>
      <c r="T986" s="110">
        <v>-76000000</v>
      </c>
      <c r="U986" s="110">
        <v>-84500000</v>
      </c>
      <c r="V986" s="110">
        <v>-133250000</v>
      </c>
      <c r="W986" s="110">
        <v>-113000000</v>
      </c>
      <c r="X986" s="110">
        <v>-52050000</v>
      </c>
      <c r="Y986" s="110">
        <v>-126850000</v>
      </c>
      <c r="Z986" s="110">
        <v>-108000000</v>
      </c>
      <c r="AA986" s="110">
        <v>-84000000</v>
      </c>
      <c r="AB986" s="110">
        <v>0</v>
      </c>
      <c r="AC986" s="110"/>
      <c r="AD986" s="533">
        <f t="shared" si="556"/>
        <v>-72012500</v>
      </c>
      <c r="AE986" s="529"/>
      <c r="AF986" s="118"/>
      <c r="AG986" s="270">
        <v>9</v>
      </c>
      <c r="AH986" s="116">
        <f>AD986</f>
        <v>-72012500</v>
      </c>
      <c r="AI986" s="116"/>
      <c r="AJ986" s="116"/>
      <c r="AK986" s="117"/>
      <c r="AL986" s="116">
        <f t="shared" si="560"/>
        <v>0</v>
      </c>
      <c r="AM986" s="115"/>
      <c r="AN986" s="116"/>
      <c r="AO986" s="348">
        <f t="shared" si="561"/>
        <v>0</v>
      </c>
      <c r="AP986" s="297"/>
      <c r="AQ986" s="101">
        <f t="shared" si="557"/>
        <v>0</v>
      </c>
      <c r="AR986" s="116">
        <f>AQ986</f>
        <v>0</v>
      </c>
      <c r="AS986" s="116"/>
      <c r="AT986" s="116"/>
      <c r="AU986" s="117"/>
      <c r="AV986" s="116">
        <f t="shared" si="562"/>
        <v>0</v>
      </c>
      <c r="AW986" s="115"/>
      <c r="AX986" s="116"/>
      <c r="AY986" s="343">
        <f t="shared" si="563"/>
        <v>0</v>
      </c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</row>
    <row r="987" spans="1:76" s="21" customFormat="1" ht="12" customHeight="1">
      <c r="A987" s="195">
        <v>23108363</v>
      </c>
      <c r="B987" s="126" t="s">
        <v>2640</v>
      </c>
      <c r="C987" s="109" t="s">
        <v>449</v>
      </c>
      <c r="D987" s="130" t="str">
        <f t="shared" si="538"/>
        <v>AIC</v>
      </c>
      <c r="E987" s="130"/>
      <c r="F987" s="109"/>
      <c r="G987" s="130"/>
      <c r="H987" s="212" t="str">
        <f t="shared" si="555"/>
        <v>AIC</v>
      </c>
      <c r="I987" s="212" t="str">
        <f t="shared" si="564"/>
        <v/>
      </c>
      <c r="J987" s="212" t="str">
        <f t="shared" si="565"/>
        <v/>
      </c>
      <c r="K987" s="212" t="str">
        <f t="shared" si="566"/>
        <v/>
      </c>
      <c r="L987" s="212" t="str">
        <f t="shared" si="540"/>
        <v>NO</v>
      </c>
      <c r="M987" s="212" t="str">
        <f t="shared" si="541"/>
        <v>NO</v>
      </c>
      <c r="N987" s="212" t="str">
        <f t="shared" si="542"/>
        <v/>
      </c>
      <c r="O987" s="212"/>
      <c r="P987" s="110">
        <v>0</v>
      </c>
      <c r="Q987" s="110">
        <v>0</v>
      </c>
      <c r="R987" s="110">
        <v>-15000000</v>
      </c>
      <c r="S987" s="110">
        <v>-45000000</v>
      </c>
      <c r="T987" s="110">
        <v>-59000000</v>
      </c>
      <c r="U987" s="110">
        <v>-85660000</v>
      </c>
      <c r="V987" s="110">
        <v>-111160000</v>
      </c>
      <c r="W987" s="110">
        <v>-85500000</v>
      </c>
      <c r="X987" s="110">
        <v>-67000000</v>
      </c>
      <c r="Y987" s="110">
        <v>-90000000</v>
      </c>
      <c r="Z987" s="110">
        <v>-97000000</v>
      </c>
      <c r="AA987" s="110">
        <v>-76000000</v>
      </c>
      <c r="AB987" s="110">
        <v>-10000000</v>
      </c>
      <c r="AC987" s="110"/>
      <c r="AD987" s="533">
        <f t="shared" si="556"/>
        <v>-61360000</v>
      </c>
      <c r="AE987" s="529"/>
      <c r="AF987" s="118"/>
      <c r="AG987" s="270">
        <v>9</v>
      </c>
      <c r="AH987" s="116">
        <f>AD987</f>
        <v>-61360000</v>
      </c>
      <c r="AI987" s="116"/>
      <c r="AJ987" s="116"/>
      <c r="AK987" s="117"/>
      <c r="AL987" s="116">
        <f t="shared" si="560"/>
        <v>0</v>
      </c>
      <c r="AM987" s="115"/>
      <c r="AN987" s="116"/>
      <c r="AO987" s="348">
        <f t="shared" si="561"/>
        <v>0</v>
      </c>
      <c r="AP987" s="297"/>
      <c r="AQ987" s="101">
        <f t="shared" si="557"/>
        <v>-10000000</v>
      </c>
      <c r="AR987" s="116">
        <f>AQ987</f>
        <v>-10000000</v>
      </c>
      <c r="AS987" s="116"/>
      <c r="AT987" s="116"/>
      <c r="AU987" s="117"/>
      <c r="AV987" s="116">
        <f t="shared" si="562"/>
        <v>0</v>
      </c>
      <c r="AW987" s="115"/>
      <c r="AX987" s="116"/>
      <c r="AY987" s="343">
        <f t="shared" si="563"/>
        <v>0</v>
      </c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</row>
    <row r="988" spans="1:76" s="21" customFormat="1" ht="12" customHeight="1">
      <c r="A988" s="195">
        <v>23108383</v>
      </c>
      <c r="B988" s="126" t="s">
        <v>2641</v>
      </c>
      <c r="C988" s="109" t="s">
        <v>374</v>
      </c>
      <c r="D988" s="130" t="str">
        <f t="shared" si="538"/>
        <v>AIC</v>
      </c>
      <c r="E988" s="130"/>
      <c r="F988" s="109"/>
      <c r="G988" s="130"/>
      <c r="H988" s="212" t="str">
        <f t="shared" si="555"/>
        <v>AIC</v>
      </c>
      <c r="I988" s="212" t="str">
        <f t="shared" si="564"/>
        <v/>
      </c>
      <c r="J988" s="212" t="str">
        <f t="shared" si="565"/>
        <v/>
      </c>
      <c r="K988" s="212" t="str">
        <f t="shared" si="566"/>
        <v/>
      </c>
      <c r="L988" s="212" t="str">
        <f t="shared" si="540"/>
        <v>NO</v>
      </c>
      <c r="M988" s="212" t="str">
        <f t="shared" si="541"/>
        <v>NO</v>
      </c>
      <c r="N988" s="212" t="str">
        <f t="shared" si="542"/>
        <v/>
      </c>
      <c r="O988" s="212"/>
      <c r="P988" s="110">
        <v>0</v>
      </c>
      <c r="Q988" s="110">
        <v>-10000000</v>
      </c>
      <c r="R988" s="110">
        <v>-11000000</v>
      </c>
      <c r="S988" s="110">
        <v>-36000000</v>
      </c>
      <c r="T988" s="110">
        <v>-54000000</v>
      </c>
      <c r="U988" s="110">
        <v>-40599000</v>
      </c>
      <c r="V988" s="110">
        <v>-85053000</v>
      </c>
      <c r="W988" s="110">
        <v>-57000000</v>
      </c>
      <c r="X988" s="110">
        <v>-34000000</v>
      </c>
      <c r="Y988" s="110">
        <v>-103159000</v>
      </c>
      <c r="Z988" s="110">
        <v>-69000000</v>
      </c>
      <c r="AA988" s="110">
        <v>-91000000</v>
      </c>
      <c r="AB988" s="110">
        <v>-8000000</v>
      </c>
      <c r="AC988" s="110"/>
      <c r="AD988" s="533">
        <f t="shared" si="556"/>
        <v>-49567583.333333336</v>
      </c>
      <c r="AE988" s="529"/>
      <c r="AF988" s="118"/>
      <c r="AG988" s="270">
        <v>9</v>
      </c>
      <c r="AH988" s="116">
        <f>AD988</f>
        <v>-49567583.333333336</v>
      </c>
      <c r="AI988" s="116"/>
      <c r="AJ988" s="116"/>
      <c r="AK988" s="117"/>
      <c r="AL988" s="116">
        <f t="shared" si="560"/>
        <v>0</v>
      </c>
      <c r="AM988" s="115"/>
      <c r="AN988" s="116"/>
      <c r="AO988" s="348">
        <f t="shared" si="561"/>
        <v>0</v>
      </c>
      <c r="AP988" s="297"/>
      <c r="AQ988" s="101">
        <f t="shared" si="557"/>
        <v>-8000000</v>
      </c>
      <c r="AR988" s="116">
        <f>AQ988</f>
        <v>-8000000</v>
      </c>
      <c r="AS988" s="116"/>
      <c r="AT988" s="116"/>
      <c r="AU988" s="117"/>
      <c r="AV988" s="116">
        <f t="shared" si="562"/>
        <v>0</v>
      </c>
      <c r="AW988" s="115"/>
      <c r="AX988" s="116"/>
      <c r="AY988" s="343">
        <f t="shared" si="563"/>
        <v>0</v>
      </c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</row>
    <row r="989" spans="1:76" s="21" customFormat="1" ht="12" customHeight="1">
      <c r="A989" s="423">
        <v>23108393</v>
      </c>
      <c r="B989" s="126" t="s">
        <v>2642</v>
      </c>
      <c r="C989" s="410" t="s">
        <v>1599</v>
      </c>
      <c r="D989" s="411" t="str">
        <f t="shared" si="538"/>
        <v>AIC</v>
      </c>
      <c r="E989" s="411"/>
      <c r="F989" s="444">
        <v>43190</v>
      </c>
      <c r="G989" s="411"/>
      <c r="H989" s="412" t="str">
        <f t="shared" si="555"/>
        <v>AIC</v>
      </c>
      <c r="I989" s="412" t="str">
        <f t="shared" si="564"/>
        <v/>
      </c>
      <c r="J989" s="412" t="str">
        <f t="shared" si="565"/>
        <v/>
      </c>
      <c r="K989" s="412" t="str">
        <f t="shared" si="566"/>
        <v/>
      </c>
      <c r="L989" s="412" t="str">
        <f t="shared" ref="L989" si="567">IF(VALUE(AM989),"W/C",IF(ISBLANK(AM989),"NO","W/C"))</f>
        <v>NO</v>
      </c>
      <c r="M989" s="412" t="str">
        <f t="shared" ref="M989" si="568">IF(VALUE(AN989),"W/C",IF(ISBLANK(AN989),"NO","W/C"))</f>
        <v>NO</v>
      </c>
      <c r="N989" s="412" t="str">
        <f t="shared" ref="N989" si="569">IF(OR(CONCATENATE(L989,M989)="NOW/C",CONCATENATE(L989,M989)="W/CNO"),"W/C","")</f>
        <v/>
      </c>
      <c r="O989" s="412"/>
      <c r="P989" s="413">
        <v>0</v>
      </c>
      <c r="Q989" s="413">
        <v>0</v>
      </c>
      <c r="R989" s="413">
        <v>0</v>
      </c>
      <c r="S989" s="413">
        <v>0</v>
      </c>
      <c r="T989" s="413">
        <v>0</v>
      </c>
      <c r="U989" s="413">
        <v>0</v>
      </c>
      <c r="V989" s="413">
        <v>0</v>
      </c>
      <c r="W989" s="413">
        <v>0</v>
      </c>
      <c r="X989" s="413">
        <v>0</v>
      </c>
      <c r="Y989" s="413">
        <v>-50680000</v>
      </c>
      <c r="Z989" s="413">
        <v>-117000000</v>
      </c>
      <c r="AA989" s="413">
        <v>-115000000</v>
      </c>
      <c r="AB989" s="413">
        <v>-10000000</v>
      </c>
      <c r="AC989" s="413"/>
      <c r="AD989" s="534">
        <f t="shared" si="556"/>
        <v>-23973333.333333332</v>
      </c>
      <c r="AE989" s="530"/>
      <c r="AF989" s="414"/>
      <c r="AG989" s="415" t="s">
        <v>165</v>
      </c>
      <c r="AH989" s="416">
        <f>AD989</f>
        <v>-23973333.333333332</v>
      </c>
      <c r="AI989" s="416"/>
      <c r="AJ989" s="416"/>
      <c r="AK989" s="417"/>
      <c r="AL989" s="416">
        <f t="shared" si="560"/>
        <v>0</v>
      </c>
      <c r="AM989" s="418"/>
      <c r="AN989" s="416"/>
      <c r="AO989" s="419"/>
      <c r="AP989" s="297"/>
      <c r="AQ989" s="420">
        <f t="shared" si="557"/>
        <v>-10000000</v>
      </c>
      <c r="AR989" s="416">
        <f>AQ989</f>
        <v>-10000000</v>
      </c>
      <c r="AS989" s="416"/>
      <c r="AT989" s="416"/>
      <c r="AU989" s="417"/>
      <c r="AV989" s="416">
        <f t="shared" si="562"/>
        <v>0</v>
      </c>
      <c r="AW989" s="418"/>
      <c r="AX989" s="416"/>
      <c r="AY989" s="421">
        <f t="shared" si="563"/>
        <v>0</v>
      </c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</row>
    <row r="990" spans="1:76" s="21" customFormat="1" ht="12" customHeight="1">
      <c r="A990" s="195">
        <v>23200011</v>
      </c>
      <c r="B990" s="126" t="s">
        <v>2643</v>
      </c>
      <c r="C990" s="109" t="s">
        <v>637</v>
      </c>
      <c r="D990" s="130" t="str">
        <f t="shared" si="538"/>
        <v>W/C</v>
      </c>
      <c r="E990" s="130"/>
      <c r="F990" s="109"/>
      <c r="G990" s="130"/>
      <c r="H990" s="212" t="str">
        <f t="shared" si="555"/>
        <v/>
      </c>
      <c r="I990" s="212" t="str">
        <f t="shared" si="564"/>
        <v/>
      </c>
      <c r="J990" s="212" t="str">
        <f t="shared" si="565"/>
        <v/>
      </c>
      <c r="K990" s="212" t="str">
        <f t="shared" si="566"/>
        <v/>
      </c>
      <c r="L990" s="212" t="str">
        <f t="shared" si="540"/>
        <v>NO</v>
      </c>
      <c r="M990" s="212" t="str">
        <f t="shared" si="541"/>
        <v>W/C</v>
      </c>
      <c r="N990" s="212" t="str">
        <f t="shared" si="542"/>
        <v>W/C</v>
      </c>
      <c r="O990" s="212"/>
      <c r="P990" s="110">
        <v>-6800394.6399999997</v>
      </c>
      <c r="Q990" s="110">
        <v>-9330889.8300000001</v>
      </c>
      <c r="R990" s="110">
        <v>-9537539.8900000006</v>
      </c>
      <c r="S990" s="110">
        <v>-8315182.6200000001</v>
      </c>
      <c r="T990" s="110">
        <v>-5083642.49</v>
      </c>
      <c r="U990" s="110">
        <v>-8066659.7400000002</v>
      </c>
      <c r="V990" s="110">
        <v>-6862325.1399999997</v>
      </c>
      <c r="W990" s="110">
        <v>-7354404.4800000004</v>
      </c>
      <c r="X990" s="110">
        <v>-6779107.9199999999</v>
      </c>
      <c r="Y990" s="110">
        <v>-8408661.9900000002</v>
      </c>
      <c r="Z990" s="110">
        <v>-3521916.36</v>
      </c>
      <c r="AA990" s="110">
        <v>-4586664.49</v>
      </c>
      <c r="AB990" s="110">
        <v>-6617649.5300000003</v>
      </c>
      <c r="AC990" s="110"/>
      <c r="AD990" s="533">
        <f t="shared" si="556"/>
        <v>-7046334.7529166648</v>
      </c>
      <c r="AE990" s="529"/>
      <c r="AF990" s="118"/>
      <c r="AG990" s="270"/>
      <c r="AH990" s="116"/>
      <c r="AI990" s="116"/>
      <c r="AJ990" s="116"/>
      <c r="AK990" s="117"/>
      <c r="AL990" s="116">
        <f t="shared" si="560"/>
        <v>0</v>
      </c>
      <c r="AM990" s="115"/>
      <c r="AN990" s="116">
        <f t="shared" ref="AN990:AN1009" si="570">AD990</f>
        <v>-7046334.7529166648</v>
      </c>
      <c r="AO990" s="348">
        <f t="shared" si="561"/>
        <v>-7046334.7529166648</v>
      </c>
      <c r="AP990" s="297"/>
      <c r="AQ990" s="101">
        <f t="shared" si="557"/>
        <v>-6617649.5300000003</v>
      </c>
      <c r="AR990" s="116"/>
      <c r="AS990" s="116"/>
      <c r="AT990" s="116"/>
      <c r="AU990" s="117"/>
      <c r="AV990" s="116">
        <f t="shared" si="562"/>
        <v>0</v>
      </c>
      <c r="AW990" s="115"/>
      <c r="AX990" s="116">
        <f>AQ990</f>
        <v>-6617649.5300000003</v>
      </c>
      <c r="AY990" s="343">
        <f t="shared" si="563"/>
        <v>-6617649.5300000003</v>
      </c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</row>
    <row r="991" spans="1:76" s="21" customFormat="1" ht="12" customHeight="1">
      <c r="A991" s="195">
        <v>23200031</v>
      </c>
      <c r="B991" s="126" t="s">
        <v>2644</v>
      </c>
      <c r="C991" s="109" t="s">
        <v>159</v>
      </c>
      <c r="D991" s="130" t="str">
        <f t="shared" si="538"/>
        <v>W/C</v>
      </c>
      <c r="E991" s="130"/>
      <c r="F991" s="109"/>
      <c r="G991" s="130"/>
      <c r="H991" s="212" t="str">
        <f t="shared" si="555"/>
        <v/>
      </c>
      <c r="I991" s="212" t="str">
        <f t="shared" si="564"/>
        <v/>
      </c>
      <c r="J991" s="212" t="str">
        <f t="shared" si="565"/>
        <v/>
      </c>
      <c r="K991" s="212" t="str">
        <f t="shared" si="566"/>
        <v/>
      </c>
      <c r="L991" s="212" t="str">
        <f t="shared" si="540"/>
        <v>NO</v>
      </c>
      <c r="M991" s="212" t="str">
        <f t="shared" si="541"/>
        <v>W/C</v>
      </c>
      <c r="N991" s="212" t="str">
        <f t="shared" si="542"/>
        <v>W/C</v>
      </c>
      <c r="O991" s="212"/>
      <c r="P991" s="110">
        <v>-24472832.18</v>
      </c>
      <c r="Q991" s="110">
        <v>-22052902.629999999</v>
      </c>
      <c r="R991" s="110">
        <v>-19964871.940000001</v>
      </c>
      <c r="S991" s="110">
        <v>-17807466.420000002</v>
      </c>
      <c r="T991" s="110">
        <v>-16723067.67</v>
      </c>
      <c r="U991" s="110">
        <v>-18528521.190000001</v>
      </c>
      <c r="V991" s="110">
        <v>-22412354.539999999</v>
      </c>
      <c r="W991" s="110">
        <v>-18909964.010000002</v>
      </c>
      <c r="X991" s="110">
        <v>-15533886.42</v>
      </c>
      <c r="Y991" s="110">
        <v>-14749054.720000001</v>
      </c>
      <c r="Z991" s="110">
        <v>-15430698.300000001</v>
      </c>
      <c r="AA991" s="110">
        <v>-14684060.220000001</v>
      </c>
      <c r="AB991" s="110">
        <v>-14882798</v>
      </c>
      <c r="AC991" s="110"/>
      <c r="AD991" s="533">
        <f t="shared" si="556"/>
        <v>-18039555.262499999</v>
      </c>
      <c r="AE991" s="529"/>
      <c r="AF991" s="118"/>
      <c r="AG991" s="270"/>
      <c r="AH991" s="116"/>
      <c r="AI991" s="116"/>
      <c r="AJ991" s="116"/>
      <c r="AK991" s="117"/>
      <c r="AL991" s="116">
        <f t="shared" si="560"/>
        <v>0</v>
      </c>
      <c r="AM991" s="115"/>
      <c r="AN991" s="116">
        <f t="shared" si="570"/>
        <v>-18039555.262499999</v>
      </c>
      <c r="AO991" s="348">
        <f t="shared" si="561"/>
        <v>-18039555.262499999</v>
      </c>
      <c r="AP991" s="297"/>
      <c r="AQ991" s="101">
        <f t="shared" si="557"/>
        <v>-14882798</v>
      </c>
      <c r="AR991" s="116"/>
      <c r="AS991" s="116"/>
      <c r="AT991" s="116"/>
      <c r="AU991" s="117"/>
      <c r="AV991" s="116">
        <f t="shared" si="562"/>
        <v>0</v>
      </c>
      <c r="AW991" s="115"/>
      <c r="AX991" s="116">
        <f t="shared" ref="AX991:AX1025" si="571">AQ991</f>
        <v>-14882798</v>
      </c>
      <c r="AY991" s="343">
        <f t="shared" si="563"/>
        <v>-14882798</v>
      </c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</row>
    <row r="992" spans="1:76" s="21" customFormat="1" ht="12" customHeight="1">
      <c r="A992" s="195">
        <v>23200033</v>
      </c>
      <c r="B992" s="126" t="s">
        <v>2645</v>
      </c>
      <c r="C992" s="109" t="s">
        <v>835</v>
      </c>
      <c r="D992" s="130" t="str">
        <f t="shared" si="538"/>
        <v>W/C</v>
      </c>
      <c r="E992" s="130"/>
      <c r="F992" s="109"/>
      <c r="G992" s="130"/>
      <c r="H992" s="212" t="str">
        <f t="shared" si="555"/>
        <v/>
      </c>
      <c r="I992" s="212" t="str">
        <f t="shared" si="564"/>
        <v/>
      </c>
      <c r="J992" s="212" t="str">
        <f t="shared" si="565"/>
        <v/>
      </c>
      <c r="K992" s="212" t="str">
        <f t="shared" si="566"/>
        <v/>
      </c>
      <c r="L992" s="212" t="str">
        <f t="shared" si="540"/>
        <v>NO</v>
      </c>
      <c r="M992" s="212" t="str">
        <f t="shared" si="541"/>
        <v>W/C</v>
      </c>
      <c r="N992" s="212" t="str">
        <f t="shared" si="542"/>
        <v>W/C</v>
      </c>
      <c r="O992" s="212"/>
      <c r="P992" s="110">
        <v>-303491.53000000003</v>
      </c>
      <c r="Q992" s="110">
        <v>-1022346.97</v>
      </c>
      <c r="R992" s="110">
        <v>-303491.53000000003</v>
      </c>
      <c r="S992" s="110">
        <v>-303491.53000000003</v>
      </c>
      <c r="T992" s="110">
        <v>-606983.06000000006</v>
      </c>
      <c r="U992" s="110">
        <v>-303491.53000000003</v>
      </c>
      <c r="V992" s="110">
        <v>-647990.68999999994</v>
      </c>
      <c r="W992" s="110">
        <v>-418219.83</v>
      </c>
      <c r="X992" s="110">
        <v>-344045.29</v>
      </c>
      <c r="Y992" s="110">
        <v>-344045.29</v>
      </c>
      <c r="Z992" s="110">
        <v>-344045.29</v>
      </c>
      <c r="AA992" s="110">
        <v>-344045.29</v>
      </c>
      <c r="AB992" s="110">
        <v>-344045.29</v>
      </c>
      <c r="AC992" s="110"/>
      <c r="AD992" s="533">
        <f t="shared" si="556"/>
        <v>-442163.72583333333</v>
      </c>
      <c r="AE992" s="529"/>
      <c r="AF992" s="118"/>
      <c r="AG992" s="270"/>
      <c r="AH992" s="116"/>
      <c r="AI992" s="116"/>
      <c r="AJ992" s="116"/>
      <c r="AK992" s="117"/>
      <c r="AL992" s="116">
        <f t="shared" si="560"/>
        <v>0</v>
      </c>
      <c r="AM992" s="115"/>
      <c r="AN992" s="116">
        <f t="shared" si="570"/>
        <v>-442163.72583333333</v>
      </c>
      <c r="AO992" s="348">
        <f t="shared" si="561"/>
        <v>-442163.72583333333</v>
      </c>
      <c r="AP992" s="297"/>
      <c r="AQ992" s="101">
        <f t="shared" si="557"/>
        <v>-344045.29</v>
      </c>
      <c r="AR992" s="116"/>
      <c r="AS992" s="116"/>
      <c r="AT992" s="116"/>
      <c r="AU992" s="117"/>
      <c r="AV992" s="116">
        <f t="shared" si="562"/>
        <v>0</v>
      </c>
      <c r="AW992" s="115"/>
      <c r="AX992" s="116">
        <f t="shared" si="571"/>
        <v>-344045.29</v>
      </c>
      <c r="AY992" s="343">
        <f t="shared" si="563"/>
        <v>-344045.29</v>
      </c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</row>
    <row r="993" spans="1:76" s="21" customFormat="1" ht="12" customHeight="1">
      <c r="A993" s="195">
        <v>23200041</v>
      </c>
      <c r="B993" s="126" t="s">
        <v>2646</v>
      </c>
      <c r="C993" s="109" t="s">
        <v>304</v>
      </c>
      <c r="D993" s="130" t="str">
        <f t="shared" si="538"/>
        <v>W/C</v>
      </c>
      <c r="E993" s="130"/>
      <c r="F993" s="109"/>
      <c r="G993" s="130"/>
      <c r="H993" s="212" t="str">
        <f t="shared" si="555"/>
        <v/>
      </c>
      <c r="I993" s="212" t="str">
        <f t="shared" si="564"/>
        <v/>
      </c>
      <c r="J993" s="212" t="str">
        <f t="shared" si="565"/>
        <v/>
      </c>
      <c r="K993" s="212" t="str">
        <f t="shared" si="566"/>
        <v/>
      </c>
      <c r="L993" s="212" t="str">
        <f t="shared" si="540"/>
        <v>NO</v>
      </c>
      <c r="M993" s="212" t="str">
        <f t="shared" si="541"/>
        <v>W/C</v>
      </c>
      <c r="N993" s="212" t="str">
        <f t="shared" si="542"/>
        <v>W/C</v>
      </c>
      <c r="O993" s="212"/>
      <c r="P993" s="110">
        <v>-9044715</v>
      </c>
      <c r="Q993" s="110">
        <v>-9092797</v>
      </c>
      <c r="R993" s="110">
        <v>-9185077</v>
      </c>
      <c r="S993" s="110">
        <v>-9131550</v>
      </c>
      <c r="T993" s="110">
        <v>-8935155</v>
      </c>
      <c r="U993" s="110">
        <v>-8985234</v>
      </c>
      <c r="V993" s="110">
        <v>-9053784</v>
      </c>
      <c r="W993" s="110">
        <v>-8930789</v>
      </c>
      <c r="X993" s="110">
        <v>-8971674</v>
      </c>
      <c r="Y993" s="110">
        <v>-8923539</v>
      </c>
      <c r="Z993" s="110">
        <v>-8899597</v>
      </c>
      <c r="AA993" s="110">
        <v>-8815727</v>
      </c>
      <c r="AB993" s="110">
        <v>-9102392</v>
      </c>
      <c r="AC993" s="110"/>
      <c r="AD993" s="533">
        <f t="shared" si="556"/>
        <v>-8999873.041666666</v>
      </c>
      <c r="AE993" s="529"/>
      <c r="AF993" s="119"/>
      <c r="AG993" s="269"/>
      <c r="AH993" s="116"/>
      <c r="AI993" s="116"/>
      <c r="AJ993" s="116"/>
      <c r="AK993" s="117"/>
      <c r="AL993" s="116">
        <f t="shared" si="560"/>
        <v>0</v>
      </c>
      <c r="AM993" s="115"/>
      <c r="AN993" s="116">
        <f t="shared" si="570"/>
        <v>-8999873.041666666</v>
      </c>
      <c r="AO993" s="348">
        <f t="shared" si="561"/>
        <v>-8999873.041666666</v>
      </c>
      <c r="AP993" s="297"/>
      <c r="AQ993" s="101">
        <f t="shared" si="557"/>
        <v>-9102392</v>
      </c>
      <c r="AR993" s="116"/>
      <c r="AS993" s="116"/>
      <c r="AT993" s="116"/>
      <c r="AU993" s="117"/>
      <c r="AV993" s="116">
        <f t="shared" si="562"/>
        <v>0</v>
      </c>
      <c r="AW993" s="115"/>
      <c r="AX993" s="116">
        <f t="shared" si="571"/>
        <v>-9102392</v>
      </c>
      <c r="AY993" s="343">
        <f t="shared" si="563"/>
        <v>-9102392</v>
      </c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</row>
    <row r="994" spans="1:76" s="21" customFormat="1" ht="12" customHeight="1">
      <c r="A994" s="195">
        <v>23200051</v>
      </c>
      <c r="B994" s="126" t="s">
        <v>2647</v>
      </c>
      <c r="C994" s="109" t="s">
        <v>305</v>
      </c>
      <c r="D994" s="130" t="str">
        <f t="shared" si="538"/>
        <v>W/C</v>
      </c>
      <c r="E994" s="130"/>
      <c r="F994" s="109"/>
      <c r="G994" s="130"/>
      <c r="H994" s="212" t="str">
        <f t="shared" si="555"/>
        <v/>
      </c>
      <c r="I994" s="212" t="str">
        <f t="shared" si="564"/>
        <v/>
      </c>
      <c r="J994" s="212" t="str">
        <f t="shared" si="565"/>
        <v/>
      </c>
      <c r="K994" s="212" t="str">
        <f t="shared" si="566"/>
        <v/>
      </c>
      <c r="L994" s="212" t="str">
        <f t="shared" si="540"/>
        <v>NO</v>
      </c>
      <c r="M994" s="212" t="str">
        <f t="shared" si="541"/>
        <v>W/C</v>
      </c>
      <c r="N994" s="212" t="str">
        <f t="shared" si="542"/>
        <v>W/C</v>
      </c>
      <c r="O994" s="212"/>
      <c r="P994" s="110">
        <v>-14912612.15</v>
      </c>
      <c r="Q994" s="110">
        <v>-15315424.34</v>
      </c>
      <c r="R994" s="110">
        <v>-14896480.82</v>
      </c>
      <c r="S994" s="110">
        <v>-14101939.24</v>
      </c>
      <c r="T994" s="110">
        <v>-14774631.41</v>
      </c>
      <c r="U994" s="110">
        <v>-14248155.779999999</v>
      </c>
      <c r="V994" s="110">
        <v>-14942605.83</v>
      </c>
      <c r="W994" s="110">
        <v>-14971466.689999999</v>
      </c>
      <c r="X994" s="110">
        <v>-14013841.380000001</v>
      </c>
      <c r="Y994" s="110">
        <v>-15030247.23</v>
      </c>
      <c r="Z994" s="110">
        <v>-15211680.560000001</v>
      </c>
      <c r="AA994" s="110">
        <v>-15756669.73</v>
      </c>
      <c r="AB994" s="110">
        <v>-15256349.050000001</v>
      </c>
      <c r="AC994" s="110"/>
      <c r="AD994" s="533">
        <f t="shared" si="556"/>
        <v>-14862301.967499999</v>
      </c>
      <c r="AE994" s="529"/>
      <c r="AF994" s="119"/>
      <c r="AG994" s="269"/>
      <c r="AH994" s="116"/>
      <c r="AI994" s="116"/>
      <c r="AJ994" s="116"/>
      <c r="AK994" s="117"/>
      <c r="AL994" s="116">
        <f t="shared" si="560"/>
        <v>0</v>
      </c>
      <c r="AM994" s="115"/>
      <c r="AN994" s="116">
        <f t="shared" si="570"/>
        <v>-14862301.967499999</v>
      </c>
      <c r="AO994" s="348">
        <f t="shared" si="561"/>
        <v>-14862301.967499999</v>
      </c>
      <c r="AP994" s="297"/>
      <c r="AQ994" s="101">
        <f t="shared" si="557"/>
        <v>-15256349.050000001</v>
      </c>
      <c r="AR994" s="116"/>
      <c r="AS994" s="116"/>
      <c r="AT994" s="116"/>
      <c r="AU994" s="117"/>
      <c r="AV994" s="116">
        <f t="shared" si="562"/>
        <v>0</v>
      </c>
      <c r="AW994" s="115"/>
      <c r="AX994" s="116">
        <f t="shared" si="571"/>
        <v>-15256349.050000001</v>
      </c>
      <c r="AY994" s="343">
        <f t="shared" si="563"/>
        <v>-15256349.050000001</v>
      </c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</row>
    <row r="995" spans="1:76" s="21" customFormat="1" ht="12" customHeight="1">
      <c r="A995" s="195">
        <v>23200061</v>
      </c>
      <c r="B995" s="126" t="s">
        <v>2648</v>
      </c>
      <c r="C995" s="109" t="s">
        <v>129</v>
      </c>
      <c r="D995" s="130" t="str">
        <f t="shared" si="538"/>
        <v>W/C</v>
      </c>
      <c r="E995" s="130"/>
      <c r="F995" s="109"/>
      <c r="G995" s="130"/>
      <c r="H995" s="212" t="str">
        <f t="shared" si="555"/>
        <v/>
      </c>
      <c r="I995" s="212" t="str">
        <f t="shared" si="564"/>
        <v/>
      </c>
      <c r="J995" s="212" t="str">
        <f t="shared" si="565"/>
        <v/>
      </c>
      <c r="K995" s="212" t="str">
        <f t="shared" si="566"/>
        <v/>
      </c>
      <c r="L995" s="212" t="str">
        <f t="shared" si="540"/>
        <v>NO</v>
      </c>
      <c r="M995" s="212" t="str">
        <f t="shared" si="541"/>
        <v>W/C</v>
      </c>
      <c r="N995" s="212" t="str">
        <f t="shared" si="542"/>
        <v>W/C</v>
      </c>
      <c r="O995" s="212"/>
      <c r="P995" s="110">
        <v>-8336842.46</v>
      </c>
      <c r="Q995" s="110">
        <v>-6647764.4900000002</v>
      </c>
      <c r="R995" s="110">
        <v>-10315141.99</v>
      </c>
      <c r="S995" s="110">
        <v>-8815684.9600000009</v>
      </c>
      <c r="T995" s="110">
        <v>-9666166.6600000001</v>
      </c>
      <c r="U995" s="110">
        <v>-12358726.24</v>
      </c>
      <c r="V995" s="110">
        <v>-19804411.199999999</v>
      </c>
      <c r="W995" s="110">
        <v>-17147088.379999999</v>
      </c>
      <c r="X995" s="110">
        <v>-12932322.58</v>
      </c>
      <c r="Y995" s="110">
        <v>-13050482.41</v>
      </c>
      <c r="Z995" s="110">
        <v>-11178989.32</v>
      </c>
      <c r="AA995" s="110">
        <v>-5906511.6699999999</v>
      </c>
      <c r="AB995" s="110">
        <v>-6624635.46</v>
      </c>
      <c r="AC995" s="110"/>
      <c r="AD995" s="533">
        <f t="shared" si="556"/>
        <v>-11275335.738333331</v>
      </c>
      <c r="AE995" s="529"/>
      <c r="AF995" s="119"/>
      <c r="AG995" s="269"/>
      <c r="AH995" s="116"/>
      <c r="AI995" s="116"/>
      <c r="AJ995" s="116"/>
      <c r="AK995" s="117"/>
      <c r="AL995" s="116">
        <f t="shared" si="560"/>
        <v>0</v>
      </c>
      <c r="AM995" s="115"/>
      <c r="AN995" s="116">
        <f t="shared" si="570"/>
        <v>-11275335.738333331</v>
      </c>
      <c r="AO995" s="348">
        <f t="shared" si="561"/>
        <v>-11275335.738333331</v>
      </c>
      <c r="AP995" s="297"/>
      <c r="AQ995" s="101">
        <f t="shared" si="557"/>
        <v>-6624635.46</v>
      </c>
      <c r="AR995" s="116"/>
      <c r="AS995" s="116"/>
      <c r="AT995" s="116"/>
      <c r="AU995" s="117"/>
      <c r="AV995" s="116">
        <f t="shared" si="562"/>
        <v>0</v>
      </c>
      <c r="AW995" s="115"/>
      <c r="AX995" s="116">
        <f t="shared" si="571"/>
        <v>-6624635.46</v>
      </c>
      <c r="AY995" s="343">
        <f t="shared" si="563"/>
        <v>-6624635.46</v>
      </c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</row>
    <row r="996" spans="1:76" s="21" customFormat="1" ht="12" customHeight="1">
      <c r="A996" s="195">
        <v>23200063</v>
      </c>
      <c r="B996" s="126" t="s">
        <v>2649</v>
      </c>
      <c r="C996" s="109" t="s">
        <v>836</v>
      </c>
      <c r="D996" s="130" t="str">
        <f t="shared" ref="D996:D1059" si="572">IF(CONCATENATE(H996,I996,J996,K996,N996)= "ERBGRB","CRB",CONCATENATE(H996,I996,J996,K996,N996))</f>
        <v>W/C</v>
      </c>
      <c r="E996" s="130"/>
      <c r="F996" s="109"/>
      <c r="G996" s="130"/>
      <c r="H996" s="212" t="str">
        <f t="shared" si="555"/>
        <v/>
      </c>
      <c r="I996" s="212" t="str">
        <f t="shared" si="564"/>
        <v/>
      </c>
      <c r="J996" s="212" t="str">
        <f t="shared" si="565"/>
        <v/>
      </c>
      <c r="K996" s="212" t="str">
        <f t="shared" si="566"/>
        <v/>
      </c>
      <c r="L996" s="212" t="str">
        <f t="shared" si="540"/>
        <v>NO</v>
      </c>
      <c r="M996" s="212" t="str">
        <f t="shared" si="541"/>
        <v>W/C</v>
      </c>
      <c r="N996" s="212" t="str">
        <f t="shared" si="542"/>
        <v>W/C</v>
      </c>
      <c r="O996" s="212"/>
      <c r="P996" s="110">
        <v>0</v>
      </c>
      <c r="Q996" s="110">
        <v>-3333892.43</v>
      </c>
      <c r="R996" s="110">
        <v>-3271075.37</v>
      </c>
      <c r="S996" s="110">
        <v>0</v>
      </c>
      <c r="T996" s="110">
        <v>0</v>
      </c>
      <c r="U996" s="110">
        <v>0</v>
      </c>
      <c r="V996" s="110">
        <v>0</v>
      </c>
      <c r="W996" s="110">
        <v>-3445181.56</v>
      </c>
      <c r="X996" s="110">
        <v>-3588255.02</v>
      </c>
      <c r="Y996" s="110">
        <v>0</v>
      </c>
      <c r="Z996" s="110">
        <v>0</v>
      </c>
      <c r="AA996" s="110">
        <v>0</v>
      </c>
      <c r="AB996" s="110">
        <v>0</v>
      </c>
      <c r="AC996" s="110"/>
      <c r="AD996" s="533">
        <f t="shared" si="556"/>
        <v>-1136533.6983333335</v>
      </c>
      <c r="AE996" s="529"/>
      <c r="AF996" s="118"/>
      <c r="AG996" s="270"/>
      <c r="AH996" s="116"/>
      <c r="AI996" s="116"/>
      <c r="AJ996" s="116"/>
      <c r="AK996" s="117"/>
      <c r="AL996" s="116">
        <f t="shared" si="560"/>
        <v>0</v>
      </c>
      <c r="AM996" s="115"/>
      <c r="AN996" s="116">
        <f t="shared" si="570"/>
        <v>-1136533.6983333335</v>
      </c>
      <c r="AO996" s="348">
        <f t="shared" si="561"/>
        <v>-1136533.6983333335</v>
      </c>
      <c r="AP996" s="297"/>
      <c r="AQ996" s="101">
        <f t="shared" si="557"/>
        <v>0</v>
      </c>
      <c r="AR996" s="116"/>
      <c r="AS996" s="116"/>
      <c r="AT996" s="116"/>
      <c r="AU996" s="117"/>
      <c r="AV996" s="116">
        <f t="shared" si="562"/>
        <v>0</v>
      </c>
      <c r="AW996" s="115"/>
      <c r="AX996" s="116">
        <f t="shared" si="571"/>
        <v>0</v>
      </c>
      <c r="AY996" s="343">
        <f t="shared" si="563"/>
        <v>0</v>
      </c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</row>
    <row r="997" spans="1:76" s="21" customFormat="1" ht="12" customHeight="1">
      <c r="A997" s="195">
        <v>23200071</v>
      </c>
      <c r="B997" s="126" t="s">
        <v>2650</v>
      </c>
      <c r="C997" s="109" t="s">
        <v>684</v>
      </c>
      <c r="D997" s="130" t="str">
        <f t="shared" si="572"/>
        <v>W/C</v>
      </c>
      <c r="E997" s="130"/>
      <c r="F997" s="109"/>
      <c r="G997" s="130"/>
      <c r="H997" s="212" t="str">
        <f t="shared" si="555"/>
        <v/>
      </c>
      <c r="I997" s="212" t="str">
        <f t="shared" si="564"/>
        <v/>
      </c>
      <c r="J997" s="212" t="str">
        <f t="shared" si="565"/>
        <v/>
      </c>
      <c r="K997" s="212" t="str">
        <f t="shared" si="566"/>
        <v/>
      </c>
      <c r="L997" s="212" t="str">
        <f t="shared" si="540"/>
        <v>NO</v>
      </c>
      <c r="M997" s="212" t="str">
        <f t="shared" si="541"/>
        <v>W/C</v>
      </c>
      <c r="N997" s="212" t="str">
        <f t="shared" si="542"/>
        <v>W/C</v>
      </c>
      <c r="O997" s="212"/>
      <c r="P997" s="110">
        <v>-3016156.23</v>
      </c>
      <c r="Q997" s="110">
        <v>-1958363.43</v>
      </c>
      <c r="R997" s="110">
        <v>-1493530.66</v>
      </c>
      <c r="S997" s="110">
        <v>-970893.77</v>
      </c>
      <c r="T997" s="110">
        <v>-1392682.1</v>
      </c>
      <c r="U997" s="110">
        <v>-2062942.33</v>
      </c>
      <c r="V997" s="110">
        <v>-1775116.16</v>
      </c>
      <c r="W997" s="110">
        <v>-2692438</v>
      </c>
      <c r="X997" s="110">
        <v>-2139988.64</v>
      </c>
      <c r="Y997" s="110">
        <v>-1537946.59</v>
      </c>
      <c r="Z997" s="110">
        <v>-2916083.02</v>
      </c>
      <c r="AA997" s="110">
        <v>-3543881.71</v>
      </c>
      <c r="AB997" s="110">
        <v>-2404249.5099999998</v>
      </c>
      <c r="AC997" s="110"/>
      <c r="AD997" s="533">
        <f t="shared" si="556"/>
        <v>-2099505.7733333334</v>
      </c>
      <c r="AE997" s="529"/>
      <c r="AF997" s="119"/>
      <c r="AG997" s="269"/>
      <c r="AH997" s="116"/>
      <c r="AI997" s="116"/>
      <c r="AJ997" s="116"/>
      <c r="AK997" s="117"/>
      <c r="AL997" s="116">
        <f t="shared" si="560"/>
        <v>0</v>
      </c>
      <c r="AM997" s="115"/>
      <c r="AN997" s="116">
        <f t="shared" si="570"/>
        <v>-2099505.7733333334</v>
      </c>
      <c r="AO997" s="348">
        <f t="shared" si="561"/>
        <v>-2099505.7733333334</v>
      </c>
      <c r="AP997" s="297"/>
      <c r="AQ997" s="101">
        <f t="shared" si="557"/>
        <v>-2404249.5099999998</v>
      </c>
      <c r="AR997" s="116"/>
      <c r="AS997" s="116"/>
      <c r="AT997" s="116"/>
      <c r="AU997" s="117"/>
      <c r="AV997" s="116">
        <f t="shared" si="562"/>
        <v>0</v>
      </c>
      <c r="AW997" s="115"/>
      <c r="AX997" s="116">
        <f t="shared" si="571"/>
        <v>-2404249.5099999998</v>
      </c>
      <c r="AY997" s="343">
        <f t="shared" si="563"/>
        <v>-2404249.5099999998</v>
      </c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</row>
    <row r="998" spans="1:76" s="21" customFormat="1" ht="12" customHeight="1">
      <c r="A998" s="195">
        <v>23200081</v>
      </c>
      <c r="B998" s="126" t="s">
        <v>2651</v>
      </c>
      <c r="C998" s="109" t="s">
        <v>685</v>
      </c>
      <c r="D998" s="130" t="str">
        <f t="shared" si="572"/>
        <v>W/C</v>
      </c>
      <c r="E998" s="130"/>
      <c r="F998" s="109"/>
      <c r="G998" s="130"/>
      <c r="H998" s="212" t="str">
        <f t="shared" si="555"/>
        <v/>
      </c>
      <c r="I998" s="212" t="str">
        <f t="shared" si="564"/>
        <v/>
      </c>
      <c r="J998" s="212" t="str">
        <f t="shared" si="565"/>
        <v/>
      </c>
      <c r="K998" s="212" t="str">
        <f t="shared" si="566"/>
        <v/>
      </c>
      <c r="L998" s="212" t="str">
        <f t="shared" si="540"/>
        <v>NO</v>
      </c>
      <c r="M998" s="212" t="str">
        <f t="shared" si="541"/>
        <v>W/C</v>
      </c>
      <c r="N998" s="212" t="str">
        <f t="shared" si="542"/>
        <v>W/C</v>
      </c>
      <c r="O998" s="212"/>
      <c r="P998" s="110">
        <v>-3620555.47</v>
      </c>
      <c r="Q998" s="110">
        <v>-4112565.23</v>
      </c>
      <c r="R998" s="110">
        <v>-4419590.7</v>
      </c>
      <c r="S998" s="110">
        <v>-4113713.53</v>
      </c>
      <c r="T998" s="110">
        <v>-3976374.67</v>
      </c>
      <c r="U998" s="110">
        <v>-4153888.36</v>
      </c>
      <c r="V998" s="110">
        <v>-4452153.75</v>
      </c>
      <c r="W998" s="110">
        <v>-4214044.26</v>
      </c>
      <c r="X998" s="110">
        <v>-4066125.67</v>
      </c>
      <c r="Y998" s="110">
        <v>-4312581.29</v>
      </c>
      <c r="Z998" s="110">
        <v>-3819025.88</v>
      </c>
      <c r="AA998" s="110">
        <v>-3950592.51</v>
      </c>
      <c r="AB998" s="110">
        <v>-3851971.46</v>
      </c>
      <c r="AC998" s="110"/>
      <c r="AD998" s="533">
        <f t="shared" si="556"/>
        <v>-4110576.6095833331</v>
      </c>
      <c r="AE998" s="529"/>
      <c r="AF998" s="119"/>
      <c r="AG998" s="269"/>
      <c r="AH998" s="116"/>
      <c r="AI998" s="116"/>
      <c r="AJ998" s="116"/>
      <c r="AK998" s="117"/>
      <c r="AL998" s="116">
        <f t="shared" si="560"/>
        <v>0</v>
      </c>
      <c r="AM998" s="115"/>
      <c r="AN998" s="116">
        <f t="shared" si="570"/>
        <v>-4110576.6095833331</v>
      </c>
      <c r="AO998" s="348">
        <f t="shared" si="561"/>
        <v>-4110576.6095833331</v>
      </c>
      <c r="AP998" s="297"/>
      <c r="AQ998" s="101">
        <f t="shared" si="557"/>
        <v>-3851971.46</v>
      </c>
      <c r="AR998" s="116"/>
      <c r="AS998" s="116"/>
      <c r="AT998" s="116"/>
      <c r="AU998" s="117"/>
      <c r="AV998" s="116">
        <f t="shared" si="562"/>
        <v>0</v>
      </c>
      <c r="AW998" s="115"/>
      <c r="AX998" s="116">
        <f t="shared" si="571"/>
        <v>-3851971.46</v>
      </c>
      <c r="AY998" s="343">
        <f t="shared" si="563"/>
        <v>-3851971.46</v>
      </c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</row>
    <row r="999" spans="1:76" s="21" customFormat="1" ht="12" customHeight="1">
      <c r="A999" s="195">
        <v>23200101</v>
      </c>
      <c r="B999" s="126" t="s">
        <v>2652</v>
      </c>
      <c r="C999" s="109" t="s">
        <v>299</v>
      </c>
      <c r="D999" s="130" t="str">
        <f t="shared" si="572"/>
        <v>W/C</v>
      </c>
      <c r="E999" s="130"/>
      <c r="F999" s="109"/>
      <c r="G999" s="130"/>
      <c r="H999" s="212" t="str">
        <f t="shared" ref="H999:H1030" si="573">IF(VALUE(AH999),H$7,IF(ISBLANK(AH999),"",H$7))</f>
        <v/>
      </c>
      <c r="I999" s="212" t="str">
        <f t="shared" si="564"/>
        <v/>
      </c>
      <c r="J999" s="212" t="str">
        <f t="shared" si="565"/>
        <v/>
      </c>
      <c r="K999" s="212" t="str">
        <f t="shared" si="566"/>
        <v/>
      </c>
      <c r="L999" s="212" t="str">
        <f t="shared" si="540"/>
        <v>NO</v>
      </c>
      <c r="M999" s="212" t="str">
        <f t="shared" si="541"/>
        <v>W/C</v>
      </c>
      <c r="N999" s="212" t="str">
        <f t="shared" si="542"/>
        <v>W/C</v>
      </c>
      <c r="O999" s="212"/>
      <c r="P999" s="110">
        <v>-665712.03</v>
      </c>
      <c r="Q999" s="110">
        <v>-128186</v>
      </c>
      <c r="R999" s="110">
        <v>-2489586</v>
      </c>
      <c r="S999" s="110">
        <v>-398847.36</v>
      </c>
      <c r="T999" s="110">
        <v>-84554</v>
      </c>
      <c r="U999" s="110">
        <v>-153435.25</v>
      </c>
      <c r="V999" s="110">
        <v>-243961.60000000001</v>
      </c>
      <c r="W999" s="110">
        <v>-596969.75</v>
      </c>
      <c r="X999" s="110">
        <v>-934246.81</v>
      </c>
      <c r="Y999" s="110">
        <v>-562992</v>
      </c>
      <c r="Z999" s="110">
        <v>-143680</v>
      </c>
      <c r="AA999" s="110">
        <v>1184742</v>
      </c>
      <c r="AB999" s="110">
        <v>0</v>
      </c>
      <c r="AC999" s="110"/>
      <c r="AD999" s="533">
        <f t="shared" si="556"/>
        <v>-407047.73208333325</v>
      </c>
      <c r="AE999" s="529"/>
      <c r="AF999" s="118"/>
      <c r="AG999" s="270"/>
      <c r="AH999" s="116"/>
      <c r="AI999" s="116"/>
      <c r="AJ999" s="116"/>
      <c r="AK999" s="117"/>
      <c r="AL999" s="116">
        <f t="shared" si="560"/>
        <v>0</v>
      </c>
      <c r="AM999" s="115"/>
      <c r="AN999" s="116">
        <f t="shared" si="570"/>
        <v>-407047.73208333325</v>
      </c>
      <c r="AO999" s="348">
        <f t="shared" si="561"/>
        <v>-407047.73208333325</v>
      </c>
      <c r="AP999" s="297"/>
      <c r="AQ999" s="101">
        <f t="shared" si="557"/>
        <v>0</v>
      </c>
      <c r="AR999" s="116"/>
      <c r="AS999" s="116"/>
      <c r="AT999" s="116"/>
      <c r="AU999" s="117"/>
      <c r="AV999" s="116">
        <f t="shared" si="562"/>
        <v>0</v>
      </c>
      <c r="AW999" s="115"/>
      <c r="AX999" s="116">
        <f t="shared" si="571"/>
        <v>0</v>
      </c>
      <c r="AY999" s="343">
        <f t="shared" si="563"/>
        <v>0</v>
      </c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</row>
    <row r="1000" spans="1:76" s="21" customFormat="1" ht="12" customHeight="1">
      <c r="A1000" s="195">
        <v>23200103</v>
      </c>
      <c r="B1000" s="126" t="s">
        <v>2653</v>
      </c>
      <c r="C1000" s="109" t="s">
        <v>70</v>
      </c>
      <c r="D1000" s="130" t="str">
        <f t="shared" si="572"/>
        <v>W/C</v>
      </c>
      <c r="E1000" s="130"/>
      <c r="F1000" s="109"/>
      <c r="G1000" s="130"/>
      <c r="H1000" s="212" t="str">
        <f t="shared" si="573"/>
        <v/>
      </c>
      <c r="I1000" s="212" t="str">
        <f t="shared" si="564"/>
        <v/>
      </c>
      <c r="J1000" s="212" t="str">
        <f t="shared" si="565"/>
        <v/>
      </c>
      <c r="K1000" s="212" t="str">
        <f t="shared" si="566"/>
        <v/>
      </c>
      <c r="L1000" s="212" t="str">
        <f t="shared" si="540"/>
        <v>NO</v>
      </c>
      <c r="M1000" s="212" t="str">
        <f t="shared" si="541"/>
        <v>W/C</v>
      </c>
      <c r="N1000" s="212" t="str">
        <f t="shared" si="542"/>
        <v>W/C</v>
      </c>
      <c r="O1000" s="212"/>
      <c r="P1000" s="110">
        <v>-64368.83</v>
      </c>
      <c r="Q1000" s="110">
        <v>-56185.760000000002</v>
      </c>
      <c r="R1000" s="110">
        <v>-64461.01</v>
      </c>
      <c r="S1000" s="110">
        <v>-57136.95</v>
      </c>
      <c r="T1000" s="110">
        <v>-68956.03</v>
      </c>
      <c r="U1000" s="110">
        <v>-73579.41</v>
      </c>
      <c r="V1000" s="110">
        <v>-83090.789999999994</v>
      </c>
      <c r="W1000" s="110">
        <v>-72891.73</v>
      </c>
      <c r="X1000" s="110">
        <v>-78645.009999999995</v>
      </c>
      <c r="Y1000" s="110">
        <v>-61473.24</v>
      </c>
      <c r="Z1000" s="110">
        <v>-75227.179999999993</v>
      </c>
      <c r="AA1000" s="110">
        <v>-65849.070000000007</v>
      </c>
      <c r="AB1000" s="110">
        <v>-76089.210000000006</v>
      </c>
      <c r="AC1000" s="110"/>
      <c r="AD1000" s="533">
        <f t="shared" si="556"/>
        <v>-68977.099999999991</v>
      </c>
      <c r="AE1000" s="529"/>
      <c r="AF1000" s="118"/>
      <c r="AG1000" s="270"/>
      <c r="AH1000" s="116"/>
      <c r="AI1000" s="116"/>
      <c r="AJ1000" s="116"/>
      <c r="AK1000" s="117"/>
      <c r="AL1000" s="116">
        <f t="shared" si="560"/>
        <v>0</v>
      </c>
      <c r="AM1000" s="115"/>
      <c r="AN1000" s="116">
        <f t="shared" si="570"/>
        <v>-68977.099999999991</v>
      </c>
      <c r="AO1000" s="348">
        <f t="shared" si="561"/>
        <v>-68977.099999999991</v>
      </c>
      <c r="AP1000" s="297"/>
      <c r="AQ1000" s="101">
        <f t="shared" si="557"/>
        <v>-76089.210000000006</v>
      </c>
      <c r="AR1000" s="116"/>
      <c r="AS1000" s="116"/>
      <c r="AT1000" s="116"/>
      <c r="AU1000" s="117"/>
      <c r="AV1000" s="116">
        <f t="shared" si="562"/>
        <v>0</v>
      </c>
      <c r="AW1000" s="115"/>
      <c r="AX1000" s="116">
        <f t="shared" si="571"/>
        <v>-76089.210000000006</v>
      </c>
      <c r="AY1000" s="343">
        <f t="shared" si="563"/>
        <v>-76089.210000000006</v>
      </c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</row>
    <row r="1001" spans="1:76" s="21" customFormat="1" ht="12" customHeight="1">
      <c r="A1001" s="195">
        <v>23200111</v>
      </c>
      <c r="B1001" s="126" t="s">
        <v>2654</v>
      </c>
      <c r="C1001" s="109" t="s">
        <v>686</v>
      </c>
      <c r="D1001" s="130" t="str">
        <f t="shared" si="572"/>
        <v>W/C</v>
      </c>
      <c r="E1001" s="130"/>
      <c r="F1001" s="109"/>
      <c r="G1001" s="130"/>
      <c r="H1001" s="212" t="str">
        <f t="shared" si="573"/>
        <v/>
      </c>
      <c r="I1001" s="212" t="str">
        <f t="shared" si="564"/>
        <v/>
      </c>
      <c r="J1001" s="212" t="str">
        <f t="shared" si="565"/>
        <v/>
      </c>
      <c r="K1001" s="212" t="str">
        <f t="shared" si="566"/>
        <v/>
      </c>
      <c r="L1001" s="212" t="str">
        <f t="shared" si="540"/>
        <v>NO</v>
      </c>
      <c r="M1001" s="212" t="str">
        <f t="shared" si="541"/>
        <v>W/C</v>
      </c>
      <c r="N1001" s="212" t="str">
        <f t="shared" si="542"/>
        <v>W/C</v>
      </c>
      <c r="O1001" s="212"/>
      <c r="P1001" s="110">
        <v>-48746</v>
      </c>
      <c r="Q1001" s="110">
        <v>-223554.03</v>
      </c>
      <c r="R1001" s="110">
        <v>-197360</v>
      </c>
      <c r="S1001" s="110">
        <v>-759241.68</v>
      </c>
      <c r="T1001" s="110">
        <v>-220480.71</v>
      </c>
      <c r="U1001" s="110">
        <v>-233666.84</v>
      </c>
      <c r="V1001" s="110">
        <v>-254851.86</v>
      </c>
      <c r="W1001" s="110">
        <v>-234218.08</v>
      </c>
      <c r="X1001" s="110">
        <v>-178384.95</v>
      </c>
      <c r="Y1001" s="110">
        <v>-236253.6</v>
      </c>
      <c r="Z1001" s="110">
        <v>-163555.03</v>
      </c>
      <c r="AA1001" s="110">
        <v>-163442.44</v>
      </c>
      <c r="AB1001" s="110">
        <v>-169112.92</v>
      </c>
      <c r="AC1001" s="110"/>
      <c r="AD1001" s="533">
        <f t="shared" si="556"/>
        <v>-247828.22333333336</v>
      </c>
      <c r="AE1001" s="529"/>
      <c r="AF1001" s="119"/>
      <c r="AG1001" s="269"/>
      <c r="AH1001" s="116"/>
      <c r="AI1001" s="116"/>
      <c r="AJ1001" s="116"/>
      <c r="AK1001" s="117"/>
      <c r="AL1001" s="116">
        <f t="shared" si="560"/>
        <v>0</v>
      </c>
      <c r="AM1001" s="115"/>
      <c r="AN1001" s="116">
        <f t="shared" si="570"/>
        <v>-247828.22333333336</v>
      </c>
      <c r="AO1001" s="348">
        <f t="shared" si="561"/>
        <v>-247828.22333333336</v>
      </c>
      <c r="AP1001" s="297"/>
      <c r="AQ1001" s="101">
        <f t="shared" si="557"/>
        <v>-169112.92</v>
      </c>
      <c r="AR1001" s="116"/>
      <c r="AS1001" s="116"/>
      <c r="AT1001" s="116"/>
      <c r="AU1001" s="117"/>
      <c r="AV1001" s="116">
        <f t="shared" si="562"/>
        <v>0</v>
      </c>
      <c r="AW1001" s="115"/>
      <c r="AX1001" s="116">
        <f t="shared" si="571"/>
        <v>-169112.92</v>
      </c>
      <c r="AY1001" s="343">
        <f t="shared" si="563"/>
        <v>-169112.92</v>
      </c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</row>
    <row r="1002" spans="1:76" s="21" customFormat="1" ht="12" customHeight="1">
      <c r="A1002" s="195">
        <v>23200121</v>
      </c>
      <c r="B1002" s="126" t="s">
        <v>2655</v>
      </c>
      <c r="C1002" s="109" t="s">
        <v>589</v>
      </c>
      <c r="D1002" s="130" t="str">
        <f t="shared" si="572"/>
        <v>W/C</v>
      </c>
      <c r="E1002" s="130"/>
      <c r="F1002" s="109"/>
      <c r="G1002" s="130"/>
      <c r="H1002" s="212" t="str">
        <f t="shared" si="573"/>
        <v/>
      </c>
      <c r="I1002" s="212" t="str">
        <f t="shared" si="564"/>
        <v/>
      </c>
      <c r="J1002" s="212" t="str">
        <f t="shared" si="565"/>
        <v/>
      </c>
      <c r="K1002" s="212" t="str">
        <f t="shared" si="566"/>
        <v/>
      </c>
      <c r="L1002" s="212" t="str">
        <f t="shared" si="540"/>
        <v>NO</v>
      </c>
      <c r="M1002" s="212" t="str">
        <f t="shared" si="541"/>
        <v>W/C</v>
      </c>
      <c r="N1002" s="212" t="str">
        <f t="shared" si="542"/>
        <v>W/C</v>
      </c>
      <c r="O1002" s="212"/>
      <c r="P1002" s="110">
        <v>-177465.18</v>
      </c>
      <c r="Q1002" s="110">
        <v>-1083476.1000000001</v>
      </c>
      <c r="R1002" s="110">
        <v>-1139665.57</v>
      </c>
      <c r="S1002" s="110">
        <v>-1113425.1299999999</v>
      </c>
      <c r="T1002" s="110">
        <v>-1213484.45</v>
      </c>
      <c r="U1002" s="110">
        <v>-1113425.1299999999</v>
      </c>
      <c r="V1002" s="110">
        <v>-1188218.1599999999</v>
      </c>
      <c r="W1002" s="110">
        <v>-1064938.73</v>
      </c>
      <c r="X1002" s="110">
        <v>-841299.28</v>
      </c>
      <c r="Y1002" s="110">
        <v>-880692.57</v>
      </c>
      <c r="Z1002" s="110">
        <v>-816823.69</v>
      </c>
      <c r="AA1002" s="110">
        <v>-819200.32</v>
      </c>
      <c r="AB1002" s="110">
        <v>-836457.63</v>
      </c>
      <c r="AC1002" s="110"/>
      <c r="AD1002" s="533">
        <f t="shared" si="556"/>
        <v>-981800.87791666656</v>
      </c>
      <c r="AE1002" s="529"/>
      <c r="AF1002" s="119"/>
      <c r="AG1002" s="269"/>
      <c r="AH1002" s="116"/>
      <c r="AI1002" s="116"/>
      <c r="AJ1002" s="116"/>
      <c r="AK1002" s="117"/>
      <c r="AL1002" s="116">
        <f t="shared" si="560"/>
        <v>0</v>
      </c>
      <c r="AM1002" s="115"/>
      <c r="AN1002" s="116">
        <f t="shared" si="570"/>
        <v>-981800.87791666656</v>
      </c>
      <c r="AO1002" s="348">
        <f t="shared" si="561"/>
        <v>-981800.87791666656</v>
      </c>
      <c r="AP1002" s="297"/>
      <c r="AQ1002" s="101">
        <f t="shared" si="557"/>
        <v>-836457.63</v>
      </c>
      <c r="AR1002" s="116"/>
      <c r="AS1002" s="116"/>
      <c r="AT1002" s="116"/>
      <c r="AU1002" s="117"/>
      <c r="AV1002" s="116">
        <f t="shared" si="562"/>
        <v>0</v>
      </c>
      <c r="AW1002" s="115"/>
      <c r="AX1002" s="116">
        <f t="shared" si="571"/>
        <v>-836457.63</v>
      </c>
      <c r="AY1002" s="343">
        <f t="shared" si="563"/>
        <v>-836457.63</v>
      </c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</row>
    <row r="1003" spans="1:76" s="21" customFormat="1" ht="12" customHeight="1">
      <c r="A1003" s="195">
        <v>23200153</v>
      </c>
      <c r="B1003" s="126" t="s">
        <v>2656</v>
      </c>
      <c r="C1003" s="109" t="s">
        <v>614</v>
      </c>
      <c r="D1003" s="130" t="str">
        <f t="shared" si="572"/>
        <v>W/C</v>
      </c>
      <c r="E1003" s="130"/>
      <c r="F1003" s="109"/>
      <c r="G1003" s="130"/>
      <c r="H1003" s="212" t="str">
        <f t="shared" si="573"/>
        <v/>
      </c>
      <c r="I1003" s="212" t="str">
        <f t="shared" si="564"/>
        <v/>
      </c>
      <c r="J1003" s="212" t="str">
        <f t="shared" si="565"/>
        <v/>
      </c>
      <c r="K1003" s="212" t="str">
        <f t="shared" si="566"/>
        <v/>
      </c>
      <c r="L1003" s="212" t="str">
        <f t="shared" ref="L1003:L1066" si="574">IF(VALUE(AM1003),"W/C",IF(ISBLANK(AM1003),"NO","W/C"))</f>
        <v>NO</v>
      </c>
      <c r="M1003" s="212" t="str">
        <f t="shared" ref="M1003:M1066" si="575">IF(VALUE(AN1003),"W/C",IF(ISBLANK(AN1003),"NO","W/C"))</f>
        <v>W/C</v>
      </c>
      <c r="N1003" s="212" t="str">
        <f t="shared" ref="N1003:N1066" si="576">IF(OR(CONCATENATE(L1003,M1003)="NOW/C",CONCATENATE(L1003,M1003)="W/CNO"),"W/C","")</f>
        <v>W/C</v>
      </c>
      <c r="O1003" s="212"/>
      <c r="P1003" s="110">
        <v>0</v>
      </c>
      <c r="Q1003" s="110">
        <v>-11649.53</v>
      </c>
      <c r="R1003" s="110">
        <v>0</v>
      </c>
      <c r="S1003" s="110">
        <v>16.77</v>
      </c>
      <c r="T1003" s="110">
        <v>16.77</v>
      </c>
      <c r="U1003" s="110">
        <v>0</v>
      </c>
      <c r="V1003" s="110">
        <v>0</v>
      </c>
      <c r="W1003" s="110">
        <v>-12178.14</v>
      </c>
      <c r="X1003" s="110">
        <v>-11421.47</v>
      </c>
      <c r="Y1003" s="110">
        <v>0</v>
      </c>
      <c r="Z1003" s="110">
        <v>0</v>
      </c>
      <c r="AA1003" s="110">
        <v>0</v>
      </c>
      <c r="AB1003" s="110">
        <v>0</v>
      </c>
      <c r="AC1003" s="110"/>
      <c r="AD1003" s="533">
        <f t="shared" si="556"/>
        <v>-2934.6333333333332</v>
      </c>
      <c r="AE1003" s="112"/>
      <c r="AF1003" s="112"/>
      <c r="AG1003" s="278"/>
      <c r="AH1003" s="116"/>
      <c r="AI1003" s="116"/>
      <c r="AJ1003" s="116"/>
      <c r="AK1003" s="117"/>
      <c r="AL1003" s="116">
        <f t="shared" si="560"/>
        <v>0</v>
      </c>
      <c r="AM1003" s="115"/>
      <c r="AN1003" s="116">
        <f t="shared" si="570"/>
        <v>-2934.6333333333332</v>
      </c>
      <c r="AO1003" s="348">
        <f t="shared" si="561"/>
        <v>-2934.6333333333332</v>
      </c>
      <c r="AP1003" s="297"/>
      <c r="AQ1003" s="101">
        <f t="shared" si="557"/>
        <v>0</v>
      </c>
      <c r="AR1003" s="116"/>
      <c r="AS1003" s="116"/>
      <c r="AT1003" s="116"/>
      <c r="AU1003" s="117"/>
      <c r="AV1003" s="116">
        <f t="shared" si="562"/>
        <v>0</v>
      </c>
      <c r="AW1003" s="115"/>
      <c r="AX1003" s="116">
        <f t="shared" si="571"/>
        <v>0</v>
      </c>
      <c r="AY1003" s="343">
        <f t="shared" si="563"/>
        <v>0</v>
      </c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</row>
    <row r="1004" spans="1:76" s="21" customFormat="1" ht="12" customHeight="1">
      <c r="A1004" s="195">
        <v>23200221</v>
      </c>
      <c r="B1004" s="126" t="s">
        <v>2657</v>
      </c>
      <c r="C1004" s="109" t="s">
        <v>1243</v>
      </c>
      <c r="D1004" s="130" t="str">
        <f t="shared" si="572"/>
        <v>W/C</v>
      </c>
      <c r="E1004" s="130"/>
      <c r="F1004" s="109"/>
      <c r="G1004" s="130"/>
      <c r="H1004" s="212" t="str">
        <f t="shared" si="573"/>
        <v/>
      </c>
      <c r="I1004" s="212" t="str">
        <f t="shared" si="564"/>
        <v/>
      </c>
      <c r="J1004" s="212" t="str">
        <f t="shared" si="565"/>
        <v/>
      </c>
      <c r="K1004" s="212" t="str">
        <f t="shared" si="566"/>
        <v/>
      </c>
      <c r="L1004" s="212" t="str">
        <f t="shared" si="574"/>
        <v>NO</v>
      </c>
      <c r="M1004" s="212" t="str">
        <f t="shared" si="575"/>
        <v>W/C</v>
      </c>
      <c r="N1004" s="212" t="str">
        <f t="shared" si="576"/>
        <v>W/C</v>
      </c>
      <c r="O1004" s="212"/>
      <c r="P1004" s="110">
        <v>-40442.65</v>
      </c>
      <c r="Q1004" s="110">
        <v>-945548.86</v>
      </c>
      <c r="R1004" s="110">
        <v>-623645.61</v>
      </c>
      <c r="S1004" s="110">
        <v>-557644.26</v>
      </c>
      <c r="T1004" s="110">
        <v>-529210.98</v>
      </c>
      <c r="U1004" s="110">
        <v>-2368572.16</v>
      </c>
      <c r="V1004" s="110">
        <v>-469438.04</v>
      </c>
      <c r="W1004" s="110">
        <v>-240348.98</v>
      </c>
      <c r="X1004" s="110">
        <v>-527134.65</v>
      </c>
      <c r="Y1004" s="110">
        <v>-57964.29</v>
      </c>
      <c r="Z1004" s="110">
        <v>-252204.15</v>
      </c>
      <c r="AA1004" s="110">
        <v>-180243.25</v>
      </c>
      <c r="AB1004" s="110">
        <v>-271761.33</v>
      </c>
      <c r="AC1004" s="110"/>
      <c r="AD1004" s="533">
        <f t="shared" si="556"/>
        <v>-575671.43500000017</v>
      </c>
      <c r="AE1004" s="529"/>
      <c r="AF1004" s="118"/>
      <c r="AG1004" s="270"/>
      <c r="AH1004" s="116"/>
      <c r="AI1004" s="116"/>
      <c r="AJ1004" s="116"/>
      <c r="AK1004" s="117"/>
      <c r="AL1004" s="116">
        <f t="shared" si="560"/>
        <v>0</v>
      </c>
      <c r="AM1004" s="115"/>
      <c r="AN1004" s="116">
        <f t="shared" si="570"/>
        <v>-575671.43500000017</v>
      </c>
      <c r="AO1004" s="348">
        <f t="shared" si="561"/>
        <v>-575671.43500000017</v>
      </c>
      <c r="AP1004" s="297"/>
      <c r="AQ1004" s="101">
        <f t="shared" si="557"/>
        <v>-271761.33</v>
      </c>
      <c r="AR1004" s="116"/>
      <c r="AS1004" s="116"/>
      <c r="AT1004" s="116"/>
      <c r="AU1004" s="117"/>
      <c r="AV1004" s="116">
        <f t="shared" si="562"/>
        <v>0</v>
      </c>
      <c r="AW1004" s="115"/>
      <c r="AX1004" s="116">
        <f t="shared" si="571"/>
        <v>-271761.33</v>
      </c>
      <c r="AY1004" s="343">
        <f t="shared" si="563"/>
        <v>-271761.33</v>
      </c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</row>
    <row r="1005" spans="1:76" s="21" customFormat="1" ht="12" customHeight="1">
      <c r="A1005" s="195">
        <v>23200222</v>
      </c>
      <c r="B1005" s="126" t="s">
        <v>2658</v>
      </c>
      <c r="C1005" s="109" t="s">
        <v>103</v>
      </c>
      <c r="D1005" s="130" t="str">
        <f t="shared" si="572"/>
        <v>W/C</v>
      </c>
      <c r="E1005" s="130"/>
      <c r="F1005" s="109"/>
      <c r="G1005" s="130"/>
      <c r="H1005" s="212" t="str">
        <f t="shared" si="573"/>
        <v/>
      </c>
      <c r="I1005" s="212" t="str">
        <f t="shared" si="564"/>
        <v/>
      </c>
      <c r="J1005" s="212" t="str">
        <f t="shared" si="565"/>
        <v/>
      </c>
      <c r="K1005" s="212" t="str">
        <f t="shared" si="566"/>
        <v/>
      </c>
      <c r="L1005" s="212" t="str">
        <f t="shared" si="574"/>
        <v>NO</v>
      </c>
      <c r="M1005" s="212" t="str">
        <f t="shared" si="575"/>
        <v>W/C</v>
      </c>
      <c r="N1005" s="212" t="str">
        <f t="shared" si="576"/>
        <v>W/C</v>
      </c>
      <c r="O1005" s="212"/>
      <c r="P1005" s="110">
        <v>-9625539.7300000004</v>
      </c>
      <c r="Q1005" s="110">
        <v>-9971822.2699999996</v>
      </c>
      <c r="R1005" s="110">
        <v>-9876630.9600000009</v>
      </c>
      <c r="S1005" s="110">
        <v>-9629298.0099999998</v>
      </c>
      <c r="T1005" s="110">
        <v>-9767155.8800000008</v>
      </c>
      <c r="U1005" s="110">
        <v>-10797691.65</v>
      </c>
      <c r="V1005" s="110">
        <v>-10306673.470000001</v>
      </c>
      <c r="W1005" s="110">
        <v>-10898187.460000001</v>
      </c>
      <c r="X1005" s="110">
        <v>-10192373.810000001</v>
      </c>
      <c r="Y1005" s="110">
        <v>-10861141.92</v>
      </c>
      <c r="Z1005" s="110">
        <v>-9915349.9000000004</v>
      </c>
      <c r="AA1005" s="110">
        <v>-10091004.99</v>
      </c>
      <c r="AB1005" s="110">
        <v>-9774368.0199999996</v>
      </c>
      <c r="AC1005" s="110"/>
      <c r="AD1005" s="533">
        <f t="shared" si="556"/>
        <v>-10167273.682916667</v>
      </c>
      <c r="AE1005" s="529"/>
      <c r="AF1005" s="118"/>
      <c r="AG1005" s="270"/>
      <c r="AH1005" s="116"/>
      <c r="AI1005" s="116"/>
      <c r="AJ1005" s="116"/>
      <c r="AK1005" s="117"/>
      <c r="AL1005" s="116">
        <f t="shared" si="560"/>
        <v>0</v>
      </c>
      <c r="AM1005" s="115"/>
      <c r="AN1005" s="116">
        <f t="shared" si="570"/>
        <v>-10167273.682916667</v>
      </c>
      <c r="AO1005" s="348">
        <f t="shared" si="561"/>
        <v>-10167273.682916667</v>
      </c>
      <c r="AP1005" s="297"/>
      <c r="AQ1005" s="101">
        <f t="shared" si="557"/>
        <v>-9774368.0199999996</v>
      </c>
      <c r="AR1005" s="116"/>
      <c r="AS1005" s="116"/>
      <c r="AT1005" s="116"/>
      <c r="AU1005" s="117"/>
      <c r="AV1005" s="116">
        <f t="shared" si="562"/>
        <v>0</v>
      </c>
      <c r="AW1005" s="115"/>
      <c r="AX1005" s="116">
        <f t="shared" si="571"/>
        <v>-9774368.0199999996</v>
      </c>
      <c r="AY1005" s="343">
        <f t="shared" si="563"/>
        <v>-9774368.0199999996</v>
      </c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</row>
    <row r="1006" spans="1:76" s="21" customFormat="1" ht="12" customHeight="1">
      <c r="A1006" s="195">
        <v>23200242</v>
      </c>
      <c r="B1006" s="126" t="s">
        <v>2659</v>
      </c>
      <c r="C1006" s="109" t="s">
        <v>615</v>
      </c>
      <c r="D1006" s="130" t="str">
        <f t="shared" si="572"/>
        <v>W/C</v>
      </c>
      <c r="E1006" s="130"/>
      <c r="F1006" s="109"/>
      <c r="G1006" s="130"/>
      <c r="H1006" s="212" t="str">
        <f t="shared" si="573"/>
        <v/>
      </c>
      <c r="I1006" s="212" t="str">
        <f t="shared" si="564"/>
        <v/>
      </c>
      <c r="J1006" s="212" t="str">
        <f t="shared" si="565"/>
        <v/>
      </c>
      <c r="K1006" s="212" t="str">
        <f t="shared" si="566"/>
        <v/>
      </c>
      <c r="L1006" s="212" t="str">
        <f t="shared" si="574"/>
        <v>NO</v>
      </c>
      <c r="M1006" s="212" t="str">
        <f t="shared" si="575"/>
        <v>W/C</v>
      </c>
      <c r="N1006" s="212" t="str">
        <f t="shared" si="576"/>
        <v>W/C</v>
      </c>
      <c r="O1006" s="212"/>
      <c r="P1006" s="110">
        <v>-22066565.149999999</v>
      </c>
      <c r="Q1006" s="110">
        <v>-18878571.010000002</v>
      </c>
      <c r="R1006" s="110">
        <v>-16403054.199999999</v>
      </c>
      <c r="S1006" s="110">
        <v>-14713312.369999999</v>
      </c>
      <c r="T1006" s="110">
        <v>-16432390.140000001</v>
      </c>
      <c r="U1006" s="110">
        <v>-32500825.07</v>
      </c>
      <c r="V1006" s="110">
        <v>-43098740.43</v>
      </c>
      <c r="W1006" s="110">
        <v>-37968499.130000003</v>
      </c>
      <c r="X1006" s="110">
        <v>-42111986.270000003</v>
      </c>
      <c r="Y1006" s="110">
        <v>-34810207.710000001</v>
      </c>
      <c r="Z1006" s="110">
        <v>-23944568.449999999</v>
      </c>
      <c r="AA1006" s="110">
        <v>-16017490.75</v>
      </c>
      <c r="AB1006" s="110">
        <v>-18862123.780000001</v>
      </c>
      <c r="AC1006" s="110"/>
      <c r="AD1006" s="533">
        <f t="shared" si="556"/>
        <v>-26445332.499583334</v>
      </c>
      <c r="AE1006" s="529"/>
      <c r="AF1006" s="118"/>
      <c r="AG1006" s="270"/>
      <c r="AH1006" s="116"/>
      <c r="AI1006" s="116"/>
      <c r="AJ1006" s="116"/>
      <c r="AK1006" s="117"/>
      <c r="AL1006" s="116">
        <f t="shared" si="560"/>
        <v>0</v>
      </c>
      <c r="AM1006" s="115"/>
      <c r="AN1006" s="116">
        <f t="shared" si="570"/>
        <v>-26445332.499583334</v>
      </c>
      <c r="AO1006" s="348">
        <f t="shared" si="561"/>
        <v>-26445332.499583334</v>
      </c>
      <c r="AP1006" s="297"/>
      <c r="AQ1006" s="101">
        <f t="shared" si="557"/>
        <v>-18862123.780000001</v>
      </c>
      <c r="AR1006" s="116"/>
      <c r="AS1006" s="116"/>
      <c r="AT1006" s="116"/>
      <c r="AU1006" s="117"/>
      <c r="AV1006" s="116">
        <f t="shared" si="562"/>
        <v>0</v>
      </c>
      <c r="AW1006" s="115"/>
      <c r="AX1006" s="116">
        <f t="shared" si="571"/>
        <v>-18862123.780000001</v>
      </c>
      <c r="AY1006" s="343">
        <f t="shared" si="563"/>
        <v>-18862123.780000001</v>
      </c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</row>
    <row r="1007" spans="1:76" s="21" customFormat="1" ht="12" customHeight="1">
      <c r="A1007" s="195">
        <v>23200281</v>
      </c>
      <c r="B1007" s="126" t="s">
        <v>2660</v>
      </c>
      <c r="C1007" s="109" t="s">
        <v>186</v>
      </c>
      <c r="D1007" s="130" t="str">
        <f t="shared" si="572"/>
        <v>W/C</v>
      </c>
      <c r="E1007" s="130"/>
      <c r="F1007" s="109"/>
      <c r="G1007" s="130"/>
      <c r="H1007" s="212" t="str">
        <f t="shared" si="573"/>
        <v/>
      </c>
      <c r="I1007" s="212" t="str">
        <f t="shared" si="564"/>
        <v/>
      </c>
      <c r="J1007" s="212" t="str">
        <f t="shared" si="565"/>
        <v/>
      </c>
      <c r="K1007" s="212" t="str">
        <f t="shared" si="566"/>
        <v/>
      </c>
      <c r="L1007" s="212" t="str">
        <f t="shared" si="574"/>
        <v>NO</v>
      </c>
      <c r="M1007" s="212" t="str">
        <f t="shared" si="575"/>
        <v>W/C</v>
      </c>
      <c r="N1007" s="212" t="str">
        <f t="shared" si="576"/>
        <v>W/C</v>
      </c>
      <c r="O1007" s="212"/>
      <c r="P1007" s="110">
        <v>0</v>
      </c>
      <c r="Q1007" s="110">
        <v>-128.82</v>
      </c>
      <c r="R1007" s="110">
        <v>0</v>
      </c>
      <c r="S1007" s="110">
        <v>0</v>
      </c>
      <c r="T1007" s="110">
        <v>0</v>
      </c>
      <c r="U1007" s="110">
        <v>0</v>
      </c>
      <c r="V1007" s="110">
        <v>0</v>
      </c>
      <c r="W1007" s="110">
        <v>-210.93</v>
      </c>
      <c r="X1007" s="110">
        <v>-196.09</v>
      </c>
      <c r="Y1007" s="110">
        <v>0</v>
      </c>
      <c r="Z1007" s="110">
        <v>0</v>
      </c>
      <c r="AA1007" s="110">
        <v>0</v>
      </c>
      <c r="AB1007" s="110">
        <v>0</v>
      </c>
      <c r="AC1007" s="110"/>
      <c r="AD1007" s="533">
        <f t="shared" si="556"/>
        <v>-44.653333333333336</v>
      </c>
      <c r="AE1007" s="529"/>
      <c r="AF1007" s="118"/>
      <c r="AG1007" s="270"/>
      <c r="AH1007" s="116"/>
      <c r="AI1007" s="116"/>
      <c r="AJ1007" s="116"/>
      <c r="AK1007" s="117"/>
      <c r="AL1007" s="116">
        <f t="shared" si="560"/>
        <v>0</v>
      </c>
      <c r="AM1007" s="115"/>
      <c r="AN1007" s="116">
        <f t="shared" si="570"/>
        <v>-44.653333333333336</v>
      </c>
      <c r="AO1007" s="348">
        <f t="shared" si="561"/>
        <v>-44.653333333333336</v>
      </c>
      <c r="AP1007" s="297"/>
      <c r="AQ1007" s="101">
        <f t="shared" si="557"/>
        <v>0</v>
      </c>
      <c r="AR1007" s="116"/>
      <c r="AS1007" s="116"/>
      <c r="AT1007" s="116"/>
      <c r="AU1007" s="117"/>
      <c r="AV1007" s="116">
        <f t="shared" si="562"/>
        <v>0</v>
      </c>
      <c r="AW1007" s="115"/>
      <c r="AX1007" s="116">
        <f t="shared" si="571"/>
        <v>0</v>
      </c>
      <c r="AY1007" s="343">
        <f t="shared" si="563"/>
        <v>0</v>
      </c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</row>
    <row r="1008" spans="1:76" s="21" customFormat="1" ht="12" customHeight="1">
      <c r="A1008" s="195">
        <v>23200282</v>
      </c>
      <c r="B1008" s="126" t="s">
        <v>2661</v>
      </c>
      <c r="C1008" s="109" t="s">
        <v>387</v>
      </c>
      <c r="D1008" s="130" t="str">
        <f t="shared" si="572"/>
        <v>W/C</v>
      </c>
      <c r="E1008" s="130"/>
      <c r="F1008" s="109"/>
      <c r="G1008" s="130"/>
      <c r="H1008" s="212" t="str">
        <f t="shared" si="573"/>
        <v/>
      </c>
      <c r="I1008" s="212" t="str">
        <f t="shared" si="564"/>
        <v/>
      </c>
      <c r="J1008" s="212" t="str">
        <f t="shared" si="565"/>
        <v/>
      </c>
      <c r="K1008" s="212" t="str">
        <f t="shared" si="566"/>
        <v/>
      </c>
      <c r="L1008" s="212" t="str">
        <f t="shared" si="574"/>
        <v>NO</v>
      </c>
      <c r="M1008" s="212" t="str">
        <f t="shared" si="575"/>
        <v>W/C</v>
      </c>
      <c r="N1008" s="212" t="str">
        <f t="shared" si="576"/>
        <v>W/C</v>
      </c>
      <c r="O1008" s="212"/>
      <c r="P1008" s="110">
        <v>0</v>
      </c>
      <c r="Q1008" s="110">
        <v>-5102.0600000000004</v>
      </c>
      <c r="R1008" s="110">
        <v>-5245.3</v>
      </c>
      <c r="S1008" s="110">
        <v>0</v>
      </c>
      <c r="T1008" s="110">
        <v>0</v>
      </c>
      <c r="U1008" s="110">
        <v>0</v>
      </c>
      <c r="V1008" s="110">
        <v>0</v>
      </c>
      <c r="W1008" s="110">
        <v>-5266.12</v>
      </c>
      <c r="X1008" s="110">
        <v>-5342.05</v>
      </c>
      <c r="Y1008" s="110">
        <v>0</v>
      </c>
      <c r="Z1008" s="110">
        <v>0</v>
      </c>
      <c r="AA1008" s="110">
        <v>0</v>
      </c>
      <c r="AB1008" s="110">
        <v>0</v>
      </c>
      <c r="AC1008" s="110"/>
      <c r="AD1008" s="533">
        <f t="shared" si="556"/>
        <v>-1746.2941666666666</v>
      </c>
      <c r="AE1008" s="529"/>
      <c r="AF1008" s="118"/>
      <c r="AG1008" s="270"/>
      <c r="AH1008" s="116"/>
      <c r="AI1008" s="116"/>
      <c r="AJ1008" s="116"/>
      <c r="AK1008" s="117"/>
      <c r="AL1008" s="116">
        <f t="shared" si="560"/>
        <v>0</v>
      </c>
      <c r="AM1008" s="115"/>
      <c r="AN1008" s="116">
        <f t="shared" si="570"/>
        <v>-1746.2941666666666</v>
      </c>
      <c r="AO1008" s="348">
        <f t="shared" si="561"/>
        <v>-1746.2941666666666</v>
      </c>
      <c r="AP1008" s="297"/>
      <c r="AQ1008" s="101">
        <f t="shared" si="557"/>
        <v>0</v>
      </c>
      <c r="AR1008" s="116"/>
      <c r="AS1008" s="116"/>
      <c r="AT1008" s="116"/>
      <c r="AU1008" s="117"/>
      <c r="AV1008" s="116">
        <f t="shared" si="562"/>
        <v>0</v>
      </c>
      <c r="AW1008" s="115"/>
      <c r="AX1008" s="116">
        <f t="shared" si="571"/>
        <v>0</v>
      </c>
      <c r="AY1008" s="343">
        <f t="shared" si="563"/>
        <v>0</v>
      </c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</row>
    <row r="1009" spans="1:76" s="21" customFormat="1" ht="12" customHeight="1">
      <c r="A1009" s="195">
        <v>23200333</v>
      </c>
      <c r="B1009" s="126" t="s">
        <v>2662</v>
      </c>
      <c r="C1009" s="109" t="s">
        <v>388</v>
      </c>
      <c r="D1009" s="130" t="str">
        <f t="shared" si="572"/>
        <v>W/C</v>
      </c>
      <c r="E1009" s="130"/>
      <c r="F1009" s="109"/>
      <c r="G1009" s="130"/>
      <c r="H1009" s="212" t="str">
        <f t="shared" si="573"/>
        <v/>
      </c>
      <c r="I1009" s="212" t="str">
        <f t="shared" si="564"/>
        <v/>
      </c>
      <c r="J1009" s="212" t="str">
        <f t="shared" si="565"/>
        <v/>
      </c>
      <c r="K1009" s="212" t="str">
        <f t="shared" si="566"/>
        <v/>
      </c>
      <c r="L1009" s="212" t="str">
        <f t="shared" si="574"/>
        <v>NO</v>
      </c>
      <c r="M1009" s="212" t="str">
        <f t="shared" si="575"/>
        <v>W/C</v>
      </c>
      <c r="N1009" s="212" t="str">
        <f t="shared" si="576"/>
        <v>W/C</v>
      </c>
      <c r="O1009" s="212"/>
      <c r="P1009" s="110">
        <v>-14345896.75</v>
      </c>
      <c r="Q1009" s="110">
        <v>-13038299.1</v>
      </c>
      <c r="R1009" s="110">
        <v>-12766697.220000001</v>
      </c>
      <c r="S1009" s="110">
        <v>-12771950.27</v>
      </c>
      <c r="T1009" s="110">
        <v>-13006882.050000001</v>
      </c>
      <c r="U1009" s="110">
        <v>-13301585.619999999</v>
      </c>
      <c r="V1009" s="110">
        <v>-13162877.93</v>
      </c>
      <c r="W1009" s="110">
        <v>-13905880.27</v>
      </c>
      <c r="X1009" s="110">
        <v>-14607232.310000001</v>
      </c>
      <c r="Y1009" s="110">
        <v>-15212907.32</v>
      </c>
      <c r="Z1009" s="110">
        <v>-15178475.43</v>
      </c>
      <c r="AA1009" s="110">
        <v>-15197906.619999999</v>
      </c>
      <c r="AB1009" s="110">
        <v>-15166817.449999999</v>
      </c>
      <c r="AC1009" s="110"/>
      <c r="AD1009" s="533">
        <f t="shared" si="556"/>
        <v>-13908920.936666667</v>
      </c>
      <c r="AE1009" s="529"/>
      <c r="AF1009" s="118"/>
      <c r="AG1009" s="270"/>
      <c r="AH1009" s="116"/>
      <c r="AI1009" s="116"/>
      <c r="AJ1009" s="116"/>
      <c r="AK1009" s="117"/>
      <c r="AL1009" s="116">
        <f t="shared" si="560"/>
        <v>0</v>
      </c>
      <c r="AM1009" s="115"/>
      <c r="AN1009" s="116">
        <f t="shared" si="570"/>
        <v>-13908920.936666667</v>
      </c>
      <c r="AO1009" s="348">
        <f t="shared" si="561"/>
        <v>-13908920.936666667</v>
      </c>
      <c r="AP1009" s="297"/>
      <c r="AQ1009" s="101">
        <f t="shared" si="557"/>
        <v>-15166817.449999999</v>
      </c>
      <c r="AR1009" s="116"/>
      <c r="AS1009" s="116"/>
      <c r="AT1009" s="116"/>
      <c r="AU1009" s="117"/>
      <c r="AV1009" s="116">
        <f t="shared" si="562"/>
        <v>0</v>
      </c>
      <c r="AW1009" s="115"/>
      <c r="AX1009" s="116">
        <f t="shared" si="571"/>
        <v>-15166817.449999999</v>
      </c>
      <c r="AY1009" s="343">
        <f t="shared" si="563"/>
        <v>-15166817.449999999</v>
      </c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</row>
    <row r="1010" spans="1:76" s="21" customFormat="1" ht="12" customHeight="1">
      <c r="A1010" s="423">
        <v>23200481</v>
      </c>
      <c r="B1010" s="126" t="s">
        <v>2663</v>
      </c>
      <c r="C1010" s="410" t="s">
        <v>1527</v>
      </c>
      <c r="D1010" s="411" t="str">
        <f t="shared" si="572"/>
        <v>Non-Op</v>
      </c>
      <c r="E1010" s="411"/>
      <c r="F1010" s="428">
        <v>43070</v>
      </c>
      <c r="G1010" s="411"/>
      <c r="H1010" s="412" t="str">
        <f t="shared" si="573"/>
        <v/>
      </c>
      <c r="I1010" s="412" t="str">
        <f t="shared" ref="I1010:I1041" si="577">IF(VALUE(AI1010),I$7,IF(ISBLANK(AI1010),"",I$7))</f>
        <v/>
      </c>
      <c r="J1010" s="412" t="str">
        <f t="shared" ref="J1010:J1041" si="578">IF(VALUE(AJ1010),J$7,IF(ISBLANK(AJ1010),"",J$7))</f>
        <v/>
      </c>
      <c r="K1010" s="412" t="str">
        <f t="shared" ref="K1010:K1041" si="579">IF(VALUE(AK1010),K$7,IF(ISBLANK(AK1010),"",K$7))</f>
        <v>Non-Op</v>
      </c>
      <c r="L1010" s="412" t="str">
        <f t="shared" si="574"/>
        <v>NO</v>
      </c>
      <c r="M1010" s="412" t="str">
        <f t="shared" si="575"/>
        <v>NO</v>
      </c>
      <c r="N1010" s="412" t="str">
        <f t="shared" si="576"/>
        <v/>
      </c>
      <c r="O1010" s="412"/>
      <c r="P1010" s="413">
        <v>0</v>
      </c>
      <c r="Q1010" s="413">
        <v>0</v>
      </c>
      <c r="R1010" s="413">
        <v>0</v>
      </c>
      <c r="S1010" s="413">
        <v>0</v>
      </c>
      <c r="T1010" s="413">
        <v>0</v>
      </c>
      <c r="U1010" s="413">
        <v>0</v>
      </c>
      <c r="V1010" s="413">
        <v>-10000000</v>
      </c>
      <c r="W1010" s="413">
        <v>-10000000</v>
      </c>
      <c r="X1010" s="413">
        <v>-10000000</v>
      </c>
      <c r="Y1010" s="413">
        <v>-10000000</v>
      </c>
      <c r="Z1010" s="413">
        <v>-10000000</v>
      </c>
      <c r="AA1010" s="413">
        <v>-10000000</v>
      </c>
      <c r="AB1010" s="413">
        <v>-10000000</v>
      </c>
      <c r="AC1010" s="413"/>
      <c r="AD1010" s="534">
        <f t="shared" si="556"/>
        <v>-5416666.666666667</v>
      </c>
      <c r="AE1010" s="530"/>
      <c r="AF1010" s="414"/>
      <c r="AG1010" s="415"/>
      <c r="AH1010" s="416"/>
      <c r="AI1010" s="416"/>
      <c r="AJ1010" s="416"/>
      <c r="AK1010" s="417">
        <f>AD1010</f>
        <v>-5416666.666666667</v>
      </c>
      <c r="AL1010" s="416">
        <f t="shared" si="560"/>
        <v>-5416666.666666667</v>
      </c>
      <c r="AM1010" s="418"/>
      <c r="AN1010" s="416"/>
      <c r="AO1010" s="419">
        <f t="shared" si="561"/>
        <v>0</v>
      </c>
      <c r="AP1010" s="297"/>
      <c r="AQ1010" s="420">
        <f t="shared" si="557"/>
        <v>-10000000</v>
      </c>
      <c r="AR1010" s="416"/>
      <c r="AS1010" s="416"/>
      <c r="AT1010" s="416"/>
      <c r="AU1010" s="417">
        <f>AQ1010</f>
        <v>-10000000</v>
      </c>
      <c r="AV1010" s="416">
        <f t="shared" si="562"/>
        <v>-10000000</v>
      </c>
      <c r="AW1010" s="418"/>
      <c r="AX1010" s="416"/>
      <c r="AY1010" s="421">
        <f t="shared" si="563"/>
        <v>0</v>
      </c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</row>
    <row r="1011" spans="1:76" s="21" customFormat="1" ht="12" customHeight="1">
      <c r="A1011" s="195">
        <v>23200483</v>
      </c>
      <c r="B1011" s="126" t="s">
        <v>2664</v>
      </c>
      <c r="C1011" s="109" t="s">
        <v>245</v>
      </c>
      <c r="D1011" s="130" t="str">
        <f t="shared" si="572"/>
        <v>W/C</v>
      </c>
      <c r="E1011" s="130"/>
      <c r="F1011" s="109"/>
      <c r="G1011" s="130"/>
      <c r="H1011" s="212" t="str">
        <f t="shared" si="573"/>
        <v/>
      </c>
      <c r="I1011" s="212" t="str">
        <f t="shared" si="577"/>
        <v/>
      </c>
      <c r="J1011" s="212" t="str">
        <f t="shared" si="578"/>
        <v/>
      </c>
      <c r="K1011" s="212" t="str">
        <f t="shared" si="579"/>
        <v/>
      </c>
      <c r="L1011" s="212" t="str">
        <f t="shared" si="574"/>
        <v>NO</v>
      </c>
      <c r="M1011" s="212" t="str">
        <f t="shared" si="575"/>
        <v>W/C</v>
      </c>
      <c r="N1011" s="212" t="str">
        <f t="shared" si="576"/>
        <v>W/C</v>
      </c>
      <c r="O1011" s="212"/>
      <c r="P1011" s="110">
        <v>-13036297.66</v>
      </c>
      <c r="Q1011" s="110">
        <v>-14889130.279999999</v>
      </c>
      <c r="R1011" s="110">
        <v>-17498051.539999999</v>
      </c>
      <c r="S1011" s="110">
        <v>-19029653.629999999</v>
      </c>
      <c r="T1011" s="110">
        <v>-21330591.199999999</v>
      </c>
      <c r="U1011" s="110">
        <v>-26245540.829999998</v>
      </c>
      <c r="V1011" s="110">
        <v>-28003019.690000001</v>
      </c>
      <c r="W1011" s="110">
        <v>-30236333.800000001</v>
      </c>
      <c r="X1011" s="110">
        <v>-32271036.780000001</v>
      </c>
      <c r="Y1011" s="110">
        <v>-7064649.1600000001</v>
      </c>
      <c r="Z1011" s="110">
        <v>-9574099.8200000003</v>
      </c>
      <c r="AA1011" s="110">
        <v>-12206295.359999999</v>
      </c>
      <c r="AB1011" s="110">
        <v>-14572043.18</v>
      </c>
      <c r="AC1011" s="110"/>
      <c r="AD1011" s="533">
        <f t="shared" si="556"/>
        <v>-19346047.709166665</v>
      </c>
      <c r="AE1011" s="529"/>
      <c r="AF1011" s="118"/>
      <c r="AG1011" s="270"/>
      <c r="AH1011" s="116"/>
      <c r="AI1011" s="116"/>
      <c r="AJ1011" s="116"/>
      <c r="AK1011" s="117"/>
      <c r="AL1011" s="116">
        <f t="shared" si="560"/>
        <v>0</v>
      </c>
      <c r="AM1011" s="115"/>
      <c r="AN1011" s="116">
        <f t="shared" ref="AN1011:AN1025" si="580">AD1011</f>
        <v>-19346047.709166665</v>
      </c>
      <c r="AO1011" s="348">
        <f t="shared" si="561"/>
        <v>-19346047.709166665</v>
      </c>
      <c r="AP1011" s="297"/>
      <c r="AQ1011" s="101">
        <f t="shared" si="557"/>
        <v>-14572043.18</v>
      </c>
      <c r="AR1011" s="116"/>
      <c r="AS1011" s="116"/>
      <c r="AT1011" s="116"/>
      <c r="AU1011" s="117"/>
      <c r="AV1011" s="116">
        <f t="shared" si="562"/>
        <v>0</v>
      </c>
      <c r="AW1011" s="115"/>
      <c r="AX1011" s="116">
        <f t="shared" si="571"/>
        <v>-14572043.18</v>
      </c>
      <c r="AY1011" s="343">
        <f t="shared" si="563"/>
        <v>-14572043.18</v>
      </c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</row>
    <row r="1012" spans="1:76" s="21" customFormat="1" ht="12" customHeight="1">
      <c r="A1012" s="195">
        <v>23200493</v>
      </c>
      <c r="B1012" s="126" t="s">
        <v>2665</v>
      </c>
      <c r="C1012" s="109" t="s">
        <v>1145</v>
      </c>
      <c r="D1012" s="130" t="str">
        <f t="shared" si="572"/>
        <v>W/C</v>
      </c>
      <c r="E1012" s="130"/>
      <c r="F1012" s="109"/>
      <c r="G1012" s="130"/>
      <c r="H1012" s="212" t="str">
        <f t="shared" si="573"/>
        <v/>
      </c>
      <c r="I1012" s="212" t="str">
        <f t="shared" si="577"/>
        <v/>
      </c>
      <c r="J1012" s="212" t="str">
        <f t="shared" si="578"/>
        <v/>
      </c>
      <c r="K1012" s="212" t="str">
        <f t="shared" si="579"/>
        <v/>
      </c>
      <c r="L1012" s="212" t="str">
        <f t="shared" si="574"/>
        <v>NO</v>
      </c>
      <c r="M1012" s="212" t="str">
        <f t="shared" si="575"/>
        <v>W/C</v>
      </c>
      <c r="N1012" s="212" t="str">
        <f t="shared" si="576"/>
        <v>W/C</v>
      </c>
      <c r="O1012" s="212"/>
      <c r="P1012" s="110">
        <v>-56411.76</v>
      </c>
      <c r="Q1012" s="110">
        <v>-55154.28</v>
      </c>
      <c r="R1012" s="110">
        <v>-178133.72</v>
      </c>
      <c r="S1012" s="110">
        <v>-42905.95</v>
      </c>
      <c r="T1012" s="110">
        <v>-63826.67</v>
      </c>
      <c r="U1012" s="110">
        <v>-102392.99</v>
      </c>
      <c r="V1012" s="110">
        <v>-112318.98</v>
      </c>
      <c r="W1012" s="110">
        <v>-102201.22</v>
      </c>
      <c r="X1012" s="110">
        <v>-74084.990000000005</v>
      </c>
      <c r="Y1012" s="110">
        <v>-42609.02</v>
      </c>
      <c r="Z1012" s="110">
        <v>-134083.5</v>
      </c>
      <c r="AA1012" s="110">
        <v>-120353.51</v>
      </c>
      <c r="AB1012" s="110">
        <v>945.32</v>
      </c>
      <c r="AC1012" s="110"/>
      <c r="AD1012" s="533">
        <f t="shared" si="556"/>
        <v>-87983.170833333337</v>
      </c>
      <c r="AE1012" s="529"/>
      <c r="AF1012" s="118"/>
      <c r="AG1012" s="270"/>
      <c r="AH1012" s="116"/>
      <c r="AI1012" s="116"/>
      <c r="AJ1012" s="116"/>
      <c r="AK1012" s="117"/>
      <c r="AL1012" s="116">
        <f t="shared" si="560"/>
        <v>0</v>
      </c>
      <c r="AM1012" s="115"/>
      <c r="AN1012" s="116">
        <f t="shared" si="580"/>
        <v>-87983.170833333337</v>
      </c>
      <c r="AO1012" s="348">
        <f t="shared" si="561"/>
        <v>-87983.170833333337</v>
      </c>
      <c r="AP1012" s="297"/>
      <c r="AQ1012" s="101">
        <f t="shared" si="557"/>
        <v>945.32</v>
      </c>
      <c r="AR1012" s="116"/>
      <c r="AS1012" s="116"/>
      <c r="AT1012" s="116"/>
      <c r="AU1012" s="117"/>
      <c r="AV1012" s="116">
        <f t="shared" si="562"/>
        <v>0</v>
      </c>
      <c r="AW1012" s="115"/>
      <c r="AX1012" s="116">
        <f t="shared" si="571"/>
        <v>945.32</v>
      </c>
      <c r="AY1012" s="343">
        <f t="shared" si="563"/>
        <v>945.32</v>
      </c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</row>
    <row r="1013" spans="1:76" s="21" customFormat="1" ht="12" customHeight="1">
      <c r="A1013" s="195">
        <v>23200543</v>
      </c>
      <c r="B1013" s="126" t="s">
        <v>2666</v>
      </c>
      <c r="C1013" s="109" t="s">
        <v>1326</v>
      </c>
      <c r="D1013" s="130" t="str">
        <f t="shared" si="572"/>
        <v>W/C</v>
      </c>
      <c r="E1013" s="130"/>
      <c r="F1013" s="109"/>
      <c r="G1013" s="130"/>
      <c r="H1013" s="212" t="str">
        <f t="shared" si="573"/>
        <v/>
      </c>
      <c r="I1013" s="212" t="str">
        <f t="shared" si="577"/>
        <v/>
      </c>
      <c r="J1013" s="212" t="str">
        <f t="shared" si="578"/>
        <v/>
      </c>
      <c r="K1013" s="212" t="str">
        <f t="shared" si="579"/>
        <v/>
      </c>
      <c r="L1013" s="212" t="str">
        <f t="shared" si="574"/>
        <v>NO</v>
      </c>
      <c r="M1013" s="212" t="str">
        <f t="shared" si="575"/>
        <v>W/C</v>
      </c>
      <c r="N1013" s="212" t="str">
        <f t="shared" si="576"/>
        <v>W/C</v>
      </c>
      <c r="O1013" s="212"/>
      <c r="P1013" s="110">
        <v>-68431566.239999995</v>
      </c>
      <c r="Q1013" s="110">
        <v>-71112186.109999999</v>
      </c>
      <c r="R1013" s="110">
        <v>-77553665.939999998</v>
      </c>
      <c r="S1013" s="110">
        <v>-101901432.89</v>
      </c>
      <c r="T1013" s="110">
        <v>-101597980.34999999</v>
      </c>
      <c r="U1013" s="110">
        <v>-96994950.769999996</v>
      </c>
      <c r="V1013" s="110">
        <v>-112124492.06</v>
      </c>
      <c r="W1013" s="110">
        <v>-101514905.63</v>
      </c>
      <c r="X1013" s="110">
        <v>-108720126.63</v>
      </c>
      <c r="Y1013" s="110">
        <v>-109022294.79000001</v>
      </c>
      <c r="Z1013" s="110">
        <v>-105638120.51000001</v>
      </c>
      <c r="AA1013" s="110">
        <v>-106580500.37</v>
      </c>
      <c r="AB1013" s="110">
        <v>-114444729.19</v>
      </c>
      <c r="AC1013" s="110"/>
      <c r="AD1013" s="533">
        <f t="shared" si="556"/>
        <v>-98683233.647083297</v>
      </c>
      <c r="AE1013" s="529"/>
      <c r="AF1013" s="118"/>
      <c r="AG1013" s="270"/>
      <c r="AH1013" s="116"/>
      <c r="AI1013" s="116"/>
      <c r="AJ1013" s="116"/>
      <c r="AK1013" s="117"/>
      <c r="AL1013" s="116">
        <f t="shared" si="560"/>
        <v>0</v>
      </c>
      <c r="AM1013" s="115"/>
      <c r="AN1013" s="116">
        <f t="shared" si="580"/>
        <v>-98683233.647083297</v>
      </c>
      <c r="AO1013" s="348">
        <f t="shared" si="561"/>
        <v>-98683233.647083297</v>
      </c>
      <c r="AP1013" s="297"/>
      <c r="AQ1013" s="101">
        <f t="shared" si="557"/>
        <v>-114444729.19</v>
      </c>
      <c r="AR1013" s="116"/>
      <c r="AS1013" s="116"/>
      <c r="AT1013" s="116"/>
      <c r="AU1013" s="117"/>
      <c r="AV1013" s="116">
        <f t="shared" si="562"/>
        <v>0</v>
      </c>
      <c r="AW1013" s="115"/>
      <c r="AX1013" s="116">
        <f t="shared" si="571"/>
        <v>-114444729.19</v>
      </c>
      <c r="AY1013" s="343">
        <f t="shared" si="563"/>
        <v>-114444729.19</v>
      </c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</row>
    <row r="1014" spans="1:76" s="21" customFormat="1" ht="12" customHeight="1">
      <c r="A1014" s="195">
        <v>23200643</v>
      </c>
      <c r="B1014" s="126" t="s">
        <v>2667</v>
      </c>
      <c r="C1014" s="109" t="s">
        <v>238</v>
      </c>
      <c r="D1014" s="130" t="str">
        <f t="shared" si="572"/>
        <v>W/C</v>
      </c>
      <c r="E1014" s="130"/>
      <c r="F1014" s="109"/>
      <c r="G1014" s="130"/>
      <c r="H1014" s="212" t="str">
        <f t="shared" si="573"/>
        <v/>
      </c>
      <c r="I1014" s="212" t="str">
        <f t="shared" si="577"/>
        <v/>
      </c>
      <c r="J1014" s="212" t="str">
        <f t="shared" si="578"/>
        <v/>
      </c>
      <c r="K1014" s="212" t="str">
        <f t="shared" si="579"/>
        <v/>
      </c>
      <c r="L1014" s="212" t="str">
        <f t="shared" si="574"/>
        <v>NO</v>
      </c>
      <c r="M1014" s="212" t="str">
        <f t="shared" si="575"/>
        <v>W/C</v>
      </c>
      <c r="N1014" s="212" t="str">
        <f t="shared" si="576"/>
        <v>W/C</v>
      </c>
      <c r="O1014" s="212"/>
      <c r="P1014" s="110">
        <v>-8860181.1199999992</v>
      </c>
      <c r="Q1014" s="110">
        <v>-7071553.5700000003</v>
      </c>
      <c r="R1014" s="110">
        <v>-7883652.5199999996</v>
      </c>
      <c r="S1014" s="110">
        <v>-7818111.6299999999</v>
      </c>
      <c r="T1014" s="110">
        <v>-8606380.2100000009</v>
      </c>
      <c r="U1014" s="110">
        <v>-8623213.3100000005</v>
      </c>
      <c r="V1014" s="110">
        <v>-8651539.2400000002</v>
      </c>
      <c r="W1014" s="110">
        <v>-7940396.3899999997</v>
      </c>
      <c r="X1014" s="110">
        <v>-7110384.1200000001</v>
      </c>
      <c r="Y1014" s="110">
        <v>-8572770.4399999995</v>
      </c>
      <c r="Z1014" s="110">
        <v>-8388900.7899999991</v>
      </c>
      <c r="AA1014" s="110">
        <v>-9195139.5399999991</v>
      </c>
      <c r="AB1014" s="110">
        <v>-9087236.6799999997</v>
      </c>
      <c r="AC1014" s="110"/>
      <c r="AD1014" s="533">
        <f t="shared" si="556"/>
        <v>-8236312.5549999997</v>
      </c>
      <c r="AE1014" s="529"/>
      <c r="AF1014" s="118"/>
      <c r="AG1014" s="270"/>
      <c r="AH1014" s="116"/>
      <c r="AI1014" s="116"/>
      <c r="AJ1014" s="116"/>
      <c r="AK1014" s="117"/>
      <c r="AL1014" s="116">
        <f t="shared" si="560"/>
        <v>0</v>
      </c>
      <c r="AM1014" s="115"/>
      <c r="AN1014" s="116">
        <f t="shared" si="580"/>
        <v>-8236312.5549999997</v>
      </c>
      <c r="AO1014" s="348">
        <f t="shared" si="561"/>
        <v>-8236312.5549999997</v>
      </c>
      <c r="AP1014" s="297"/>
      <c r="AQ1014" s="101">
        <f t="shared" si="557"/>
        <v>-9087236.6799999997</v>
      </c>
      <c r="AR1014" s="116"/>
      <c r="AS1014" s="116"/>
      <c r="AT1014" s="116"/>
      <c r="AU1014" s="117"/>
      <c r="AV1014" s="116">
        <f t="shared" si="562"/>
        <v>0</v>
      </c>
      <c r="AW1014" s="115"/>
      <c r="AX1014" s="116">
        <f t="shared" si="571"/>
        <v>-9087236.6799999997</v>
      </c>
      <c r="AY1014" s="343">
        <f t="shared" si="563"/>
        <v>-9087236.6799999997</v>
      </c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</row>
    <row r="1015" spans="1:76" s="21" customFormat="1" ht="12" customHeight="1">
      <c r="A1015" s="195">
        <v>23200653</v>
      </c>
      <c r="B1015" s="126" t="s">
        <v>2668</v>
      </c>
      <c r="C1015" s="109" t="s">
        <v>611</v>
      </c>
      <c r="D1015" s="130" t="str">
        <f t="shared" si="572"/>
        <v>W/C</v>
      </c>
      <c r="E1015" s="130"/>
      <c r="F1015" s="109"/>
      <c r="G1015" s="130"/>
      <c r="H1015" s="212" t="str">
        <f t="shared" si="573"/>
        <v/>
      </c>
      <c r="I1015" s="212" t="str">
        <f t="shared" si="577"/>
        <v/>
      </c>
      <c r="J1015" s="212" t="str">
        <f t="shared" si="578"/>
        <v/>
      </c>
      <c r="K1015" s="212" t="str">
        <f t="shared" si="579"/>
        <v/>
      </c>
      <c r="L1015" s="212" t="str">
        <f t="shared" si="574"/>
        <v>NO</v>
      </c>
      <c r="M1015" s="212" t="str">
        <f t="shared" si="575"/>
        <v>W/C</v>
      </c>
      <c r="N1015" s="212" t="str">
        <f t="shared" si="576"/>
        <v>W/C</v>
      </c>
      <c r="O1015" s="212"/>
      <c r="P1015" s="110">
        <v>-3002419.33</v>
      </c>
      <c r="Q1015" s="110">
        <v>-277544.64</v>
      </c>
      <c r="R1015" s="110">
        <v>-1142633.6599999999</v>
      </c>
      <c r="S1015" s="110">
        <v>-1501429.19</v>
      </c>
      <c r="T1015" s="110">
        <v>-2156285.34</v>
      </c>
      <c r="U1015" s="110">
        <v>-2749998.35</v>
      </c>
      <c r="V1015" s="110">
        <v>-3402522.69</v>
      </c>
      <c r="W1015" s="110">
        <v>-865822.92</v>
      </c>
      <c r="X1015" s="110">
        <v>-856009.65</v>
      </c>
      <c r="Y1015" s="110">
        <v>-1504852.97</v>
      </c>
      <c r="Z1015" s="110">
        <v>-1967752.89</v>
      </c>
      <c r="AA1015" s="110">
        <v>-2822382.71</v>
      </c>
      <c r="AB1015" s="110">
        <v>-3353850.88</v>
      </c>
      <c r="AC1015" s="110"/>
      <c r="AD1015" s="533">
        <f t="shared" si="556"/>
        <v>-1868780.8429166668</v>
      </c>
      <c r="AE1015" s="529"/>
      <c r="AF1015" s="118"/>
      <c r="AG1015" s="270"/>
      <c r="AH1015" s="116"/>
      <c r="AI1015" s="116"/>
      <c r="AJ1015" s="116"/>
      <c r="AK1015" s="117"/>
      <c r="AL1015" s="116">
        <f t="shared" si="560"/>
        <v>0</v>
      </c>
      <c r="AM1015" s="115"/>
      <c r="AN1015" s="116">
        <f t="shared" si="580"/>
        <v>-1868780.8429166668</v>
      </c>
      <c r="AO1015" s="348">
        <f t="shared" si="561"/>
        <v>-1868780.8429166668</v>
      </c>
      <c r="AP1015" s="297"/>
      <c r="AQ1015" s="101">
        <f t="shared" si="557"/>
        <v>-3353850.88</v>
      </c>
      <c r="AR1015" s="116"/>
      <c r="AS1015" s="116"/>
      <c r="AT1015" s="116"/>
      <c r="AU1015" s="117"/>
      <c r="AV1015" s="116">
        <f t="shared" si="562"/>
        <v>0</v>
      </c>
      <c r="AW1015" s="115"/>
      <c r="AX1015" s="116">
        <f t="shared" si="571"/>
        <v>-3353850.88</v>
      </c>
      <c r="AY1015" s="343">
        <f t="shared" si="563"/>
        <v>-3353850.88</v>
      </c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s="21" customFormat="1" ht="12" customHeight="1">
      <c r="A1016" s="195">
        <v>23200683</v>
      </c>
      <c r="B1016" s="126" t="s">
        <v>2669</v>
      </c>
      <c r="C1016" s="109" t="s">
        <v>659</v>
      </c>
      <c r="D1016" s="130" t="str">
        <f t="shared" si="572"/>
        <v>W/C</v>
      </c>
      <c r="E1016" s="130"/>
      <c r="F1016" s="109"/>
      <c r="G1016" s="130"/>
      <c r="H1016" s="212" t="str">
        <f t="shared" si="573"/>
        <v/>
      </c>
      <c r="I1016" s="212" t="str">
        <f t="shared" si="577"/>
        <v/>
      </c>
      <c r="J1016" s="212" t="str">
        <f t="shared" si="578"/>
        <v/>
      </c>
      <c r="K1016" s="212" t="str">
        <f t="shared" si="579"/>
        <v/>
      </c>
      <c r="L1016" s="212" t="str">
        <f t="shared" si="574"/>
        <v>NO</v>
      </c>
      <c r="M1016" s="212" t="str">
        <f t="shared" si="575"/>
        <v>W/C</v>
      </c>
      <c r="N1016" s="212" t="str">
        <f t="shared" si="576"/>
        <v>W/C</v>
      </c>
      <c r="O1016" s="212"/>
      <c r="P1016" s="110">
        <v>0</v>
      </c>
      <c r="Q1016" s="110">
        <v>0</v>
      </c>
      <c r="R1016" s="110">
        <v>0</v>
      </c>
      <c r="S1016" s="110">
        <v>0</v>
      </c>
      <c r="T1016" s="110">
        <v>0</v>
      </c>
      <c r="U1016" s="110">
        <v>0</v>
      </c>
      <c r="V1016" s="110">
        <v>0</v>
      </c>
      <c r="W1016" s="110">
        <v>0</v>
      </c>
      <c r="X1016" s="110">
        <v>0</v>
      </c>
      <c r="Y1016" s="110">
        <v>0</v>
      </c>
      <c r="Z1016" s="110">
        <v>0</v>
      </c>
      <c r="AA1016" s="110">
        <v>0</v>
      </c>
      <c r="AB1016" s="110">
        <v>0</v>
      </c>
      <c r="AC1016" s="110"/>
      <c r="AD1016" s="533">
        <f t="shared" si="556"/>
        <v>0</v>
      </c>
      <c r="AE1016" s="529"/>
      <c r="AF1016" s="118"/>
      <c r="AG1016" s="270"/>
      <c r="AH1016" s="116"/>
      <c r="AI1016" s="116"/>
      <c r="AJ1016" s="116"/>
      <c r="AK1016" s="117"/>
      <c r="AL1016" s="116">
        <f t="shared" si="560"/>
        <v>0</v>
      </c>
      <c r="AM1016" s="115"/>
      <c r="AN1016" s="116">
        <f t="shared" si="580"/>
        <v>0</v>
      </c>
      <c r="AO1016" s="348">
        <f t="shared" si="561"/>
        <v>0</v>
      </c>
      <c r="AP1016" s="297"/>
      <c r="AQ1016" s="101">
        <f t="shared" si="557"/>
        <v>0</v>
      </c>
      <c r="AR1016" s="116"/>
      <c r="AS1016" s="116"/>
      <c r="AT1016" s="116"/>
      <c r="AU1016" s="117"/>
      <c r="AV1016" s="116">
        <f t="shared" si="562"/>
        <v>0</v>
      </c>
      <c r="AW1016" s="115"/>
      <c r="AX1016" s="116">
        <f t="shared" si="571"/>
        <v>0</v>
      </c>
      <c r="AY1016" s="343">
        <f t="shared" si="563"/>
        <v>0</v>
      </c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</row>
    <row r="1017" spans="1:76" s="21" customFormat="1" ht="12" customHeight="1">
      <c r="A1017" s="195">
        <v>23200693</v>
      </c>
      <c r="B1017" s="126" t="s">
        <v>2670</v>
      </c>
      <c r="C1017" s="109" t="s">
        <v>497</v>
      </c>
      <c r="D1017" s="130" t="str">
        <f t="shared" si="572"/>
        <v>W/C</v>
      </c>
      <c r="E1017" s="130"/>
      <c r="F1017" s="109"/>
      <c r="G1017" s="130"/>
      <c r="H1017" s="212" t="str">
        <f t="shared" si="573"/>
        <v/>
      </c>
      <c r="I1017" s="212" t="str">
        <f t="shared" si="577"/>
        <v/>
      </c>
      <c r="J1017" s="212" t="str">
        <f t="shared" si="578"/>
        <v/>
      </c>
      <c r="K1017" s="212" t="str">
        <f t="shared" si="579"/>
        <v/>
      </c>
      <c r="L1017" s="212" t="str">
        <f t="shared" si="574"/>
        <v>NO</v>
      </c>
      <c r="M1017" s="212" t="str">
        <f t="shared" si="575"/>
        <v>W/C</v>
      </c>
      <c r="N1017" s="212" t="str">
        <f t="shared" si="576"/>
        <v>W/C</v>
      </c>
      <c r="O1017" s="212"/>
      <c r="P1017" s="110">
        <v>43.5</v>
      </c>
      <c r="Q1017" s="110">
        <v>-225426.48</v>
      </c>
      <c r="R1017" s="110">
        <v>-227395.91</v>
      </c>
      <c r="S1017" s="110">
        <v>19.04</v>
      </c>
      <c r="T1017" s="110">
        <v>-44.27</v>
      </c>
      <c r="U1017" s="110">
        <v>-316.14999999999998</v>
      </c>
      <c r="V1017" s="110">
        <v>360.58</v>
      </c>
      <c r="W1017" s="110">
        <v>-236389.14</v>
      </c>
      <c r="X1017" s="110">
        <v>-256320.43</v>
      </c>
      <c r="Y1017" s="110">
        <v>0</v>
      </c>
      <c r="Z1017" s="110">
        <v>49.3</v>
      </c>
      <c r="AA1017" s="110">
        <v>-390.48</v>
      </c>
      <c r="AB1017" s="110">
        <v>-200.43</v>
      </c>
      <c r="AC1017" s="110"/>
      <c r="AD1017" s="533">
        <f t="shared" si="556"/>
        <v>-78827.700416666659</v>
      </c>
      <c r="AE1017" s="529"/>
      <c r="AF1017" s="118"/>
      <c r="AG1017" s="270"/>
      <c r="AH1017" s="116"/>
      <c r="AI1017" s="116"/>
      <c r="AJ1017" s="116"/>
      <c r="AK1017" s="117"/>
      <c r="AL1017" s="116">
        <f t="shared" si="560"/>
        <v>0</v>
      </c>
      <c r="AM1017" s="115"/>
      <c r="AN1017" s="116">
        <f t="shared" si="580"/>
        <v>-78827.700416666659</v>
      </c>
      <c r="AO1017" s="348">
        <f t="shared" si="561"/>
        <v>-78827.700416666659</v>
      </c>
      <c r="AP1017" s="297"/>
      <c r="AQ1017" s="101">
        <f t="shared" si="557"/>
        <v>-200.43</v>
      </c>
      <c r="AR1017" s="116"/>
      <c r="AS1017" s="116"/>
      <c r="AT1017" s="116"/>
      <c r="AU1017" s="117"/>
      <c r="AV1017" s="116">
        <f t="shared" si="562"/>
        <v>0</v>
      </c>
      <c r="AW1017" s="115"/>
      <c r="AX1017" s="116">
        <f t="shared" si="571"/>
        <v>-200.43</v>
      </c>
      <c r="AY1017" s="343">
        <f t="shared" si="563"/>
        <v>-200.43</v>
      </c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</row>
    <row r="1018" spans="1:76" s="21" customFormat="1" ht="12" customHeight="1">
      <c r="A1018" s="195">
        <v>23200733</v>
      </c>
      <c r="B1018" s="126" t="s">
        <v>2671</v>
      </c>
      <c r="C1018" s="109" t="s">
        <v>95</v>
      </c>
      <c r="D1018" s="130" t="str">
        <f t="shared" si="572"/>
        <v>W/C</v>
      </c>
      <c r="E1018" s="130"/>
      <c r="F1018" s="109"/>
      <c r="G1018" s="130"/>
      <c r="H1018" s="212" t="str">
        <f t="shared" si="573"/>
        <v/>
      </c>
      <c r="I1018" s="212" t="str">
        <f t="shared" si="577"/>
        <v/>
      </c>
      <c r="J1018" s="212" t="str">
        <f t="shared" si="578"/>
        <v/>
      </c>
      <c r="K1018" s="212" t="str">
        <f t="shared" si="579"/>
        <v/>
      </c>
      <c r="L1018" s="212" t="str">
        <f t="shared" si="574"/>
        <v>NO</v>
      </c>
      <c r="M1018" s="212" t="str">
        <f t="shared" si="575"/>
        <v>W/C</v>
      </c>
      <c r="N1018" s="212" t="str">
        <f t="shared" si="576"/>
        <v>W/C</v>
      </c>
      <c r="O1018" s="212"/>
      <c r="P1018" s="110">
        <v>-157768.43</v>
      </c>
      <c r="Q1018" s="110">
        <v>-195879.94</v>
      </c>
      <c r="R1018" s="110">
        <v>-171089.99</v>
      </c>
      <c r="S1018" s="110">
        <v>-120307.99</v>
      </c>
      <c r="T1018" s="110">
        <v>-170335.12</v>
      </c>
      <c r="U1018" s="110">
        <v>-138425.01999999999</v>
      </c>
      <c r="V1018" s="110">
        <v>-117894.59</v>
      </c>
      <c r="W1018" s="110">
        <v>-135201.15</v>
      </c>
      <c r="X1018" s="110">
        <v>-92817.53</v>
      </c>
      <c r="Y1018" s="110">
        <v>-7226.71</v>
      </c>
      <c r="Z1018" s="110">
        <v>67665.02</v>
      </c>
      <c r="AA1018" s="110">
        <v>-30892.33</v>
      </c>
      <c r="AB1018" s="110">
        <v>7805.43</v>
      </c>
      <c r="AC1018" s="110"/>
      <c r="AD1018" s="533">
        <f t="shared" si="556"/>
        <v>-98948.904166666674</v>
      </c>
      <c r="AE1018" s="529"/>
      <c r="AF1018" s="118"/>
      <c r="AG1018" s="270"/>
      <c r="AH1018" s="116"/>
      <c r="AI1018" s="116"/>
      <c r="AJ1018" s="116"/>
      <c r="AK1018" s="117"/>
      <c r="AL1018" s="116">
        <f t="shared" si="560"/>
        <v>0</v>
      </c>
      <c r="AM1018" s="115"/>
      <c r="AN1018" s="116">
        <f t="shared" si="580"/>
        <v>-98948.904166666674</v>
      </c>
      <c r="AO1018" s="348">
        <f t="shared" si="561"/>
        <v>-98948.904166666674</v>
      </c>
      <c r="AP1018" s="297"/>
      <c r="AQ1018" s="101">
        <f t="shared" si="557"/>
        <v>7805.43</v>
      </c>
      <c r="AR1018" s="116"/>
      <c r="AS1018" s="116"/>
      <c r="AT1018" s="116"/>
      <c r="AU1018" s="117"/>
      <c r="AV1018" s="116">
        <f t="shared" si="562"/>
        <v>0</v>
      </c>
      <c r="AW1018" s="115"/>
      <c r="AX1018" s="116">
        <f t="shared" si="571"/>
        <v>7805.43</v>
      </c>
      <c r="AY1018" s="343">
        <f t="shared" si="563"/>
        <v>7805.43</v>
      </c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</row>
    <row r="1019" spans="1:76" s="21" customFormat="1" ht="12" customHeight="1">
      <c r="A1019" s="195">
        <v>23200743</v>
      </c>
      <c r="B1019" s="126" t="s">
        <v>2672</v>
      </c>
      <c r="C1019" s="130" t="s">
        <v>699</v>
      </c>
      <c r="D1019" s="130" t="str">
        <f t="shared" si="572"/>
        <v>W/C</v>
      </c>
      <c r="E1019" s="130"/>
      <c r="F1019" s="130"/>
      <c r="G1019" s="130"/>
      <c r="H1019" s="212" t="str">
        <f t="shared" si="573"/>
        <v/>
      </c>
      <c r="I1019" s="212" t="str">
        <f t="shared" si="577"/>
        <v/>
      </c>
      <c r="J1019" s="212" t="str">
        <f t="shared" si="578"/>
        <v/>
      </c>
      <c r="K1019" s="212" t="str">
        <f t="shared" si="579"/>
        <v/>
      </c>
      <c r="L1019" s="212" t="str">
        <f t="shared" si="574"/>
        <v>NO</v>
      </c>
      <c r="M1019" s="212" t="str">
        <f t="shared" si="575"/>
        <v>W/C</v>
      </c>
      <c r="N1019" s="212" t="str">
        <f t="shared" si="576"/>
        <v>W/C</v>
      </c>
      <c r="O1019" s="212"/>
      <c r="P1019" s="110">
        <v>8203.23</v>
      </c>
      <c r="Q1019" s="110">
        <v>7550.23</v>
      </c>
      <c r="R1019" s="110">
        <v>8063.98</v>
      </c>
      <c r="S1019" s="110">
        <v>12347.07</v>
      </c>
      <c r="T1019" s="110">
        <v>7863.52</v>
      </c>
      <c r="U1019" s="110">
        <v>7783.52</v>
      </c>
      <c r="V1019" s="110">
        <v>7895.32</v>
      </c>
      <c r="W1019" s="110">
        <v>2451.7399999999998</v>
      </c>
      <c r="X1019" s="110">
        <v>1735.43</v>
      </c>
      <c r="Y1019" s="110">
        <v>-1620.44</v>
      </c>
      <c r="Z1019" s="110">
        <v>-3102.79</v>
      </c>
      <c r="AA1019" s="110">
        <v>-3631.26</v>
      </c>
      <c r="AB1019" s="110">
        <v>-4710.17</v>
      </c>
      <c r="AC1019" s="110"/>
      <c r="AD1019" s="533">
        <f t="shared" si="556"/>
        <v>4090.2374999999997</v>
      </c>
      <c r="AE1019" s="529"/>
      <c r="AF1019" s="118"/>
      <c r="AG1019" s="270"/>
      <c r="AH1019" s="116"/>
      <c r="AI1019" s="116"/>
      <c r="AJ1019" s="116"/>
      <c r="AK1019" s="117"/>
      <c r="AL1019" s="116">
        <f t="shared" si="560"/>
        <v>0</v>
      </c>
      <c r="AM1019" s="115"/>
      <c r="AN1019" s="116">
        <f t="shared" si="580"/>
        <v>4090.2374999999997</v>
      </c>
      <c r="AO1019" s="348">
        <f t="shared" si="561"/>
        <v>4090.2374999999997</v>
      </c>
      <c r="AP1019" s="297"/>
      <c r="AQ1019" s="101">
        <f t="shared" si="557"/>
        <v>-4710.17</v>
      </c>
      <c r="AR1019" s="116"/>
      <c r="AS1019" s="116"/>
      <c r="AT1019" s="116"/>
      <c r="AU1019" s="117"/>
      <c r="AV1019" s="116">
        <f t="shared" si="562"/>
        <v>0</v>
      </c>
      <c r="AW1019" s="115"/>
      <c r="AX1019" s="116">
        <f t="shared" si="571"/>
        <v>-4710.17</v>
      </c>
      <c r="AY1019" s="343">
        <f t="shared" si="563"/>
        <v>-4710.17</v>
      </c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s="21" customFormat="1" ht="12" customHeight="1">
      <c r="A1020" s="195">
        <v>23200753</v>
      </c>
      <c r="B1020" s="126" t="s">
        <v>2673</v>
      </c>
      <c r="C1020" s="130" t="s">
        <v>61</v>
      </c>
      <c r="D1020" s="130" t="str">
        <f t="shared" si="572"/>
        <v>W/C</v>
      </c>
      <c r="E1020" s="130"/>
      <c r="F1020" s="130"/>
      <c r="G1020" s="130"/>
      <c r="H1020" s="212" t="str">
        <f t="shared" si="573"/>
        <v/>
      </c>
      <c r="I1020" s="212" t="str">
        <f t="shared" si="577"/>
        <v/>
      </c>
      <c r="J1020" s="212" t="str">
        <f t="shared" si="578"/>
        <v/>
      </c>
      <c r="K1020" s="212" t="str">
        <f t="shared" si="579"/>
        <v/>
      </c>
      <c r="L1020" s="212" t="str">
        <f t="shared" si="574"/>
        <v>NO</v>
      </c>
      <c r="M1020" s="212" t="str">
        <f t="shared" si="575"/>
        <v>W/C</v>
      </c>
      <c r="N1020" s="212" t="str">
        <f t="shared" si="576"/>
        <v>W/C</v>
      </c>
      <c r="O1020" s="212"/>
      <c r="P1020" s="110">
        <v>117958.22</v>
      </c>
      <c r="Q1020" s="110">
        <v>118011.25</v>
      </c>
      <c r="R1020" s="110">
        <v>118193.52</v>
      </c>
      <c r="S1020" s="110">
        <v>-928.07</v>
      </c>
      <c r="T1020" s="110">
        <v>-968.16</v>
      </c>
      <c r="U1020" s="110">
        <v>-885.73</v>
      </c>
      <c r="V1020" s="110">
        <v>-732.64</v>
      </c>
      <c r="W1020" s="110">
        <v>-592.75</v>
      </c>
      <c r="X1020" s="110">
        <v>-430.96</v>
      </c>
      <c r="Y1020" s="110">
        <v>-344.33</v>
      </c>
      <c r="Z1020" s="110">
        <v>-254.03</v>
      </c>
      <c r="AA1020" s="110">
        <v>-129.99</v>
      </c>
      <c r="AB1020" s="110">
        <v>-16.07</v>
      </c>
      <c r="AC1020" s="110"/>
      <c r="AD1020" s="533">
        <f t="shared" si="556"/>
        <v>24159.098750000001</v>
      </c>
      <c r="AE1020" s="529"/>
      <c r="AF1020" s="118"/>
      <c r="AG1020" s="270"/>
      <c r="AH1020" s="116"/>
      <c r="AI1020" s="116"/>
      <c r="AJ1020" s="116"/>
      <c r="AK1020" s="117"/>
      <c r="AL1020" s="116">
        <f t="shared" si="560"/>
        <v>0</v>
      </c>
      <c r="AM1020" s="115"/>
      <c r="AN1020" s="116">
        <f t="shared" si="580"/>
        <v>24159.098750000001</v>
      </c>
      <c r="AO1020" s="348">
        <f t="shared" si="561"/>
        <v>24159.098750000001</v>
      </c>
      <c r="AP1020" s="297"/>
      <c r="AQ1020" s="101">
        <f t="shared" si="557"/>
        <v>-16.07</v>
      </c>
      <c r="AR1020" s="116"/>
      <c r="AS1020" s="116"/>
      <c r="AT1020" s="116"/>
      <c r="AU1020" s="117"/>
      <c r="AV1020" s="116">
        <f t="shared" si="562"/>
        <v>0</v>
      </c>
      <c r="AW1020" s="115"/>
      <c r="AX1020" s="116">
        <f t="shared" si="571"/>
        <v>-16.07</v>
      </c>
      <c r="AY1020" s="343">
        <f t="shared" si="563"/>
        <v>-16.07</v>
      </c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</row>
    <row r="1021" spans="1:76" s="21" customFormat="1" ht="12" customHeight="1">
      <c r="A1021" s="195">
        <v>23200763</v>
      </c>
      <c r="B1021" s="126" t="s">
        <v>2674</v>
      </c>
      <c r="C1021" s="130" t="s">
        <v>63</v>
      </c>
      <c r="D1021" s="130" t="str">
        <f t="shared" si="572"/>
        <v>W/C</v>
      </c>
      <c r="E1021" s="130"/>
      <c r="F1021" s="130"/>
      <c r="G1021" s="130"/>
      <c r="H1021" s="212" t="str">
        <f t="shared" si="573"/>
        <v/>
      </c>
      <c r="I1021" s="212" t="str">
        <f t="shared" si="577"/>
        <v/>
      </c>
      <c r="J1021" s="212" t="str">
        <f t="shared" si="578"/>
        <v/>
      </c>
      <c r="K1021" s="212" t="str">
        <f t="shared" si="579"/>
        <v/>
      </c>
      <c r="L1021" s="212" t="str">
        <f t="shared" si="574"/>
        <v>NO</v>
      </c>
      <c r="M1021" s="212" t="str">
        <f t="shared" si="575"/>
        <v>W/C</v>
      </c>
      <c r="N1021" s="212" t="str">
        <f t="shared" si="576"/>
        <v>W/C</v>
      </c>
      <c r="O1021" s="212"/>
      <c r="P1021" s="110">
        <v>104102.59</v>
      </c>
      <c r="Q1021" s="110">
        <v>16034.64</v>
      </c>
      <c r="R1021" s="110">
        <v>15755.35</v>
      </c>
      <c r="S1021" s="110">
        <v>17136.75</v>
      </c>
      <c r="T1021" s="110">
        <v>16412.41</v>
      </c>
      <c r="U1021" s="110">
        <v>15787.9</v>
      </c>
      <c r="V1021" s="110">
        <v>15529.48</v>
      </c>
      <c r="W1021" s="110">
        <v>14377.5</v>
      </c>
      <c r="X1021" s="110">
        <v>14294.51</v>
      </c>
      <c r="Y1021" s="110">
        <v>12143.91</v>
      </c>
      <c r="Z1021" s="110">
        <v>13319.04</v>
      </c>
      <c r="AA1021" s="110">
        <v>13348.97</v>
      </c>
      <c r="AB1021" s="110">
        <v>12679.07</v>
      </c>
      <c r="AC1021" s="110"/>
      <c r="AD1021" s="533">
        <f t="shared" si="556"/>
        <v>18544.274166666666</v>
      </c>
      <c r="AE1021" s="529"/>
      <c r="AF1021" s="118"/>
      <c r="AG1021" s="270"/>
      <c r="AH1021" s="116"/>
      <c r="AI1021" s="116"/>
      <c r="AJ1021" s="116"/>
      <c r="AK1021" s="117"/>
      <c r="AL1021" s="116">
        <f t="shared" si="560"/>
        <v>0</v>
      </c>
      <c r="AM1021" s="115"/>
      <c r="AN1021" s="116">
        <f t="shared" si="580"/>
        <v>18544.274166666666</v>
      </c>
      <c r="AO1021" s="348">
        <f t="shared" si="561"/>
        <v>18544.274166666666</v>
      </c>
      <c r="AP1021" s="297"/>
      <c r="AQ1021" s="101">
        <f t="shared" si="557"/>
        <v>12679.07</v>
      </c>
      <c r="AR1021" s="116"/>
      <c r="AS1021" s="116"/>
      <c r="AT1021" s="116"/>
      <c r="AU1021" s="117"/>
      <c r="AV1021" s="116">
        <f t="shared" si="562"/>
        <v>0</v>
      </c>
      <c r="AW1021" s="115"/>
      <c r="AX1021" s="116">
        <f t="shared" si="571"/>
        <v>12679.07</v>
      </c>
      <c r="AY1021" s="343">
        <f t="shared" si="563"/>
        <v>12679.07</v>
      </c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</row>
    <row r="1022" spans="1:76" s="21" customFormat="1" ht="12" customHeight="1">
      <c r="A1022" s="195">
        <v>23200773</v>
      </c>
      <c r="B1022" s="126" t="s">
        <v>2675</v>
      </c>
      <c r="C1022" s="130" t="s">
        <v>413</v>
      </c>
      <c r="D1022" s="130" t="str">
        <f t="shared" si="572"/>
        <v>W/C</v>
      </c>
      <c r="E1022" s="130"/>
      <c r="F1022" s="130"/>
      <c r="G1022" s="130"/>
      <c r="H1022" s="212" t="str">
        <f t="shared" si="573"/>
        <v/>
      </c>
      <c r="I1022" s="212" t="str">
        <f t="shared" si="577"/>
        <v/>
      </c>
      <c r="J1022" s="212" t="str">
        <f t="shared" si="578"/>
        <v/>
      </c>
      <c r="K1022" s="212" t="str">
        <f t="shared" si="579"/>
        <v/>
      </c>
      <c r="L1022" s="212" t="str">
        <f t="shared" si="574"/>
        <v>NO</v>
      </c>
      <c r="M1022" s="212" t="str">
        <f t="shared" si="575"/>
        <v>W/C</v>
      </c>
      <c r="N1022" s="212" t="str">
        <f t="shared" si="576"/>
        <v>W/C</v>
      </c>
      <c r="O1022" s="212"/>
      <c r="P1022" s="110">
        <v>-1102.0999999999999</v>
      </c>
      <c r="Q1022" s="110">
        <v>-1102.0999999999999</v>
      </c>
      <c r="R1022" s="110">
        <v>-1102.0999999999999</v>
      </c>
      <c r="S1022" s="110">
        <v>-16836.900000000001</v>
      </c>
      <c r="T1022" s="110">
        <v>-16648.3</v>
      </c>
      <c r="U1022" s="110">
        <v>-1102.0999999999999</v>
      </c>
      <c r="V1022" s="110">
        <v>-1102.0999999999999</v>
      </c>
      <c r="W1022" s="110">
        <v>-1102.0999999999999</v>
      </c>
      <c r="X1022" s="110">
        <v>-7385.3</v>
      </c>
      <c r="Y1022" s="110">
        <v>-18956</v>
      </c>
      <c r="Z1022" s="110">
        <v>-18994.8</v>
      </c>
      <c r="AA1022" s="110">
        <v>-18756.3</v>
      </c>
      <c r="AB1022" s="110">
        <v>-18966.900000000001</v>
      </c>
      <c r="AC1022" s="110"/>
      <c r="AD1022" s="533">
        <f t="shared" si="556"/>
        <v>-9426.8833333333332</v>
      </c>
      <c r="AE1022" s="529"/>
      <c r="AF1022" s="118"/>
      <c r="AG1022" s="270"/>
      <c r="AH1022" s="116"/>
      <c r="AI1022" s="116"/>
      <c r="AJ1022" s="116"/>
      <c r="AK1022" s="117"/>
      <c r="AL1022" s="116">
        <f t="shared" si="560"/>
        <v>0</v>
      </c>
      <c r="AM1022" s="115"/>
      <c r="AN1022" s="116">
        <f t="shared" si="580"/>
        <v>-9426.8833333333332</v>
      </c>
      <c r="AO1022" s="348">
        <f t="shared" si="561"/>
        <v>-9426.8833333333332</v>
      </c>
      <c r="AP1022" s="297"/>
      <c r="AQ1022" s="101">
        <f t="shared" si="557"/>
        <v>-18966.900000000001</v>
      </c>
      <c r="AR1022" s="116"/>
      <c r="AS1022" s="116"/>
      <c r="AT1022" s="116"/>
      <c r="AU1022" s="117"/>
      <c r="AV1022" s="116">
        <f t="shared" si="562"/>
        <v>0</v>
      </c>
      <c r="AW1022" s="115"/>
      <c r="AX1022" s="116">
        <f t="shared" si="571"/>
        <v>-18966.900000000001</v>
      </c>
      <c r="AY1022" s="343">
        <f t="shared" si="563"/>
        <v>-18966.900000000001</v>
      </c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</row>
    <row r="1023" spans="1:76" s="21" customFormat="1" ht="12" customHeight="1">
      <c r="A1023" s="195">
        <v>23200813</v>
      </c>
      <c r="B1023" s="126" t="s">
        <v>2676</v>
      </c>
      <c r="C1023" s="109" t="s">
        <v>1188</v>
      </c>
      <c r="D1023" s="130" t="str">
        <f t="shared" si="572"/>
        <v>W/C</v>
      </c>
      <c r="E1023" s="130"/>
      <c r="F1023" s="109"/>
      <c r="G1023" s="130"/>
      <c r="H1023" s="212" t="str">
        <f t="shared" si="573"/>
        <v/>
      </c>
      <c r="I1023" s="212" t="str">
        <f t="shared" si="577"/>
        <v/>
      </c>
      <c r="J1023" s="212" t="str">
        <f t="shared" si="578"/>
        <v/>
      </c>
      <c r="K1023" s="212" t="str">
        <f t="shared" si="579"/>
        <v/>
      </c>
      <c r="L1023" s="212" t="str">
        <f t="shared" si="574"/>
        <v>NO</v>
      </c>
      <c r="M1023" s="212" t="str">
        <f t="shared" si="575"/>
        <v>W/C</v>
      </c>
      <c r="N1023" s="212" t="str">
        <f t="shared" si="576"/>
        <v>W/C</v>
      </c>
      <c r="O1023" s="212"/>
      <c r="P1023" s="110">
        <v>-75</v>
      </c>
      <c r="Q1023" s="110">
        <v>0</v>
      </c>
      <c r="R1023" s="110">
        <v>0</v>
      </c>
      <c r="S1023" s="110">
        <v>0</v>
      </c>
      <c r="T1023" s="110">
        <v>0</v>
      </c>
      <c r="U1023" s="110">
        <v>0</v>
      </c>
      <c r="V1023" s="110">
        <v>-6699.57</v>
      </c>
      <c r="W1023" s="110">
        <v>-1139.6600000000001</v>
      </c>
      <c r="X1023" s="110">
        <v>210.34</v>
      </c>
      <c r="Y1023" s="110">
        <v>-1139.6600000000001</v>
      </c>
      <c r="Z1023" s="110">
        <v>-1139.6600000000001</v>
      </c>
      <c r="AA1023" s="110">
        <v>-1556.32</v>
      </c>
      <c r="AB1023" s="110">
        <v>-2553</v>
      </c>
      <c r="AC1023" s="110"/>
      <c r="AD1023" s="533">
        <f t="shared" si="556"/>
        <v>-1064.8774999999998</v>
      </c>
      <c r="AE1023" s="529"/>
      <c r="AF1023" s="118"/>
      <c r="AG1023" s="270"/>
      <c r="AH1023" s="116"/>
      <c r="AI1023" s="116"/>
      <c r="AJ1023" s="116"/>
      <c r="AK1023" s="117"/>
      <c r="AL1023" s="116">
        <f t="shared" si="560"/>
        <v>0</v>
      </c>
      <c r="AM1023" s="115"/>
      <c r="AN1023" s="116">
        <f t="shared" si="580"/>
        <v>-1064.8774999999998</v>
      </c>
      <c r="AO1023" s="348">
        <f t="shared" si="561"/>
        <v>-1064.8774999999998</v>
      </c>
      <c r="AP1023" s="297"/>
      <c r="AQ1023" s="101">
        <f t="shared" si="557"/>
        <v>-2553</v>
      </c>
      <c r="AR1023" s="116"/>
      <c r="AS1023" s="116"/>
      <c r="AT1023" s="116"/>
      <c r="AU1023" s="117"/>
      <c r="AV1023" s="116">
        <f t="shared" si="562"/>
        <v>0</v>
      </c>
      <c r="AW1023" s="115"/>
      <c r="AX1023" s="116">
        <f t="shared" si="571"/>
        <v>-2553</v>
      </c>
      <c r="AY1023" s="343">
        <f t="shared" si="563"/>
        <v>-2553</v>
      </c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</row>
    <row r="1024" spans="1:76" s="21" customFormat="1" ht="12" customHeight="1">
      <c r="A1024" s="195">
        <v>23200823</v>
      </c>
      <c r="B1024" s="126" t="s">
        <v>2677</v>
      </c>
      <c r="C1024" s="130" t="s">
        <v>1197</v>
      </c>
      <c r="D1024" s="130" t="str">
        <f t="shared" si="572"/>
        <v>W/C</v>
      </c>
      <c r="E1024" s="130"/>
      <c r="F1024" s="130"/>
      <c r="G1024" s="130"/>
      <c r="H1024" s="212" t="str">
        <f t="shared" si="573"/>
        <v/>
      </c>
      <c r="I1024" s="212" t="str">
        <f t="shared" si="577"/>
        <v/>
      </c>
      <c r="J1024" s="212" t="str">
        <f t="shared" si="578"/>
        <v/>
      </c>
      <c r="K1024" s="212" t="str">
        <f t="shared" si="579"/>
        <v/>
      </c>
      <c r="L1024" s="212" t="str">
        <f t="shared" si="574"/>
        <v>NO</v>
      </c>
      <c r="M1024" s="212" t="str">
        <f t="shared" si="575"/>
        <v>W/C</v>
      </c>
      <c r="N1024" s="212" t="str">
        <f t="shared" si="576"/>
        <v>W/C</v>
      </c>
      <c r="O1024" s="212"/>
      <c r="P1024" s="110">
        <v>-133581.37</v>
      </c>
      <c r="Q1024" s="110">
        <v>-145052</v>
      </c>
      <c r="R1024" s="110">
        <v>-111126.93</v>
      </c>
      <c r="S1024" s="110">
        <v>-179271.2</v>
      </c>
      <c r="T1024" s="110">
        <v>-123475.68</v>
      </c>
      <c r="U1024" s="110">
        <v>-183125.39</v>
      </c>
      <c r="V1024" s="110">
        <v>-170582.48</v>
      </c>
      <c r="W1024" s="110">
        <v>0</v>
      </c>
      <c r="X1024" s="110">
        <v>0</v>
      </c>
      <c r="Y1024" s="110">
        <v>0</v>
      </c>
      <c r="Z1024" s="110">
        <v>-8279.68</v>
      </c>
      <c r="AA1024" s="110">
        <v>-8279.68</v>
      </c>
      <c r="AB1024" s="110">
        <v>-8279.68</v>
      </c>
      <c r="AC1024" s="110"/>
      <c r="AD1024" s="533">
        <f t="shared" si="556"/>
        <v>-83343.630416666681</v>
      </c>
      <c r="AE1024" s="529"/>
      <c r="AF1024" s="118"/>
      <c r="AG1024" s="270"/>
      <c r="AH1024" s="116"/>
      <c r="AI1024" s="116"/>
      <c r="AJ1024" s="116"/>
      <c r="AK1024" s="117"/>
      <c r="AL1024" s="116">
        <f t="shared" si="560"/>
        <v>0</v>
      </c>
      <c r="AM1024" s="115"/>
      <c r="AN1024" s="116">
        <f t="shared" si="580"/>
        <v>-83343.630416666681</v>
      </c>
      <c r="AO1024" s="348">
        <f t="shared" si="561"/>
        <v>-83343.630416666681</v>
      </c>
      <c r="AP1024" s="297"/>
      <c r="AQ1024" s="101">
        <f t="shared" si="557"/>
        <v>-8279.68</v>
      </c>
      <c r="AR1024" s="116"/>
      <c r="AS1024" s="116"/>
      <c r="AT1024" s="116"/>
      <c r="AU1024" s="117"/>
      <c r="AV1024" s="116">
        <f t="shared" si="562"/>
        <v>0</v>
      </c>
      <c r="AW1024" s="115"/>
      <c r="AX1024" s="116">
        <f t="shared" si="571"/>
        <v>-8279.68</v>
      </c>
      <c r="AY1024" s="343">
        <f t="shared" si="563"/>
        <v>-8279.68</v>
      </c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</row>
    <row r="1025" spans="1:76" s="21" customFormat="1" ht="12" customHeight="1">
      <c r="A1025" s="434">
        <v>23200833</v>
      </c>
      <c r="B1025" s="244" t="s">
        <v>1302</v>
      </c>
      <c r="C1025" s="410" t="s">
        <v>1300</v>
      </c>
      <c r="D1025" s="411" t="str">
        <f t="shared" si="572"/>
        <v>W/C</v>
      </c>
      <c r="E1025" s="411"/>
      <c r="F1025" s="410"/>
      <c r="G1025" s="411"/>
      <c r="H1025" s="412" t="str">
        <f t="shared" si="573"/>
        <v/>
      </c>
      <c r="I1025" s="412" t="str">
        <f t="shared" si="577"/>
        <v/>
      </c>
      <c r="J1025" s="412" t="str">
        <f t="shared" si="578"/>
        <v/>
      </c>
      <c r="K1025" s="412" t="str">
        <f t="shared" si="579"/>
        <v/>
      </c>
      <c r="L1025" s="412" t="str">
        <f t="shared" si="574"/>
        <v>NO</v>
      </c>
      <c r="M1025" s="412" t="str">
        <f t="shared" si="575"/>
        <v>W/C</v>
      </c>
      <c r="N1025" s="412" t="str">
        <f t="shared" si="576"/>
        <v>W/C</v>
      </c>
      <c r="O1025" s="412"/>
      <c r="P1025" s="413">
        <v>424.27</v>
      </c>
      <c r="Q1025" s="413">
        <v>-1012.5</v>
      </c>
      <c r="R1025" s="413">
        <v>-85</v>
      </c>
      <c r="S1025" s="413">
        <v>578.5</v>
      </c>
      <c r="T1025" s="413">
        <v>602</v>
      </c>
      <c r="U1025" s="413">
        <v>763.5</v>
      </c>
      <c r="V1025" s="413">
        <v>1215.5</v>
      </c>
      <c r="W1025" s="413">
        <v>842.5</v>
      </c>
      <c r="X1025" s="413">
        <v>845.5</v>
      </c>
      <c r="Y1025" s="413">
        <v>489.5</v>
      </c>
      <c r="Z1025" s="413">
        <v>927.5</v>
      </c>
      <c r="AA1025" s="413">
        <v>550.17999999999995</v>
      </c>
      <c r="AB1025" s="413">
        <v>259.3</v>
      </c>
      <c r="AC1025" s="413"/>
      <c r="AD1025" s="534">
        <f t="shared" si="556"/>
        <v>504.91374999999999</v>
      </c>
      <c r="AE1025" s="530"/>
      <c r="AF1025" s="414"/>
      <c r="AG1025" s="415"/>
      <c r="AH1025" s="416"/>
      <c r="AI1025" s="416"/>
      <c r="AJ1025" s="416"/>
      <c r="AK1025" s="417"/>
      <c r="AL1025" s="416">
        <f t="shared" si="560"/>
        <v>0</v>
      </c>
      <c r="AM1025" s="418"/>
      <c r="AN1025" s="416">
        <f t="shared" si="580"/>
        <v>504.91374999999999</v>
      </c>
      <c r="AO1025" s="419">
        <f t="shared" si="561"/>
        <v>504.91374999999999</v>
      </c>
      <c r="AP1025" s="297"/>
      <c r="AQ1025" s="420">
        <f t="shared" si="557"/>
        <v>259.3</v>
      </c>
      <c r="AR1025" s="416"/>
      <c r="AS1025" s="416"/>
      <c r="AT1025" s="416"/>
      <c r="AU1025" s="417"/>
      <c r="AV1025" s="416">
        <f t="shared" si="562"/>
        <v>0</v>
      </c>
      <c r="AW1025" s="418"/>
      <c r="AX1025" s="416">
        <f t="shared" si="571"/>
        <v>259.3</v>
      </c>
      <c r="AY1025" s="421">
        <f t="shared" si="563"/>
        <v>259.3</v>
      </c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</row>
    <row r="1026" spans="1:76" s="21" customFormat="1" ht="12" customHeight="1">
      <c r="A1026" s="195">
        <v>23200873</v>
      </c>
      <c r="B1026" s="126" t="s">
        <v>2678</v>
      </c>
      <c r="C1026" s="109" t="s">
        <v>1244</v>
      </c>
      <c r="D1026" s="130" t="str">
        <f t="shared" si="572"/>
        <v>Non-Op</v>
      </c>
      <c r="E1026" s="130"/>
      <c r="F1026" s="109"/>
      <c r="G1026" s="130"/>
      <c r="H1026" s="212" t="str">
        <f t="shared" si="573"/>
        <v/>
      </c>
      <c r="I1026" s="212" t="str">
        <f t="shared" si="577"/>
        <v/>
      </c>
      <c r="J1026" s="212" t="str">
        <f t="shared" si="578"/>
        <v/>
      </c>
      <c r="K1026" s="212" t="str">
        <f t="shared" si="579"/>
        <v>Non-Op</v>
      </c>
      <c r="L1026" s="212" t="str">
        <f t="shared" si="574"/>
        <v>NO</v>
      </c>
      <c r="M1026" s="212" t="str">
        <f t="shared" si="575"/>
        <v>NO</v>
      </c>
      <c r="N1026" s="212" t="str">
        <f t="shared" si="576"/>
        <v/>
      </c>
      <c r="O1026" s="212"/>
      <c r="P1026" s="110">
        <v>-2797095.55</v>
      </c>
      <c r="Q1026" s="110">
        <v>-2987628.3</v>
      </c>
      <c r="R1026" s="110">
        <v>-2845286.04</v>
      </c>
      <c r="S1026" s="110">
        <v>-5269622.5999999996</v>
      </c>
      <c r="T1026" s="110">
        <v>-5656781.3700000001</v>
      </c>
      <c r="U1026" s="110">
        <v>-5385926.8600000003</v>
      </c>
      <c r="V1026" s="110">
        <v>-6764389.2300000004</v>
      </c>
      <c r="W1026" s="110">
        <v>-6552061.2199999997</v>
      </c>
      <c r="X1026" s="110">
        <v>-6273916.0899999999</v>
      </c>
      <c r="Y1026" s="110">
        <v>-7167420.6399999997</v>
      </c>
      <c r="Z1026" s="110">
        <v>-7134247.5</v>
      </c>
      <c r="AA1026" s="110">
        <v>-7427322.79</v>
      </c>
      <c r="AB1026" s="110">
        <v>-3982038.68</v>
      </c>
      <c r="AC1026" s="110"/>
      <c r="AD1026" s="533">
        <f t="shared" si="556"/>
        <v>-5571180.8129166663</v>
      </c>
      <c r="AE1026" s="529"/>
      <c r="AF1026" s="118"/>
      <c r="AG1026" s="270" t="s">
        <v>408</v>
      </c>
      <c r="AH1026" s="116"/>
      <c r="AI1026" s="116"/>
      <c r="AJ1026" s="116"/>
      <c r="AK1026" s="117">
        <f>AD1026</f>
        <v>-5571180.8129166663</v>
      </c>
      <c r="AL1026" s="116">
        <f t="shared" si="560"/>
        <v>-5571180.8129166663</v>
      </c>
      <c r="AM1026" s="115"/>
      <c r="AN1026" s="116"/>
      <c r="AO1026" s="348">
        <f t="shared" si="561"/>
        <v>0</v>
      </c>
      <c r="AP1026" s="297"/>
      <c r="AQ1026" s="101">
        <f t="shared" si="557"/>
        <v>-3982038.68</v>
      </c>
      <c r="AR1026" s="116"/>
      <c r="AS1026" s="116"/>
      <c r="AT1026" s="116"/>
      <c r="AU1026" s="117">
        <f>AQ1026</f>
        <v>-3982038.68</v>
      </c>
      <c r="AV1026" s="116">
        <f t="shared" si="562"/>
        <v>-3982038.68</v>
      </c>
      <c r="AW1026" s="115"/>
      <c r="AX1026" s="116"/>
      <c r="AY1026" s="343">
        <f t="shared" si="563"/>
        <v>0</v>
      </c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</row>
    <row r="1027" spans="1:76" s="21" customFormat="1" ht="12" customHeight="1">
      <c r="A1027" s="434">
        <v>23200953</v>
      </c>
      <c r="B1027" s="244" t="s">
        <v>2679</v>
      </c>
      <c r="C1027" s="410" t="s">
        <v>23</v>
      </c>
      <c r="D1027" s="411" t="str">
        <f t="shared" si="572"/>
        <v>W/C</v>
      </c>
      <c r="E1027" s="411"/>
      <c r="F1027" s="428">
        <v>43056</v>
      </c>
      <c r="G1027" s="411"/>
      <c r="H1027" s="412" t="str">
        <f t="shared" si="573"/>
        <v/>
      </c>
      <c r="I1027" s="412" t="str">
        <f t="shared" si="577"/>
        <v/>
      </c>
      <c r="J1027" s="412" t="str">
        <f t="shared" si="578"/>
        <v/>
      </c>
      <c r="K1027" s="412" t="str">
        <f t="shared" si="579"/>
        <v/>
      </c>
      <c r="L1027" s="412" t="str">
        <f t="shared" si="574"/>
        <v>NO</v>
      </c>
      <c r="M1027" s="412" t="str">
        <f t="shared" si="575"/>
        <v>W/C</v>
      </c>
      <c r="N1027" s="412" t="str">
        <f t="shared" si="576"/>
        <v>W/C</v>
      </c>
      <c r="O1027" s="412"/>
      <c r="P1027" s="413">
        <v>0</v>
      </c>
      <c r="Q1027" s="413">
        <v>0</v>
      </c>
      <c r="R1027" s="413">
        <v>0</v>
      </c>
      <c r="S1027" s="413">
        <v>0</v>
      </c>
      <c r="T1027" s="413">
        <v>78.099999999999994</v>
      </c>
      <c r="U1027" s="413">
        <v>0</v>
      </c>
      <c r="V1027" s="413">
        <v>0</v>
      </c>
      <c r="W1027" s="413">
        <v>0</v>
      </c>
      <c r="X1027" s="413">
        <v>-0.01</v>
      </c>
      <c r="Y1027" s="413">
        <v>0</v>
      </c>
      <c r="Z1027" s="413">
        <v>0</v>
      </c>
      <c r="AA1027" s="413">
        <v>0</v>
      </c>
      <c r="AB1027" s="413">
        <v>0</v>
      </c>
      <c r="AC1027" s="413"/>
      <c r="AD1027" s="534">
        <f t="shared" si="556"/>
        <v>6.5074999999999994</v>
      </c>
      <c r="AE1027" s="530"/>
      <c r="AF1027" s="414"/>
      <c r="AG1027" s="415"/>
      <c r="AH1027" s="416"/>
      <c r="AI1027" s="416"/>
      <c r="AJ1027" s="416"/>
      <c r="AK1027" s="417"/>
      <c r="AL1027" s="416">
        <f t="shared" si="560"/>
        <v>0</v>
      </c>
      <c r="AM1027" s="418"/>
      <c r="AN1027" s="416">
        <f t="shared" ref="AN1027:AN1048" si="581">AD1027</f>
        <v>6.5074999999999994</v>
      </c>
      <c r="AO1027" s="419">
        <f t="shared" si="561"/>
        <v>6.5074999999999994</v>
      </c>
      <c r="AP1027" s="297"/>
      <c r="AQ1027" s="420">
        <f t="shared" si="557"/>
        <v>0</v>
      </c>
      <c r="AR1027" s="416"/>
      <c r="AS1027" s="416"/>
      <c r="AT1027" s="416"/>
      <c r="AU1027" s="417"/>
      <c r="AV1027" s="416">
        <f t="shared" si="562"/>
        <v>0</v>
      </c>
      <c r="AW1027" s="418"/>
      <c r="AX1027" s="416">
        <f>AQ1027</f>
        <v>0</v>
      </c>
      <c r="AY1027" s="421">
        <f t="shared" si="563"/>
        <v>0</v>
      </c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</row>
    <row r="1028" spans="1:76" s="21" customFormat="1" ht="12" customHeight="1">
      <c r="A1028" s="195">
        <v>23201003</v>
      </c>
      <c r="B1028" s="126" t="s">
        <v>2680</v>
      </c>
      <c r="C1028" s="109" t="s">
        <v>837</v>
      </c>
      <c r="D1028" s="130" t="str">
        <f t="shared" si="572"/>
        <v>W/C</v>
      </c>
      <c r="E1028" s="130"/>
      <c r="F1028" s="109"/>
      <c r="G1028" s="130"/>
      <c r="H1028" s="212" t="str">
        <f t="shared" si="573"/>
        <v/>
      </c>
      <c r="I1028" s="212" t="str">
        <f t="shared" si="577"/>
        <v/>
      </c>
      <c r="J1028" s="212" t="str">
        <f t="shared" si="578"/>
        <v/>
      </c>
      <c r="K1028" s="212" t="str">
        <f t="shared" si="579"/>
        <v/>
      </c>
      <c r="L1028" s="212" t="str">
        <f t="shared" si="574"/>
        <v>NO</v>
      </c>
      <c r="M1028" s="212" t="str">
        <f t="shared" si="575"/>
        <v>W/C</v>
      </c>
      <c r="N1028" s="212" t="str">
        <f t="shared" si="576"/>
        <v>W/C</v>
      </c>
      <c r="O1028" s="212"/>
      <c r="P1028" s="110">
        <v>-44372465.950000003</v>
      </c>
      <c r="Q1028" s="110">
        <v>-47952317.840000004</v>
      </c>
      <c r="R1028" s="110">
        <v>-48502828.619999997</v>
      </c>
      <c r="S1028" s="110">
        <v>-49821002.729999997</v>
      </c>
      <c r="T1028" s="110">
        <v>-35749318.890000001</v>
      </c>
      <c r="U1028" s="110">
        <v>-32494095.289999999</v>
      </c>
      <c r="V1028" s="110">
        <v>-50804403.740000002</v>
      </c>
      <c r="W1028" s="110">
        <v>-23207769.32</v>
      </c>
      <c r="X1028" s="110">
        <v>-32390972.640000001</v>
      </c>
      <c r="Y1028" s="110">
        <v>-32171126.5</v>
      </c>
      <c r="Z1028" s="110">
        <v>-33375241.559999999</v>
      </c>
      <c r="AA1028" s="110">
        <v>-38385300.210000001</v>
      </c>
      <c r="AB1028" s="110">
        <v>-40135141.289999999</v>
      </c>
      <c r="AC1028" s="110"/>
      <c r="AD1028" s="533">
        <f t="shared" si="556"/>
        <v>-38925681.746666662</v>
      </c>
      <c r="AE1028" s="529"/>
      <c r="AF1028" s="118"/>
      <c r="AG1028" s="270"/>
      <c r="AH1028" s="116"/>
      <c r="AI1028" s="116"/>
      <c r="AJ1028" s="116"/>
      <c r="AK1028" s="117"/>
      <c r="AL1028" s="116">
        <f t="shared" si="560"/>
        <v>0</v>
      </c>
      <c r="AM1028" s="115"/>
      <c r="AN1028" s="116">
        <f t="shared" si="581"/>
        <v>-38925681.746666662</v>
      </c>
      <c r="AO1028" s="348">
        <f t="shared" si="561"/>
        <v>-38925681.746666662</v>
      </c>
      <c r="AP1028" s="297"/>
      <c r="AQ1028" s="101">
        <f t="shared" si="557"/>
        <v>-40135141.289999999</v>
      </c>
      <c r="AR1028" s="116"/>
      <c r="AS1028" s="116"/>
      <c r="AT1028" s="116"/>
      <c r="AU1028" s="117"/>
      <c r="AV1028" s="116">
        <f t="shared" si="562"/>
        <v>0</v>
      </c>
      <c r="AW1028" s="115"/>
      <c r="AX1028" s="116">
        <f t="shared" ref="AX1028:AX1048" si="582">AQ1028</f>
        <v>-40135141.289999999</v>
      </c>
      <c r="AY1028" s="343">
        <f t="shared" si="563"/>
        <v>-40135141.289999999</v>
      </c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</row>
    <row r="1029" spans="1:76" s="21" customFormat="1" ht="12" customHeight="1">
      <c r="A1029" s="195">
        <v>23201013</v>
      </c>
      <c r="B1029" s="126" t="s">
        <v>2681</v>
      </c>
      <c r="C1029" s="109" t="s">
        <v>524</v>
      </c>
      <c r="D1029" s="130" t="str">
        <f t="shared" si="572"/>
        <v>W/C</v>
      </c>
      <c r="E1029" s="130"/>
      <c r="F1029" s="109"/>
      <c r="G1029" s="130"/>
      <c r="H1029" s="212" t="str">
        <f t="shared" si="573"/>
        <v/>
      </c>
      <c r="I1029" s="212" t="str">
        <f t="shared" si="577"/>
        <v/>
      </c>
      <c r="J1029" s="212" t="str">
        <f t="shared" si="578"/>
        <v/>
      </c>
      <c r="K1029" s="212" t="str">
        <f t="shared" si="579"/>
        <v/>
      </c>
      <c r="L1029" s="212" t="str">
        <f t="shared" si="574"/>
        <v>NO</v>
      </c>
      <c r="M1029" s="212" t="str">
        <f t="shared" si="575"/>
        <v>W/C</v>
      </c>
      <c r="N1029" s="212" t="str">
        <f t="shared" si="576"/>
        <v>W/C</v>
      </c>
      <c r="O1029" s="212"/>
      <c r="P1029" s="110">
        <v>-5783897.8300000001</v>
      </c>
      <c r="Q1029" s="110">
        <v>-19204951.66</v>
      </c>
      <c r="R1029" s="110">
        <v>-11157065.789999999</v>
      </c>
      <c r="S1029" s="110">
        <v>-5188609.3099999996</v>
      </c>
      <c r="T1029" s="110">
        <v>-11733352.51</v>
      </c>
      <c r="U1029" s="110">
        <v>-28418139.359999999</v>
      </c>
      <c r="V1029" s="110">
        <v>-7851640.3099999996</v>
      </c>
      <c r="W1029" s="110">
        <v>-17224377.16</v>
      </c>
      <c r="X1029" s="110">
        <v>-10801316.58</v>
      </c>
      <c r="Y1029" s="110">
        <v>-22034283.760000002</v>
      </c>
      <c r="Z1029" s="110">
        <v>-12182159.369999999</v>
      </c>
      <c r="AA1029" s="110">
        <v>-18692267.75</v>
      </c>
      <c r="AB1029" s="110">
        <v>-24247682.59</v>
      </c>
      <c r="AC1029" s="110"/>
      <c r="AD1029" s="533">
        <f t="shared" si="556"/>
        <v>-14958662.814166667</v>
      </c>
      <c r="AE1029" s="529"/>
      <c r="AF1029" s="118"/>
      <c r="AG1029" s="270"/>
      <c r="AH1029" s="116"/>
      <c r="AI1029" s="116"/>
      <c r="AJ1029" s="116"/>
      <c r="AK1029" s="117"/>
      <c r="AL1029" s="116">
        <f t="shared" si="560"/>
        <v>0</v>
      </c>
      <c r="AM1029" s="115"/>
      <c r="AN1029" s="116">
        <f t="shared" si="581"/>
        <v>-14958662.814166667</v>
      </c>
      <c r="AO1029" s="348">
        <f t="shared" si="561"/>
        <v>-14958662.814166667</v>
      </c>
      <c r="AP1029" s="297"/>
      <c r="AQ1029" s="101">
        <f t="shared" si="557"/>
        <v>-24247682.59</v>
      </c>
      <c r="AR1029" s="116"/>
      <c r="AS1029" s="116"/>
      <c r="AT1029" s="116"/>
      <c r="AU1029" s="117"/>
      <c r="AV1029" s="116">
        <f t="shared" si="562"/>
        <v>0</v>
      </c>
      <c r="AW1029" s="115"/>
      <c r="AX1029" s="116">
        <f t="shared" si="582"/>
        <v>-24247682.59</v>
      </c>
      <c r="AY1029" s="343">
        <f t="shared" si="563"/>
        <v>-24247682.59</v>
      </c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</row>
    <row r="1030" spans="1:76" s="21" customFormat="1" ht="12" customHeight="1">
      <c r="A1030" s="195">
        <v>23201033</v>
      </c>
      <c r="B1030" s="126" t="s">
        <v>2682</v>
      </c>
      <c r="C1030" s="109" t="s">
        <v>391</v>
      </c>
      <c r="D1030" s="130" t="str">
        <f t="shared" si="572"/>
        <v>W/C</v>
      </c>
      <c r="E1030" s="130"/>
      <c r="F1030" s="109"/>
      <c r="G1030" s="130"/>
      <c r="H1030" s="212" t="str">
        <f t="shared" si="573"/>
        <v/>
      </c>
      <c r="I1030" s="212" t="str">
        <f t="shared" si="577"/>
        <v/>
      </c>
      <c r="J1030" s="212" t="str">
        <f t="shared" si="578"/>
        <v/>
      </c>
      <c r="K1030" s="212" t="str">
        <f t="shared" si="579"/>
        <v/>
      </c>
      <c r="L1030" s="212" t="str">
        <f t="shared" si="574"/>
        <v>NO</v>
      </c>
      <c r="M1030" s="212" t="str">
        <f t="shared" si="575"/>
        <v>W/C</v>
      </c>
      <c r="N1030" s="212" t="str">
        <f t="shared" si="576"/>
        <v>W/C</v>
      </c>
      <c r="O1030" s="212"/>
      <c r="P1030" s="110">
        <v>-139985.95000000001</v>
      </c>
      <c r="Q1030" s="110">
        <v>-196774.89</v>
      </c>
      <c r="R1030" s="110">
        <v>-104082.59</v>
      </c>
      <c r="S1030" s="110">
        <v>-150694.82</v>
      </c>
      <c r="T1030" s="110">
        <v>-199094.06</v>
      </c>
      <c r="U1030" s="110">
        <v>-97024.8</v>
      </c>
      <c r="V1030" s="110">
        <v>-143293.91</v>
      </c>
      <c r="W1030" s="110">
        <v>-202624.15</v>
      </c>
      <c r="X1030" s="110">
        <v>-110432.65</v>
      </c>
      <c r="Y1030" s="110">
        <v>-162612.29</v>
      </c>
      <c r="Z1030" s="110">
        <v>-214362.39</v>
      </c>
      <c r="AA1030" s="110">
        <v>-103918.54</v>
      </c>
      <c r="AB1030" s="110">
        <v>-154543.28</v>
      </c>
      <c r="AC1030" s="110"/>
      <c r="AD1030" s="533">
        <f t="shared" si="556"/>
        <v>-152681.64208333331</v>
      </c>
      <c r="AE1030" s="529"/>
      <c r="AF1030" s="118"/>
      <c r="AG1030" s="270"/>
      <c r="AH1030" s="116"/>
      <c r="AI1030" s="116"/>
      <c r="AJ1030" s="116"/>
      <c r="AK1030" s="117"/>
      <c r="AL1030" s="116">
        <f t="shared" si="560"/>
        <v>0</v>
      </c>
      <c r="AM1030" s="115"/>
      <c r="AN1030" s="116">
        <f t="shared" si="581"/>
        <v>-152681.64208333331</v>
      </c>
      <c r="AO1030" s="348">
        <f t="shared" si="561"/>
        <v>-152681.64208333331</v>
      </c>
      <c r="AP1030" s="297"/>
      <c r="AQ1030" s="101">
        <f t="shared" si="557"/>
        <v>-154543.28</v>
      </c>
      <c r="AR1030" s="116"/>
      <c r="AS1030" s="116"/>
      <c r="AT1030" s="116"/>
      <c r="AU1030" s="117"/>
      <c r="AV1030" s="116">
        <f t="shared" si="562"/>
        <v>0</v>
      </c>
      <c r="AW1030" s="115"/>
      <c r="AX1030" s="116">
        <f t="shared" si="582"/>
        <v>-154543.28</v>
      </c>
      <c r="AY1030" s="343">
        <f t="shared" si="563"/>
        <v>-154543.28</v>
      </c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</row>
    <row r="1031" spans="1:76" s="21" customFormat="1" ht="12" customHeight="1">
      <c r="A1031" s="195">
        <v>23201043</v>
      </c>
      <c r="B1031" s="126" t="s">
        <v>2683</v>
      </c>
      <c r="C1031" s="109" t="s">
        <v>826</v>
      </c>
      <c r="D1031" s="130" t="str">
        <f t="shared" si="572"/>
        <v>W/C</v>
      </c>
      <c r="E1031" s="130"/>
      <c r="F1031" s="109"/>
      <c r="G1031" s="130"/>
      <c r="H1031" s="212" t="str">
        <f t="shared" ref="H1031:H1062" si="583">IF(VALUE(AH1031),H$7,IF(ISBLANK(AH1031),"",H$7))</f>
        <v/>
      </c>
      <c r="I1031" s="212" t="str">
        <f t="shared" si="577"/>
        <v/>
      </c>
      <c r="J1031" s="212" t="str">
        <f t="shared" si="578"/>
        <v/>
      </c>
      <c r="K1031" s="212" t="str">
        <f t="shared" si="579"/>
        <v/>
      </c>
      <c r="L1031" s="212" t="str">
        <f t="shared" si="574"/>
        <v>NO</v>
      </c>
      <c r="M1031" s="212" t="str">
        <f t="shared" si="575"/>
        <v>W/C</v>
      </c>
      <c r="N1031" s="212" t="str">
        <f t="shared" si="576"/>
        <v>W/C</v>
      </c>
      <c r="O1031" s="212"/>
      <c r="P1031" s="110">
        <v>-123342.63</v>
      </c>
      <c r="Q1031" s="110">
        <v>-159718.62</v>
      </c>
      <c r="R1031" s="110">
        <v>-173791.55</v>
      </c>
      <c r="S1031" s="110">
        <v>-221789.26</v>
      </c>
      <c r="T1031" s="110">
        <v>-232429.09</v>
      </c>
      <c r="U1031" s="110">
        <v>-263878.90999999997</v>
      </c>
      <c r="V1031" s="110">
        <v>-219671.99</v>
      </c>
      <c r="W1031" s="110">
        <v>-139660.79</v>
      </c>
      <c r="X1031" s="110">
        <v>-113988.23</v>
      </c>
      <c r="Y1031" s="110">
        <v>-115953.16</v>
      </c>
      <c r="Z1031" s="110">
        <v>-62997.78</v>
      </c>
      <c r="AA1031" s="110">
        <v>-92748.54</v>
      </c>
      <c r="AB1031" s="110">
        <v>-126312.02</v>
      </c>
      <c r="AC1031" s="110"/>
      <c r="AD1031" s="533">
        <f t="shared" si="556"/>
        <v>-160121.27041666667</v>
      </c>
      <c r="AE1031" s="529"/>
      <c r="AF1031" s="118"/>
      <c r="AG1031" s="270"/>
      <c r="AH1031" s="116"/>
      <c r="AI1031" s="116"/>
      <c r="AJ1031" s="116"/>
      <c r="AK1031" s="117"/>
      <c r="AL1031" s="116">
        <f t="shared" si="560"/>
        <v>0</v>
      </c>
      <c r="AM1031" s="115"/>
      <c r="AN1031" s="116">
        <f t="shared" si="581"/>
        <v>-160121.27041666667</v>
      </c>
      <c r="AO1031" s="348">
        <f t="shared" si="561"/>
        <v>-160121.27041666667</v>
      </c>
      <c r="AP1031" s="297"/>
      <c r="AQ1031" s="101">
        <f t="shared" si="557"/>
        <v>-126312.02</v>
      </c>
      <c r="AR1031" s="116"/>
      <c r="AS1031" s="116"/>
      <c r="AT1031" s="116"/>
      <c r="AU1031" s="117"/>
      <c r="AV1031" s="116">
        <f t="shared" si="562"/>
        <v>0</v>
      </c>
      <c r="AW1031" s="115"/>
      <c r="AX1031" s="116">
        <f t="shared" si="582"/>
        <v>-126312.02</v>
      </c>
      <c r="AY1031" s="343">
        <f t="shared" si="563"/>
        <v>-126312.02</v>
      </c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</row>
    <row r="1032" spans="1:76" s="21" customFormat="1" ht="12" customHeight="1">
      <c r="A1032" s="195">
        <v>23201053</v>
      </c>
      <c r="B1032" s="126" t="s">
        <v>2684</v>
      </c>
      <c r="C1032" s="109" t="s">
        <v>827</v>
      </c>
      <c r="D1032" s="130" t="str">
        <f t="shared" si="572"/>
        <v>W/C</v>
      </c>
      <c r="E1032" s="130"/>
      <c r="F1032" s="109"/>
      <c r="G1032" s="130"/>
      <c r="H1032" s="212" t="str">
        <f t="shared" si="583"/>
        <v/>
      </c>
      <c r="I1032" s="212" t="str">
        <f t="shared" si="577"/>
        <v/>
      </c>
      <c r="J1032" s="212" t="str">
        <f t="shared" si="578"/>
        <v/>
      </c>
      <c r="K1032" s="212" t="str">
        <f t="shared" si="579"/>
        <v/>
      </c>
      <c r="L1032" s="212" t="str">
        <f t="shared" si="574"/>
        <v>NO</v>
      </c>
      <c r="M1032" s="212" t="str">
        <f t="shared" si="575"/>
        <v>W/C</v>
      </c>
      <c r="N1032" s="212" t="str">
        <f t="shared" si="576"/>
        <v>W/C</v>
      </c>
      <c r="O1032" s="212"/>
      <c r="P1032" s="110">
        <v>76192.39</v>
      </c>
      <c r="Q1032" s="110">
        <v>76192.39</v>
      </c>
      <c r="R1032" s="110">
        <v>76192.39</v>
      </c>
      <c r="S1032" s="110">
        <v>76192.39</v>
      </c>
      <c r="T1032" s="110">
        <v>76192.39</v>
      </c>
      <c r="U1032" s="110">
        <v>76192.39</v>
      </c>
      <c r="V1032" s="110">
        <v>0</v>
      </c>
      <c r="W1032" s="110">
        <v>0</v>
      </c>
      <c r="X1032" s="110">
        <v>0</v>
      </c>
      <c r="Y1032" s="110">
        <v>0</v>
      </c>
      <c r="Z1032" s="110">
        <v>0</v>
      </c>
      <c r="AA1032" s="110">
        <v>0</v>
      </c>
      <c r="AB1032" s="110">
        <v>0</v>
      </c>
      <c r="AC1032" s="110"/>
      <c r="AD1032" s="533">
        <f t="shared" si="556"/>
        <v>34921.512083333335</v>
      </c>
      <c r="AE1032" s="529"/>
      <c r="AF1032" s="118"/>
      <c r="AG1032" s="270"/>
      <c r="AH1032" s="116"/>
      <c r="AI1032" s="116"/>
      <c r="AJ1032" s="116"/>
      <c r="AK1032" s="117"/>
      <c r="AL1032" s="116">
        <f t="shared" si="560"/>
        <v>0</v>
      </c>
      <c r="AM1032" s="115"/>
      <c r="AN1032" s="116">
        <f t="shared" si="581"/>
        <v>34921.512083333335</v>
      </c>
      <c r="AO1032" s="348">
        <f t="shared" si="561"/>
        <v>34921.512083333335</v>
      </c>
      <c r="AP1032" s="297"/>
      <c r="AQ1032" s="101">
        <f t="shared" si="557"/>
        <v>0</v>
      </c>
      <c r="AR1032" s="116"/>
      <c r="AS1032" s="116"/>
      <c r="AT1032" s="116"/>
      <c r="AU1032" s="117"/>
      <c r="AV1032" s="116">
        <f t="shared" si="562"/>
        <v>0</v>
      </c>
      <c r="AW1032" s="115"/>
      <c r="AX1032" s="116">
        <f t="shared" si="582"/>
        <v>0</v>
      </c>
      <c r="AY1032" s="343">
        <f t="shared" si="563"/>
        <v>0</v>
      </c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</row>
    <row r="1033" spans="1:76" s="21" customFormat="1" ht="12" customHeight="1">
      <c r="A1033" s="195">
        <v>23201073</v>
      </c>
      <c r="B1033" s="126" t="s">
        <v>2685</v>
      </c>
      <c r="C1033" s="109" t="s">
        <v>67</v>
      </c>
      <c r="D1033" s="130" t="str">
        <f t="shared" si="572"/>
        <v>W/C</v>
      </c>
      <c r="E1033" s="130"/>
      <c r="F1033" s="109"/>
      <c r="G1033" s="130"/>
      <c r="H1033" s="212" t="str">
        <f t="shared" si="583"/>
        <v/>
      </c>
      <c r="I1033" s="212" t="str">
        <f t="shared" si="577"/>
        <v/>
      </c>
      <c r="J1033" s="212" t="str">
        <f t="shared" si="578"/>
        <v/>
      </c>
      <c r="K1033" s="212" t="str">
        <f t="shared" si="579"/>
        <v/>
      </c>
      <c r="L1033" s="212" t="str">
        <f t="shared" si="574"/>
        <v>NO</v>
      </c>
      <c r="M1033" s="212" t="str">
        <f t="shared" si="575"/>
        <v>W/C</v>
      </c>
      <c r="N1033" s="212" t="str">
        <f t="shared" si="576"/>
        <v>W/C</v>
      </c>
      <c r="O1033" s="212"/>
      <c r="P1033" s="110">
        <v>-483.58</v>
      </c>
      <c r="Q1033" s="110">
        <v>-416633.49</v>
      </c>
      <c r="R1033" s="110">
        <v>-410428.06</v>
      </c>
      <c r="S1033" s="110">
        <v>25.38</v>
      </c>
      <c r="T1033" s="110">
        <v>-11.35</v>
      </c>
      <c r="U1033" s="110">
        <v>-462.01</v>
      </c>
      <c r="V1033" s="110">
        <v>2318.14</v>
      </c>
      <c r="W1033" s="110">
        <v>-499738.24</v>
      </c>
      <c r="X1033" s="110">
        <v>-544770.98</v>
      </c>
      <c r="Y1033" s="110">
        <v>0</v>
      </c>
      <c r="Z1033" s="110">
        <v>106.81</v>
      </c>
      <c r="AA1033" s="110">
        <v>-723.73</v>
      </c>
      <c r="AB1033" s="110">
        <v>-324.12</v>
      </c>
      <c r="AC1033" s="110"/>
      <c r="AD1033" s="533">
        <f t="shared" ref="AD1033:AD1096" si="584">(P1033+AB1033+SUM(Q1033:AA1033)*2)/24</f>
        <v>-155893.44833333333</v>
      </c>
      <c r="AE1033" s="529"/>
      <c r="AF1033" s="118"/>
      <c r="AG1033" s="270"/>
      <c r="AH1033" s="116"/>
      <c r="AI1033" s="116"/>
      <c r="AJ1033" s="116"/>
      <c r="AK1033" s="117"/>
      <c r="AL1033" s="116">
        <f t="shared" si="560"/>
        <v>0</v>
      </c>
      <c r="AM1033" s="115"/>
      <c r="AN1033" s="116">
        <f t="shared" si="581"/>
        <v>-155893.44833333333</v>
      </c>
      <c r="AO1033" s="348">
        <f t="shared" si="561"/>
        <v>-155893.44833333333</v>
      </c>
      <c r="AP1033" s="297"/>
      <c r="AQ1033" s="101">
        <f t="shared" ref="AQ1033:AQ1096" si="585">AB1033</f>
        <v>-324.12</v>
      </c>
      <c r="AR1033" s="116"/>
      <c r="AS1033" s="116"/>
      <c r="AT1033" s="116"/>
      <c r="AU1033" s="117"/>
      <c r="AV1033" s="116">
        <f t="shared" si="562"/>
        <v>0</v>
      </c>
      <c r="AW1033" s="115"/>
      <c r="AX1033" s="116">
        <f t="shared" si="582"/>
        <v>-324.12</v>
      </c>
      <c r="AY1033" s="343">
        <f t="shared" si="563"/>
        <v>-324.12</v>
      </c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</row>
    <row r="1034" spans="1:76" s="21" customFormat="1" ht="12" customHeight="1">
      <c r="A1034" s="195">
        <v>23201093</v>
      </c>
      <c r="B1034" s="126" t="s">
        <v>2686</v>
      </c>
      <c r="C1034" s="109" t="s">
        <v>68</v>
      </c>
      <c r="D1034" s="130" t="str">
        <f t="shared" si="572"/>
        <v>W/C</v>
      </c>
      <c r="E1034" s="130"/>
      <c r="F1034" s="109"/>
      <c r="G1034" s="130"/>
      <c r="H1034" s="212" t="str">
        <f t="shared" si="583"/>
        <v/>
      </c>
      <c r="I1034" s="212" t="str">
        <f t="shared" si="577"/>
        <v/>
      </c>
      <c r="J1034" s="212" t="str">
        <f t="shared" si="578"/>
        <v/>
      </c>
      <c r="K1034" s="212" t="str">
        <f t="shared" si="579"/>
        <v/>
      </c>
      <c r="L1034" s="212" t="str">
        <f t="shared" si="574"/>
        <v>NO</v>
      </c>
      <c r="M1034" s="212" t="str">
        <f t="shared" si="575"/>
        <v>W/C</v>
      </c>
      <c r="N1034" s="212" t="str">
        <f t="shared" si="576"/>
        <v>W/C</v>
      </c>
      <c r="O1034" s="212"/>
      <c r="P1034" s="110">
        <v>0</v>
      </c>
      <c r="Q1034" s="110">
        <v>-64788.88</v>
      </c>
      <c r="R1034" s="110">
        <v>-66852.67</v>
      </c>
      <c r="S1034" s="110">
        <v>0</v>
      </c>
      <c r="T1034" s="110">
        <v>0</v>
      </c>
      <c r="U1034" s="110">
        <v>0</v>
      </c>
      <c r="V1034" s="110">
        <v>0</v>
      </c>
      <c r="W1034" s="110">
        <v>-67965.94</v>
      </c>
      <c r="X1034" s="110">
        <v>-67260.639999999999</v>
      </c>
      <c r="Y1034" s="110">
        <v>0</v>
      </c>
      <c r="Z1034" s="110">
        <v>0</v>
      </c>
      <c r="AA1034" s="110">
        <v>0</v>
      </c>
      <c r="AB1034" s="110">
        <v>0</v>
      </c>
      <c r="AC1034" s="110"/>
      <c r="AD1034" s="533">
        <f t="shared" si="584"/>
        <v>-22239.010833333334</v>
      </c>
      <c r="AE1034" s="529"/>
      <c r="AF1034" s="118"/>
      <c r="AG1034" s="270"/>
      <c r="AH1034" s="116"/>
      <c r="AI1034" s="116"/>
      <c r="AJ1034" s="116"/>
      <c r="AK1034" s="117"/>
      <c r="AL1034" s="116">
        <f t="shared" si="560"/>
        <v>0</v>
      </c>
      <c r="AM1034" s="115"/>
      <c r="AN1034" s="116">
        <f t="shared" si="581"/>
        <v>-22239.010833333334</v>
      </c>
      <c r="AO1034" s="348">
        <f t="shared" si="561"/>
        <v>-22239.010833333334</v>
      </c>
      <c r="AP1034" s="297"/>
      <c r="AQ1034" s="101">
        <f t="shared" si="585"/>
        <v>0</v>
      </c>
      <c r="AR1034" s="116"/>
      <c r="AS1034" s="116"/>
      <c r="AT1034" s="116"/>
      <c r="AU1034" s="117"/>
      <c r="AV1034" s="116">
        <f t="shared" si="562"/>
        <v>0</v>
      </c>
      <c r="AW1034" s="115"/>
      <c r="AX1034" s="116">
        <f t="shared" si="582"/>
        <v>0</v>
      </c>
      <c r="AY1034" s="343">
        <f t="shared" si="563"/>
        <v>0</v>
      </c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</row>
    <row r="1035" spans="1:76" s="21" customFormat="1" ht="12" customHeight="1">
      <c r="A1035" s="209">
        <v>23201113</v>
      </c>
      <c r="B1035" s="252" t="s">
        <v>2687</v>
      </c>
      <c r="C1035" s="109" t="s">
        <v>213</v>
      </c>
      <c r="D1035" s="130" t="str">
        <f t="shared" si="572"/>
        <v>W/C</v>
      </c>
      <c r="E1035" s="130"/>
      <c r="F1035" s="109"/>
      <c r="G1035" s="130"/>
      <c r="H1035" s="212" t="str">
        <f t="shared" si="583"/>
        <v/>
      </c>
      <c r="I1035" s="212" t="str">
        <f t="shared" si="577"/>
        <v/>
      </c>
      <c r="J1035" s="212" t="str">
        <f t="shared" si="578"/>
        <v/>
      </c>
      <c r="K1035" s="212" t="str">
        <f t="shared" si="579"/>
        <v/>
      </c>
      <c r="L1035" s="212" t="str">
        <f t="shared" si="574"/>
        <v>NO</v>
      </c>
      <c r="M1035" s="212" t="str">
        <f t="shared" si="575"/>
        <v>W/C</v>
      </c>
      <c r="N1035" s="212" t="str">
        <f t="shared" si="576"/>
        <v>W/C</v>
      </c>
      <c r="O1035" s="212"/>
      <c r="P1035" s="110">
        <v>13507.21</v>
      </c>
      <c r="Q1035" s="110">
        <v>18159.95</v>
      </c>
      <c r="R1035" s="110">
        <v>17280.439999999999</v>
      </c>
      <c r="S1035" s="110">
        <v>19227.47</v>
      </c>
      <c r="T1035" s="110">
        <v>19578.38</v>
      </c>
      <c r="U1035" s="110">
        <v>15422.92</v>
      </c>
      <c r="V1035" s="110">
        <v>19218.310000000001</v>
      </c>
      <c r="W1035" s="110">
        <v>11365.35</v>
      </c>
      <c r="X1035" s="110">
        <v>9982.2000000000007</v>
      </c>
      <c r="Y1035" s="110">
        <v>7583.69</v>
      </c>
      <c r="Z1035" s="110">
        <v>10429.49</v>
      </c>
      <c r="AA1035" s="110">
        <v>12931.02</v>
      </c>
      <c r="AB1035" s="110">
        <v>10615.02</v>
      </c>
      <c r="AC1035" s="110"/>
      <c r="AD1035" s="533">
        <f t="shared" si="584"/>
        <v>14436.69458333333</v>
      </c>
      <c r="AE1035" s="529"/>
      <c r="AF1035" s="118"/>
      <c r="AG1035" s="270"/>
      <c r="AH1035" s="116"/>
      <c r="AI1035" s="116"/>
      <c r="AJ1035" s="116"/>
      <c r="AK1035" s="117"/>
      <c r="AL1035" s="116">
        <f t="shared" si="560"/>
        <v>0</v>
      </c>
      <c r="AM1035" s="115"/>
      <c r="AN1035" s="116">
        <f t="shared" si="581"/>
        <v>14436.69458333333</v>
      </c>
      <c r="AO1035" s="348">
        <f t="shared" si="561"/>
        <v>14436.69458333333</v>
      </c>
      <c r="AP1035" s="297"/>
      <c r="AQ1035" s="101">
        <f t="shared" si="585"/>
        <v>10615.02</v>
      </c>
      <c r="AR1035" s="116"/>
      <c r="AS1035" s="116"/>
      <c r="AT1035" s="116"/>
      <c r="AU1035" s="117"/>
      <c r="AV1035" s="116">
        <f t="shared" si="562"/>
        <v>0</v>
      </c>
      <c r="AW1035" s="115"/>
      <c r="AX1035" s="116">
        <f t="shared" si="582"/>
        <v>10615.02</v>
      </c>
      <c r="AY1035" s="343">
        <f t="shared" si="563"/>
        <v>10615.02</v>
      </c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</row>
    <row r="1036" spans="1:76" s="21" customFormat="1" ht="12" customHeight="1">
      <c r="A1036" s="440">
        <v>23201121</v>
      </c>
      <c r="B1036" s="253" t="s">
        <v>2688</v>
      </c>
      <c r="C1036" s="410" t="s">
        <v>1405</v>
      </c>
      <c r="D1036" s="411" t="str">
        <f t="shared" si="572"/>
        <v>W/C</v>
      </c>
      <c r="E1036" s="411"/>
      <c r="F1036" s="428">
        <v>42872</v>
      </c>
      <c r="G1036" s="411"/>
      <c r="H1036" s="412" t="str">
        <f t="shared" si="583"/>
        <v/>
      </c>
      <c r="I1036" s="412" t="str">
        <f t="shared" si="577"/>
        <v/>
      </c>
      <c r="J1036" s="412" t="str">
        <f t="shared" si="578"/>
        <v/>
      </c>
      <c r="K1036" s="412" t="str">
        <f t="shared" si="579"/>
        <v/>
      </c>
      <c r="L1036" s="412" t="str">
        <f t="shared" si="574"/>
        <v>NO</v>
      </c>
      <c r="M1036" s="412" t="str">
        <f t="shared" si="575"/>
        <v>W/C</v>
      </c>
      <c r="N1036" s="412" t="str">
        <f t="shared" si="576"/>
        <v>W/C</v>
      </c>
      <c r="O1036" s="412"/>
      <c r="P1036" s="413">
        <v>0</v>
      </c>
      <c r="Q1036" s="413">
        <v>0</v>
      </c>
      <c r="R1036" s="413">
        <v>0</v>
      </c>
      <c r="S1036" s="413">
        <v>0</v>
      </c>
      <c r="T1036" s="413">
        <v>0</v>
      </c>
      <c r="U1036" s="413">
        <v>0</v>
      </c>
      <c r="V1036" s="413">
        <v>0</v>
      </c>
      <c r="W1036" s="413">
        <v>0</v>
      </c>
      <c r="X1036" s="413">
        <v>0</v>
      </c>
      <c r="Y1036" s="413">
        <v>0</v>
      </c>
      <c r="Z1036" s="413">
        <v>0</v>
      </c>
      <c r="AA1036" s="413">
        <v>0</v>
      </c>
      <c r="AB1036" s="413">
        <v>0</v>
      </c>
      <c r="AC1036" s="413"/>
      <c r="AD1036" s="534">
        <f t="shared" si="584"/>
        <v>0</v>
      </c>
      <c r="AE1036" s="530"/>
      <c r="AF1036" s="414"/>
      <c r="AG1036" s="415"/>
      <c r="AH1036" s="416"/>
      <c r="AI1036" s="416"/>
      <c r="AJ1036" s="416"/>
      <c r="AK1036" s="417"/>
      <c r="AL1036" s="416">
        <f t="shared" si="560"/>
        <v>0</v>
      </c>
      <c r="AM1036" s="418"/>
      <c r="AN1036" s="416">
        <f t="shared" si="581"/>
        <v>0</v>
      </c>
      <c r="AO1036" s="419">
        <f t="shared" si="561"/>
        <v>0</v>
      </c>
      <c r="AP1036" s="297"/>
      <c r="AQ1036" s="420">
        <f t="shared" si="585"/>
        <v>0</v>
      </c>
      <c r="AR1036" s="416"/>
      <c r="AS1036" s="416"/>
      <c r="AT1036" s="416"/>
      <c r="AU1036" s="417"/>
      <c r="AV1036" s="416">
        <f t="shared" si="562"/>
        <v>0</v>
      </c>
      <c r="AW1036" s="418"/>
      <c r="AX1036" s="416">
        <f t="shared" si="582"/>
        <v>0</v>
      </c>
      <c r="AY1036" s="421">
        <f t="shared" si="563"/>
        <v>0</v>
      </c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s="21" customFormat="1" ht="12" customHeight="1">
      <c r="A1037" s="195">
        <v>23201153</v>
      </c>
      <c r="B1037" s="126" t="s">
        <v>2689</v>
      </c>
      <c r="C1037" s="109" t="s">
        <v>187</v>
      </c>
      <c r="D1037" s="130" t="str">
        <f t="shared" si="572"/>
        <v>W/C</v>
      </c>
      <c r="E1037" s="130"/>
      <c r="F1037" s="109"/>
      <c r="G1037" s="130"/>
      <c r="H1037" s="212" t="str">
        <f t="shared" si="583"/>
        <v/>
      </c>
      <c r="I1037" s="212" t="str">
        <f t="shared" si="577"/>
        <v/>
      </c>
      <c r="J1037" s="212" t="str">
        <f t="shared" si="578"/>
        <v/>
      </c>
      <c r="K1037" s="212" t="str">
        <f t="shared" si="579"/>
        <v/>
      </c>
      <c r="L1037" s="212" t="str">
        <f t="shared" si="574"/>
        <v>NO</v>
      </c>
      <c r="M1037" s="212" t="str">
        <f t="shared" si="575"/>
        <v>W/C</v>
      </c>
      <c r="N1037" s="212" t="str">
        <f t="shared" si="576"/>
        <v>W/C</v>
      </c>
      <c r="O1037" s="212"/>
      <c r="P1037" s="110">
        <v>-9036.18</v>
      </c>
      <c r="Q1037" s="110">
        <v>-7019.34</v>
      </c>
      <c r="R1037" s="110">
        <v>-5378.74</v>
      </c>
      <c r="S1037" s="110">
        <v>-9939.07</v>
      </c>
      <c r="T1037" s="110">
        <v>-7086.39</v>
      </c>
      <c r="U1037" s="110">
        <v>-13353.4</v>
      </c>
      <c r="V1037" s="110">
        <v>-8850.0300000000007</v>
      </c>
      <c r="W1037" s="110">
        <v>-16098.11</v>
      </c>
      <c r="X1037" s="110">
        <v>-15939.05</v>
      </c>
      <c r="Y1037" s="110">
        <v>-10783.99</v>
      </c>
      <c r="Z1037" s="110">
        <v>-10115.219999999999</v>
      </c>
      <c r="AA1037" s="110">
        <v>-10696.62</v>
      </c>
      <c r="AB1037" s="110">
        <v>-11099.18</v>
      </c>
      <c r="AC1037" s="110"/>
      <c r="AD1037" s="533">
        <f t="shared" si="584"/>
        <v>-10443.970000000001</v>
      </c>
      <c r="AE1037" s="529"/>
      <c r="AF1037" s="118"/>
      <c r="AG1037" s="270"/>
      <c r="AH1037" s="116"/>
      <c r="AI1037" s="116"/>
      <c r="AJ1037" s="116"/>
      <c r="AK1037" s="117"/>
      <c r="AL1037" s="116">
        <f t="shared" si="560"/>
        <v>0</v>
      </c>
      <c r="AM1037" s="115"/>
      <c r="AN1037" s="116">
        <f t="shared" si="581"/>
        <v>-10443.970000000001</v>
      </c>
      <c r="AO1037" s="348">
        <f t="shared" si="561"/>
        <v>-10443.970000000001</v>
      </c>
      <c r="AP1037" s="297"/>
      <c r="AQ1037" s="101">
        <f t="shared" si="585"/>
        <v>-11099.18</v>
      </c>
      <c r="AR1037" s="116"/>
      <c r="AS1037" s="116"/>
      <c r="AT1037" s="116"/>
      <c r="AU1037" s="117"/>
      <c r="AV1037" s="116">
        <f t="shared" si="562"/>
        <v>0</v>
      </c>
      <c r="AW1037" s="115"/>
      <c r="AX1037" s="116">
        <f t="shared" si="582"/>
        <v>-11099.18</v>
      </c>
      <c r="AY1037" s="343">
        <f t="shared" si="563"/>
        <v>-11099.18</v>
      </c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</row>
    <row r="1038" spans="1:76" s="21" customFormat="1" ht="12" customHeight="1">
      <c r="A1038" s="195">
        <v>23201163</v>
      </c>
      <c r="B1038" s="126" t="s">
        <v>2690</v>
      </c>
      <c r="C1038" s="109" t="s">
        <v>303</v>
      </c>
      <c r="D1038" s="130" t="str">
        <f t="shared" si="572"/>
        <v>W/C</v>
      </c>
      <c r="E1038" s="130"/>
      <c r="F1038" s="109"/>
      <c r="G1038" s="130"/>
      <c r="H1038" s="212" t="str">
        <f t="shared" si="583"/>
        <v/>
      </c>
      <c r="I1038" s="212" t="str">
        <f t="shared" si="577"/>
        <v/>
      </c>
      <c r="J1038" s="212" t="str">
        <f t="shared" si="578"/>
        <v/>
      </c>
      <c r="K1038" s="212" t="str">
        <f t="shared" si="579"/>
        <v/>
      </c>
      <c r="L1038" s="212" t="str">
        <f t="shared" si="574"/>
        <v>NO</v>
      </c>
      <c r="M1038" s="212" t="str">
        <f t="shared" si="575"/>
        <v>W/C</v>
      </c>
      <c r="N1038" s="212" t="str">
        <f t="shared" si="576"/>
        <v>W/C</v>
      </c>
      <c r="O1038" s="212"/>
      <c r="P1038" s="110">
        <v>-6760.54</v>
      </c>
      <c r="Q1038" s="110">
        <v>-5875.56</v>
      </c>
      <c r="R1038" s="110">
        <v>-5635.23</v>
      </c>
      <c r="S1038" s="110">
        <v>-8347.74</v>
      </c>
      <c r="T1038" s="110">
        <v>-5174.72</v>
      </c>
      <c r="U1038" s="110">
        <v>-5730.14</v>
      </c>
      <c r="V1038" s="110">
        <v>-52296.15</v>
      </c>
      <c r="W1038" s="110">
        <v>-52720.04</v>
      </c>
      <c r="X1038" s="110">
        <v>-52626.03</v>
      </c>
      <c r="Y1038" s="110">
        <v>-53191.45</v>
      </c>
      <c r="Z1038" s="110">
        <v>-52678.76</v>
      </c>
      <c r="AA1038" s="110">
        <v>-52787.67</v>
      </c>
      <c r="AB1038" s="110">
        <v>-53024.24</v>
      </c>
      <c r="AC1038" s="110"/>
      <c r="AD1038" s="533">
        <f t="shared" si="584"/>
        <v>-31412.99</v>
      </c>
      <c r="AE1038" s="529"/>
      <c r="AF1038" s="118"/>
      <c r="AG1038" s="270"/>
      <c r="AH1038" s="116"/>
      <c r="AI1038" s="116"/>
      <c r="AJ1038" s="116"/>
      <c r="AK1038" s="117"/>
      <c r="AL1038" s="116">
        <f t="shared" si="560"/>
        <v>0</v>
      </c>
      <c r="AM1038" s="115"/>
      <c r="AN1038" s="116">
        <f t="shared" si="581"/>
        <v>-31412.99</v>
      </c>
      <c r="AO1038" s="348">
        <f t="shared" si="561"/>
        <v>-31412.99</v>
      </c>
      <c r="AP1038" s="297"/>
      <c r="AQ1038" s="101">
        <f t="shared" si="585"/>
        <v>-53024.24</v>
      </c>
      <c r="AR1038" s="116"/>
      <c r="AS1038" s="116"/>
      <c r="AT1038" s="116"/>
      <c r="AU1038" s="117"/>
      <c r="AV1038" s="116">
        <f t="shared" si="562"/>
        <v>0</v>
      </c>
      <c r="AW1038" s="115"/>
      <c r="AX1038" s="116">
        <f t="shared" si="582"/>
        <v>-53024.24</v>
      </c>
      <c r="AY1038" s="343">
        <f t="shared" si="563"/>
        <v>-53024.24</v>
      </c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</row>
    <row r="1039" spans="1:76" s="21" customFormat="1" ht="12" customHeight="1">
      <c r="A1039" s="195">
        <v>23201173</v>
      </c>
      <c r="B1039" s="126" t="s">
        <v>2691</v>
      </c>
      <c r="C1039" s="109" t="s">
        <v>183</v>
      </c>
      <c r="D1039" s="130" t="str">
        <f t="shared" si="572"/>
        <v>W/C</v>
      </c>
      <c r="E1039" s="130"/>
      <c r="F1039" s="109"/>
      <c r="G1039" s="130"/>
      <c r="H1039" s="212" t="str">
        <f t="shared" si="583"/>
        <v/>
      </c>
      <c r="I1039" s="212" t="str">
        <f t="shared" si="577"/>
        <v/>
      </c>
      <c r="J1039" s="212" t="str">
        <f t="shared" si="578"/>
        <v/>
      </c>
      <c r="K1039" s="212" t="str">
        <f t="shared" si="579"/>
        <v/>
      </c>
      <c r="L1039" s="212" t="str">
        <f t="shared" si="574"/>
        <v>NO</v>
      </c>
      <c r="M1039" s="212" t="str">
        <f t="shared" si="575"/>
        <v>W/C</v>
      </c>
      <c r="N1039" s="212" t="str">
        <f t="shared" si="576"/>
        <v>W/C</v>
      </c>
      <c r="O1039" s="212"/>
      <c r="P1039" s="110">
        <v>0</v>
      </c>
      <c r="Q1039" s="110">
        <v>119568.48</v>
      </c>
      <c r="R1039" s="110">
        <v>311677.74</v>
      </c>
      <c r="S1039" s="110">
        <v>0</v>
      </c>
      <c r="T1039" s="110">
        <v>125131.49</v>
      </c>
      <c r="U1039" s="110">
        <v>125928.71</v>
      </c>
      <c r="V1039" s="110">
        <v>0</v>
      </c>
      <c r="W1039" s="110">
        <v>126432.24</v>
      </c>
      <c r="X1039" s="110">
        <v>122923.73</v>
      </c>
      <c r="Y1039" s="110">
        <v>0</v>
      </c>
      <c r="Z1039" s="110">
        <v>-186079.95</v>
      </c>
      <c r="AA1039" s="110">
        <v>78302.41</v>
      </c>
      <c r="AB1039" s="110">
        <v>0</v>
      </c>
      <c r="AC1039" s="110"/>
      <c r="AD1039" s="533">
        <f t="shared" si="584"/>
        <v>68657.070833333331</v>
      </c>
      <c r="AE1039" s="529"/>
      <c r="AF1039" s="118"/>
      <c r="AG1039" s="270"/>
      <c r="AH1039" s="116"/>
      <c r="AI1039" s="116"/>
      <c r="AJ1039" s="116"/>
      <c r="AK1039" s="117"/>
      <c r="AL1039" s="116">
        <f t="shared" si="560"/>
        <v>0</v>
      </c>
      <c r="AM1039" s="115"/>
      <c r="AN1039" s="116">
        <f t="shared" si="581"/>
        <v>68657.070833333331</v>
      </c>
      <c r="AO1039" s="348">
        <f t="shared" si="561"/>
        <v>68657.070833333331</v>
      </c>
      <c r="AP1039" s="297"/>
      <c r="AQ1039" s="101">
        <f t="shared" si="585"/>
        <v>0</v>
      </c>
      <c r="AR1039" s="116"/>
      <c r="AS1039" s="116"/>
      <c r="AT1039" s="116"/>
      <c r="AU1039" s="117"/>
      <c r="AV1039" s="116">
        <f t="shared" si="562"/>
        <v>0</v>
      </c>
      <c r="AW1039" s="115"/>
      <c r="AX1039" s="116">
        <f t="shared" si="582"/>
        <v>0</v>
      </c>
      <c r="AY1039" s="343">
        <f t="shared" si="563"/>
        <v>0</v>
      </c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</row>
    <row r="1040" spans="1:76" s="21" customFormat="1" ht="12" customHeight="1">
      <c r="A1040" s="195">
        <v>23201193</v>
      </c>
      <c r="B1040" s="126" t="s">
        <v>2692</v>
      </c>
      <c r="C1040" s="109" t="s">
        <v>839</v>
      </c>
      <c r="D1040" s="130" t="str">
        <f t="shared" si="572"/>
        <v>W/C</v>
      </c>
      <c r="E1040" s="130"/>
      <c r="F1040" s="109"/>
      <c r="G1040" s="130"/>
      <c r="H1040" s="212" t="str">
        <f t="shared" si="583"/>
        <v/>
      </c>
      <c r="I1040" s="212" t="str">
        <f t="shared" si="577"/>
        <v/>
      </c>
      <c r="J1040" s="212" t="str">
        <f t="shared" si="578"/>
        <v/>
      </c>
      <c r="K1040" s="212" t="str">
        <f t="shared" si="579"/>
        <v/>
      </c>
      <c r="L1040" s="212" t="str">
        <f t="shared" si="574"/>
        <v>NO</v>
      </c>
      <c r="M1040" s="212" t="str">
        <f t="shared" si="575"/>
        <v>W/C</v>
      </c>
      <c r="N1040" s="212" t="str">
        <f t="shared" si="576"/>
        <v>W/C</v>
      </c>
      <c r="O1040" s="212"/>
      <c r="P1040" s="110">
        <v>-23370.29</v>
      </c>
      <c r="Q1040" s="110">
        <v>-22577.599999999999</v>
      </c>
      <c r="R1040" s="110">
        <v>-25135.360000000001</v>
      </c>
      <c r="S1040" s="110">
        <v>-24757.58</v>
      </c>
      <c r="T1040" s="110">
        <v>-24329.77</v>
      </c>
      <c r="U1040" s="110">
        <v>-20878.150000000001</v>
      </c>
      <c r="V1040" s="110">
        <v>-22187.24</v>
      </c>
      <c r="W1040" s="110">
        <v>-24934.62</v>
      </c>
      <c r="X1040" s="110">
        <v>-45126.34</v>
      </c>
      <c r="Y1040" s="110">
        <v>-103093.75</v>
      </c>
      <c r="Z1040" s="110">
        <v>-157517.13</v>
      </c>
      <c r="AA1040" s="110">
        <v>-229618.84</v>
      </c>
      <c r="AB1040" s="110">
        <v>-288463.11</v>
      </c>
      <c r="AC1040" s="110"/>
      <c r="AD1040" s="533">
        <f t="shared" si="584"/>
        <v>-71339.423333333325</v>
      </c>
      <c r="AE1040" s="529"/>
      <c r="AF1040" s="118"/>
      <c r="AG1040" s="270"/>
      <c r="AH1040" s="116"/>
      <c r="AI1040" s="116"/>
      <c r="AJ1040" s="116"/>
      <c r="AK1040" s="117"/>
      <c r="AL1040" s="116">
        <f t="shared" si="560"/>
        <v>0</v>
      </c>
      <c r="AM1040" s="115"/>
      <c r="AN1040" s="116">
        <f t="shared" si="581"/>
        <v>-71339.423333333325</v>
      </c>
      <c r="AO1040" s="348">
        <f t="shared" si="561"/>
        <v>-71339.423333333325</v>
      </c>
      <c r="AP1040" s="297"/>
      <c r="AQ1040" s="101">
        <f t="shared" si="585"/>
        <v>-288463.11</v>
      </c>
      <c r="AR1040" s="116"/>
      <c r="AS1040" s="116"/>
      <c r="AT1040" s="116"/>
      <c r="AU1040" s="117"/>
      <c r="AV1040" s="116">
        <f t="shared" si="562"/>
        <v>0</v>
      </c>
      <c r="AW1040" s="115"/>
      <c r="AX1040" s="116">
        <f t="shared" si="582"/>
        <v>-288463.11</v>
      </c>
      <c r="AY1040" s="343">
        <f t="shared" si="563"/>
        <v>-288463.11</v>
      </c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</row>
    <row r="1041" spans="1:76" s="21" customFormat="1" ht="12" customHeight="1">
      <c r="A1041" s="195">
        <v>23201203</v>
      </c>
      <c r="B1041" s="126" t="s">
        <v>2693</v>
      </c>
      <c r="C1041" s="109" t="s">
        <v>838</v>
      </c>
      <c r="D1041" s="130" t="str">
        <f t="shared" si="572"/>
        <v>W/C</v>
      </c>
      <c r="E1041" s="130"/>
      <c r="F1041" s="109"/>
      <c r="G1041" s="130"/>
      <c r="H1041" s="212" t="str">
        <f t="shared" si="583"/>
        <v/>
      </c>
      <c r="I1041" s="212" t="str">
        <f t="shared" si="577"/>
        <v/>
      </c>
      <c r="J1041" s="212" t="str">
        <f t="shared" si="578"/>
        <v/>
      </c>
      <c r="K1041" s="212" t="str">
        <f t="shared" si="579"/>
        <v/>
      </c>
      <c r="L1041" s="212" t="str">
        <f t="shared" si="574"/>
        <v>NO</v>
      </c>
      <c r="M1041" s="212" t="str">
        <f t="shared" si="575"/>
        <v>W/C</v>
      </c>
      <c r="N1041" s="212" t="str">
        <f t="shared" si="576"/>
        <v>W/C</v>
      </c>
      <c r="O1041" s="212"/>
      <c r="P1041" s="110">
        <v>-88.44</v>
      </c>
      <c r="Q1041" s="110">
        <v>-523.44000000000005</v>
      </c>
      <c r="R1041" s="110">
        <v>-136</v>
      </c>
      <c r="S1041" s="110">
        <v>-88.44</v>
      </c>
      <c r="T1041" s="110">
        <v>-88.44</v>
      </c>
      <c r="U1041" s="110">
        <v>-88.44</v>
      </c>
      <c r="V1041" s="110">
        <v>-88.44</v>
      </c>
      <c r="W1041" s="110">
        <v>-88.44</v>
      </c>
      <c r="X1041" s="110">
        <v>-554.80999999999995</v>
      </c>
      <c r="Y1041" s="110">
        <v>-88.44</v>
      </c>
      <c r="Z1041" s="110">
        <v>-88.44</v>
      </c>
      <c r="AA1041" s="110">
        <v>-88.44</v>
      </c>
      <c r="AB1041" s="110">
        <v>-123.22</v>
      </c>
      <c r="AC1041" s="110"/>
      <c r="AD1041" s="533">
        <f t="shared" si="584"/>
        <v>-168.9666666666667</v>
      </c>
      <c r="AE1041" s="529"/>
      <c r="AF1041" s="118"/>
      <c r="AG1041" s="270"/>
      <c r="AH1041" s="116"/>
      <c r="AI1041" s="116"/>
      <c r="AJ1041" s="116"/>
      <c r="AK1041" s="117"/>
      <c r="AL1041" s="116">
        <f t="shared" ref="AL1041:AL1105" si="586">SUM(AI1041:AK1041)</f>
        <v>0</v>
      </c>
      <c r="AM1041" s="115"/>
      <c r="AN1041" s="116">
        <f t="shared" si="581"/>
        <v>-168.9666666666667</v>
      </c>
      <c r="AO1041" s="348">
        <f t="shared" ref="AO1041:AO1105" si="587">AM1041+AN1041</f>
        <v>-168.9666666666667</v>
      </c>
      <c r="AP1041" s="297"/>
      <c r="AQ1041" s="101">
        <f t="shared" si="585"/>
        <v>-123.22</v>
      </c>
      <c r="AR1041" s="116"/>
      <c r="AS1041" s="116"/>
      <c r="AT1041" s="116"/>
      <c r="AU1041" s="117"/>
      <c r="AV1041" s="116">
        <f t="shared" ref="AV1041:AV1105" si="588">SUM(AS1041:AU1041)</f>
        <v>0</v>
      </c>
      <c r="AW1041" s="115"/>
      <c r="AX1041" s="116">
        <f t="shared" si="582"/>
        <v>-123.22</v>
      </c>
      <c r="AY1041" s="343">
        <f t="shared" ref="AY1041:AY1105" si="589">AW1041+AX1041</f>
        <v>-123.22</v>
      </c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</row>
    <row r="1042" spans="1:76" s="21" customFormat="1" ht="12" customHeight="1">
      <c r="A1042" s="195">
        <v>23201213</v>
      </c>
      <c r="B1042" s="126" t="s">
        <v>2694</v>
      </c>
      <c r="C1042" s="109" t="s">
        <v>1189</v>
      </c>
      <c r="D1042" s="130" t="str">
        <f t="shared" si="572"/>
        <v>W/C</v>
      </c>
      <c r="E1042" s="130"/>
      <c r="F1042" s="109"/>
      <c r="G1042" s="130"/>
      <c r="H1042" s="212" t="str">
        <f t="shared" si="583"/>
        <v/>
      </c>
      <c r="I1042" s="212" t="str">
        <f t="shared" ref="I1042:I1073" si="590">IF(VALUE(AI1042),I$7,IF(ISBLANK(AI1042),"",I$7))</f>
        <v/>
      </c>
      <c r="J1042" s="212" t="str">
        <f t="shared" ref="J1042:J1073" si="591">IF(VALUE(AJ1042),J$7,IF(ISBLANK(AJ1042),"",J$7))</f>
        <v/>
      </c>
      <c r="K1042" s="212" t="str">
        <f t="shared" ref="K1042:K1073" si="592">IF(VALUE(AK1042),K$7,IF(ISBLANK(AK1042),"",K$7))</f>
        <v/>
      </c>
      <c r="L1042" s="212" t="str">
        <f t="shared" si="574"/>
        <v>NO</v>
      </c>
      <c r="M1042" s="212" t="str">
        <f t="shared" si="575"/>
        <v>W/C</v>
      </c>
      <c r="N1042" s="212" t="str">
        <f t="shared" si="576"/>
        <v>W/C</v>
      </c>
      <c r="O1042" s="212"/>
      <c r="P1042" s="110">
        <v>-500</v>
      </c>
      <c r="Q1042" s="110">
        <v>0</v>
      </c>
      <c r="R1042" s="110">
        <v>0</v>
      </c>
      <c r="S1042" s="110">
        <v>0</v>
      </c>
      <c r="T1042" s="110">
        <v>0</v>
      </c>
      <c r="U1042" s="110">
        <v>0</v>
      </c>
      <c r="V1042" s="110">
        <v>0</v>
      </c>
      <c r="W1042" s="110">
        <v>0</v>
      </c>
      <c r="X1042" s="110">
        <v>1500</v>
      </c>
      <c r="Y1042" s="110">
        <v>1020</v>
      </c>
      <c r="Z1042" s="110">
        <v>1000</v>
      </c>
      <c r="AA1042" s="110">
        <v>1000</v>
      </c>
      <c r="AB1042" s="110">
        <v>20</v>
      </c>
      <c r="AC1042" s="110"/>
      <c r="AD1042" s="533">
        <f t="shared" si="584"/>
        <v>356.66666666666669</v>
      </c>
      <c r="AE1042" s="529"/>
      <c r="AF1042" s="118"/>
      <c r="AG1042" s="270"/>
      <c r="AH1042" s="116"/>
      <c r="AI1042" s="116"/>
      <c r="AJ1042" s="116"/>
      <c r="AK1042" s="117"/>
      <c r="AL1042" s="116">
        <f t="shared" si="586"/>
        <v>0</v>
      </c>
      <c r="AM1042" s="115"/>
      <c r="AN1042" s="116">
        <f t="shared" si="581"/>
        <v>356.66666666666669</v>
      </c>
      <c r="AO1042" s="348">
        <f t="shared" si="587"/>
        <v>356.66666666666669</v>
      </c>
      <c r="AP1042" s="297"/>
      <c r="AQ1042" s="101">
        <f t="shared" si="585"/>
        <v>20</v>
      </c>
      <c r="AR1042" s="116"/>
      <c r="AS1042" s="116"/>
      <c r="AT1042" s="116"/>
      <c r="AU1042" s="117"/>
      <c r="AV1042" s="116">
        <f t="shared" si="588"/>
        <v>0</v>
      </c>
      <c r="AW1042" s="115"/>
      <c r="AX1042" s="116">
        <f t="shared" si="582"/>
        <v>20</v>
      </c>
      <c r="AY1042" s="343">
        <f t="shared" si="589"/>
        <v>20</v>
      </c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</row>
    <row r="1043" spans="1:76" s="21" customFormat="1" ht="12" customHeight="1">
      <c r="A1043" s="195">
        <v>23201251</v>
      </c>
      <c r="B1043" s="126" t="s">
        <v>2695</v>
      </c>
      <c r="C1043" s="109" t="s">
        <v>973</v>
      </c>
      <c r="D1043" s="130" t="str">
        <f t="shared" si="572"/>
        <v>W/C</v>
      </c>
      <c r="E1043" s="130"/>
      <c r="F1043" s="109"/>
      <c r="G1043" s="130"/>
      <c r="H1043" s="212" t="str">
        <f t="shared" si="583"/>
        <v/>
      </c>
      <c r="I1043" s="212" t="str">
        <f t="shared" si="590"/>
        <v/>
      </c>
      <c r="J1043" s="212" t="str">
        <f t="shared" si="591"/>
        <v/>
      </c>
      <c r="K1043" s="212" t="str">
        <f t="shared" si="592"/>
        <v/>
      </c>
      <c r="L1043" s="212" t="str">
        <f t="shared" si="574"/>
        <v>NO</v>
      </c>
      <c r="M1043" s="212" t="str">
        <f t="shared" si="575"/>
        <v>W/C</v>
      </c>
      <c r="N1043" s="212" t="str">
        <f t="shared" si="576"/>
        <v>W/C</v>
      </c>
      <c r="O1043" s="212"/>
      <c r="P1043" s="110">
        <v>-227414</v>
      </c>
      <c r="Q1043" s="110">
        <v>-227414</v>
      </c>
      <c r="R1043" s="110">
        <v>-227414</v>
      </c>
      <c r="S1043" s="110">
        <v>-334960</v>
      </c>
      <c r="T1043" s="110">
        <v>-334960</v>
      </c>
      <c r="U1043" s="110">
        <v>-334960</v>
      </c>
      <c r="V1043" s="110">
        <v>-450433</v>
      </c>
      <c r="W1043" s="110">
        <v>0</v>
      </c>
      <c r="X1043" s="110">
        <v>0</v>
      </c>
      <c r="Y1043" s="110">
        <v>-108718</v>
      </c>
      <c r="Z1043" s="110">
        <v>-108718</v>
      </c>
      <c r="AA1043" s="110">
        <v>-108718</v>
      </c>
      <c r="AB1043" s="110">
        <v>-219561</v>
      </c>
      <c r="AC1043" s="110"/>
      <c r="AD1043" s="533">
        <f t="shared" si="584"/>
        <v>-204981.875</v>
      </c>
      <c r="AE1043" s="529"/>
      <c r="AF1043" s="118"/>
      <c r="AG1043" s="270"/>
      <c r="AH1043" s="116"/>
      <c r="AI1043" s="116"/>
      <c r="AJ1043" s="116"/>
      <c r="AK1043" s="117"/>
      <c r="AL1043" s="116">
        <f t="shared" si="586"/>
        <v>0</v>
      </c>
      <c r="AM1043" s="115"/>
      <c r="AN1043" s="116">
        <f t="shared" si="581"/>
        <v>-204981.875</v>
      </c>
      <c r="AO1043" s="348">
        <f t="shared" si="587"/>
        <v>-204981.875</v>
      </c>
      <c r="AP1043" s="297"/>
      <c r="AQ1043" s="101">
        <f t="shared" si="585"/>
        <v>-219561</v>
      </c>
      <c r="AR1043" s="116"/>
      <c r="AS1043" s="116"/>
      <c r="AT1043" s="116"/>
      <c r="AU1043" s="117"/>
      <c r="AV1043" s="116">
        <f t="shared" si="588"/>
        <v>0</v>
      </c>
      <c r="AW1043" s="115"/>
      <c r="AX1043" s="116">
        <f t="shared" si="582"/>
        <v>-219561</v>
      </c>
      <c r="AY1043" s="343">
        <f t="shared" si="589"/>
        <v>-219561</v>
      </c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</row>
    <row r="1044" spans="1:76" s="21" customFormat="1" ht="12" customHeight="1">
      <c r="A1044" s="195">
        <v>23202173</v>
      </c>
      <c r="B1044" s="126" t="s">
        <v>2696</v>
      </c>
      <c r="C1044" s="109" t="s">
        <v>150</v>
      </c>
      <c r="D1044" s="130" t="str">
        <f t="shared" si="572"/>
        <v>W/C</v>
      </c>
      <c r="E1044" s="130"/>
      <c r="F1044" s="109"/>
      <c r="G1044" s="130"/>
      <c r="H1044" s="212" t="str">
        <f t="shared" si="583"/>
        <v/>
      </c>
      <c r="I1044" s="212" t="str">
        <f t="shared" si="590"/>
        <v/>
      </c>
      <c r="J1044" s="212" t="str">
        <f t="shared" si="591"/>
        <v/>
      </c>
      <c r="K1044" s="212" t="str">
        <f t="shared" si="592"/>
        <v/>
      </c>
      <c r="L1044" s="212" t="str">
        <f t="shared" si="574"/>
        <v>NO</v>
      </c>
      <c r="M1044" s="212" t="str">
        <f t="shared" si="575"/>
        <v>W/C</v>
      </c>
      <c r="N1044" s="212" t="str">
        <f t="shared" si="576"/>
        <v>W/C</v>
      </c>
      <c r="O1044" s="212"/>
      <c r="P1044" s="110">
        <v>122.4</v>
      </c>
      <c r="Q1044" s="110">
        <v>0</v>
      </c>
      <c r="R1044" s="110">
        <v>122.4</v>
      </c>
      <c r="S1044" s="110">
        <v>122.4</v>
      </c>
      <c r="T1044" s="110">
        <v>0</v>
      </c>
      <c r="U1044" s="110">
        <v>40.479999999999997</v>
      </c>
      <c r="V1044" s="110">
        <v>181.24</v>
      </c>
      <c r="W1044" s="110">
        <v>121.44</v>
      </c>
      <c r="X1044" s="110">
        <v>161.91999999999999</v>
      </c>
      <c r="Y1044" s="110">
        <v>202.4</v>
      </c>
      <c r="Z1044" s="110">
        <v>242.88</v>
      </c>
      <c r="AA1044" s="110">
        <v>376.61</v>
      </c>
      <c r="AB1044" s="110">
        <v>305.75</v>
      </c>
      <c r="AC1044" s="110"/>
      <c r="AD1044" s="533">
        <f t="shared" si="584"/>
        <v>148.82041666666666</v>
      </c>
      <c r="AE1044" s="529"/>
      <c r="AF1044" s="118"/>
      <c r="AG1044" s="270"/>
      <c r="AH1044" s="116"/>
      <c r="AI1044" s="116"/>
      <c r="AJ1044" s="116"/>
      <c r="AK1044" s="117"/>
      <c r="AL1044" s="116">
        <f t="shared" si="586"/>
        <v>0</v>
      </c>
      <c r="AM1044" s="115"/>
      <c r="AN1044" s="116">
        <f t="shared" si="581"/>
        <v>148.82041666666666</v>
      </c>
      <c r="AO1044" s="348">
        <f t="shared" si="587"/>
        <v>148.82041666666666</v>
      </c>
      <c r="AP1044" s="297"/>
      <c r="AQ1044" s="101">
        <f t="shared" si="585"/>
        <v>305.75</v>
      </c>
      <c r="AR1044" s="116"/>
      <c r="AS1044" s="116"/>
      <c r="AT1044" s="116"/>
      <c r="AU1044" s="117"/>
      <c r="AV1044" s="116">
        <f t="shared" si="588"/>
        <v>0</v>
      </c>
      <c r="AW1044" s="115"/>
      <c r="AX1044" s="116">
        <f t="shared" si="582"/>
        <v>305.75</v>
      </c>
      <c r="AY1044" s="343">
        <f t="shared" si="589"/>
        <v>305.75</v>
      </c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</row>
    <row r="1045" spans="1:76" s="21" customFormat="1" ht="12" customHeight="1">
      <c r="A1045" s="195">
        <v>23202183</v>
      </c>
      <c r="B1045" s="126" t="s">
        <v>2697</v>
      </c>
      <c r="C1045" s="109" t="s">
        <v>454</v>
      </c>
      <c r="D1045" s="130" t="str">
        <f t="shared" si="572"/>
        <v>W/C</v>
      </c>
      <c r="E1045" s="130"/>
      <c r="F1045" s="109"/>
      <c r="G1045" s="130"/>
      <c r="H1045" s="212" t="str">
        <f t="shared" si="583"/>
        <v/>
      </c>
      <c r="I1045" s="212" t="str">
        <f t="shared" si="590"/>
        <v/>
      </c>
      <c r="J1045" s="212" t="str">
        <f t="shared" si="591"/>
        <v/>
      </c>
      <c r="K1045" s="212" t="str">
        <f t="shared" si="592"/>
        <v/>
      </c>
      <c r="L1045" s="212" t="str">
        <f t="shared" si="574"/>
        <v>NO</v>
      </c>
      <c r="M1045" s="212" t="str">
        <f t="shared" si="575"/>
        <v>W/C</v>
      </c>
      <c r="N1045" s="212" t="str">
        <f t="shared" si="576"/>
        <v>W/C</v>
      </c>
      <c r="O1045" s="212"/>
      <c r="P1045" s="110">
        <v>-334.64</v>
      </c>
      <c r="Q1045" s="110">
        <v>-305.5</v>
      </c>
      <c r="R1045" s="110">
        <v>-6837.05</v>
      </c>
      <c r="S1045" s="110">
        <v>-4506146.9800000004</v>
      </c>
      <c r="T1045" s="110">
        <v>-146940.64000000001</v>
      </c>
      <c r="U1045" s="110">
        <v>-327210.69</v>
      </c>
      <c r="V1045" s="110">
        <v>-190204.3</v>
      </c>
      <c r="W1045" s="110">
        <v>-727.55</v>
      </c>
      <c r="X1045" s="110">
        <v>0</v>
      </c>
      <c r="Y1045" s="110">
        <v>-138306.44</v>
      </c>
      <c r="Z1045" s="110">
        <v>-1061.8900000000001</v>
      </c>
      <c r="AA1045" s="110">
        <v>-66231.44</v>
      </c>
      <c r="AB1045" s="110">
        <v>-71430.570000000007</v>
      </c>
      <c r="AC1045" s="110"/>
      <c r="AD1045" s="533">
        <f t="shared" si="584"/>
        <v>-451654.59041666676</v>
      </c>
      <c r="AE1045" s="529"/>
      <c r="AF1045" s="118"/>
      <c r="AG1045" s="270"/>
      <c r="AH1045" s="116"/>
      <c r="AI1045" s="116"/>
      <c r="AJ1045" s="116"/>
      <c r="AK1045" s="117"/>
      <c r="AL1045" s="116">
        <f t="shared" si="586"/>
        <v>0</v>
      </c>
      <c r="AM1045" s="115"/>
      <c r="AN1045" s="116">
        <f t="shared" si="581"/>
        <v>-451654.59041666676</v>
      </c>
      <c r="AO1045" s="348">
        <f t="shared" si="587"/>
        <v>-451654.59041666676</v>
      </c>
      <c r="AP1045" s="297"/>
      <c r="AQ1045" s="101">
        <f t="shared" si="585"/>
        <v>-71430.570000000007</v>
      </c>
      <c r="AR1045" s="116"/>
      <c r="AS1045" s="116"/>
      <c r="AT1045" s="116"/>
      <c r="AU1045" s="117"/>
      <c r="AV1045" s="116">
        <f t="shared" si="588"/>
        <v>0</v>
      </c>
      <c r="AW1045" s="115"/>
      <c r="AX1045" s="116">
        <f t="shared" si="582"/>
        <v>-71430.570000000007</v>
      </c>
      <c r="AY1045" s="343">
        <f t="shared" si="589"/>
        <v>-71430.570000000007</v>
      </c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</row>
    <row r="1046" spans="1:76" s="21" customFormat="1" ht="12" customHeight="1">
      <c r="A1046" s="195">
        <v>23202213</v>
      </c>
      <c r="B1046" s="126" t="s">
        <v>2698</v>
      </c>
      <c r="C1046" s="109" t="s">
        <v>864</v>
      </c>
      <c r="D1046" s="130" t="str">
        <f t="shared" si="572"/>
        <v>W/C</v>
      </c>
      <c r="E1046" s="130"/>
      <c r="F1046" s="109"/>
      <c r="G1046" s="130"/>
      <c r="H1046" s="212" t="str">
        <f t="shared" si="583"/>
        <v/>
      </c>
      <c r="I1046" s="212" t="str">
        <f t="shared" si="590"/>
        <v/>
      </c>
      <c r="J1046" s="212" t="str">
        <f t="shared" si="591"/>
        <v/>
      </c>
      <c r="K1046" s="212" t="str">
        <f t="shared" si="592"/>
        <v/>
      </c>
      <c r="L1046" s="212" t="str">
        <f t="shared" si="574"/>
        <v>NO</v>
      </c>
      <c r="M1046" s="212" t="str">
        <f t="shared" si="575"/>
        <v>W/C</v>
      </c>
      <c r="N1046" s="212" t="str">
        <f t="shared" si="576"/>
        <v>W/C</v>
      </c>
      <c r="O1046" s="212"/>
      <c r="P1046" s="110">
        <v>0</v>
      </c>
      <c r="Q1046" s="110">
        <v>-1796.88</v>
      </c>
      <c r="R1046" s="110">
        <v>-1796.88</v>
      </c>
      <c r="S1046" s="110">
        <v>0</v>
      </c>
      <c r="T1046" s="110">
        <v>0</v>
      </c>
      <c r="U1046" s="110">
        <v>0</v>
      </c>
      <c r="V1046" s="110">
        <v>0</v>
      </c>
      <c r="W1046" s="110">
        <v>-1745.41</v>
      </c>
      <c r="X1046" s="110">
        <v>-1743.41</v>
      </c>
      <c r="Y1046" s="110">
        <v>0</v>
      </c>
      <c r="Z1046" s="110">
        <v>0</v>
      </c>
      <c r="AA1046" s="110">
        <v>0</v>
      </c>
      <c r="AB1046" s="110">
        <v>0</v>
      </c>
      <c r="AC1046" s="110"/>
      <c r="AD1046" s="533">
        <f t="shared" si="584"/>
        <v>-590.21500000000003</v>
      </c>
      <c r="AE1046" s="529"/>
      <c r="AF1046" s="118"/>
      <c r="AG1046" s="270"/>
      <c r="AH1046" s="116"/>
      <c r="AI1046" s="116"/>
      <c r="AJ1046" s="116"/>
      <c r="AK1046" s="117"/>
      <c r="AL1046" s="116">
        <f t="shared" si="586"/>
        <v>0</v>
      </c>
      <c r="AM1046" s="115"/>
      <c r="AN1046" s="116">
        <f t="shared" si="581"/>
        <v>-590.21500000000003</v>
      </c>
      <c r="AO1046" s="348">
        <f t="shared" si="587"/>
        <v>-590.21500000000003</v>
      </c>
      <c r="AP1046" s="297"/>
      <c r="AQ1046" s="101">
        <f t="shared" si="585"/>
        <v>0</v>
      </c>
      <c r="AR1046" s="116"/>
      <c r="AS1046" s="116"/>
      <c r="AT1046" s="116"/>
      <c r="AU1046" s="117"/>
      <c r="AV1046" s="116">
        <f t="shared" si="588"/>
        <v>0</v>
      </c>
      <c r="AW1046" s="115"/>
      <c r="AX1046" s="116">
        <f t="shared" si="582"/>
        <v>0</v>
      </c>
      <c r="AY1046" s="343">
        <f t="shared" si="589"/>
        <v>0</v>
      </c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</row>
    <row r="1047" spans="1:76" s="21" customFormat="1" ht="12" customHeight="1">
      <c r="A1047" s="195">
        <v>23202233</v>
      </c>
      <c r="B1047" s="126" t="s">
        <v>2699</v>
      </c>
      <c r="C1047" s="109" t="s">
        <v>1241</v>
      </c>
      <c r="D1047" s="130" t="str">
        <f t="shared" si="572"/>
        <v>W/C</v>
      </c>
      <c r="E1047" s="130"/>
      <c r="F1047" s="109"/>
      <c r="G1047" s="130"/>
      <c r="H1047" s="212" t="str">
        <f t="shared" si="583"/>
        <v/>
      </c>
      <c r="I1047" s="212" t="str">
        <f t="shared" si="590"/>
        <v/>
      </c>
      <c r="J1047" s="212" t="str">
        <f t="shared" si="591"/>
        <v/>
      </c>
      <c r="K1047" s="212" t="str">
        <f t="shared" si="592"/>
        <v/>
      </c>
      <c r="L1047" s="212" t="str">
        <f t="shared" si="574"/>
        <v>NO</v>
      </c>
      <c r="M1047" s="212" t="str">
        <f t="shared" si="575"/>
        <v>W/C</v>
      </c>
      <c r="N1047" s="212" t="str">
        <f t="shared" si="576"/>
        <v>W/C</v>
      </c>
      <c r="O1047" s="212"/>
      <c r="P1047" s="110">
        <v>598289.69999999995</v>
      </c>
      <c r="Q1047" s="110">
        <v>-591035.96</v>
      </c>
      <c r="R1047" s="110">
        <v>-1577851.52</v>
      </c>
      <c r="S1047" s="110">
        <v>-1682294.75</v>
      </c>
      <c r="T1047" s="110">
        <v>-2001466.9</v>
      </c>
      <c r="U1047" s="110">
        <v>-2324109.9700000002</v>
      </c>
      <c r="V1047" s="110">
        <v>-1449593.5</v>
      </c>
      <c r="W1047" s="110">
        <v>-731919.12</v>
      </c>
      <c r="X1047" s="110">
        <v>-260962.61</v>
      </c>
      <c r="Y1047" s="110">
        <v>362731.75</v>
      </c>
      <c r="Z1047" s="110">
        <v>459049.2</v>
      </c>
      <c r="AA1047" s="110">
        <v>-97687.56</v>
      </c>
      <c r="AB1047" s="110">
        <v>-951930.66</v>
      </c>
      <c r="AC1047" s="110"/>
      <c r="AD1047" s="533">
        <f t="shared" si="584"/>
        <v>-839330.11833333329</v>
      </c>
      <c r="AE1047" s="529"/>
      <c r="AF1047" s="118"/>
      <c r="AG1047" s="270"/>
      <c r="AH1047" s="116"/>
      <c r="AI1047" s="116"/>
      <c r="AJ1047" s="116"/>
      <c r="AK1047" s="117"/>
      <c r="AL1047" s="116">
        <f t="shared" si="586"/>
        <v>0</v>
      </c>
      <c r="AM1047" s="115"/>
      <c r="AN1047" s="116">
        <f t="shared" si="581"/>
        <v>-839330.11833333329</v>
      </c>
      <c r="AO1047" s="348">
        <f t="shared" si="587"/>
        <v>-839330.11833333329</v>
      </c>
      <c r="AP1047" s="297"/>
      <c r="AQ1047" s="101">
        <f t="shared" si="585"/>
        <v>-951930.66</v>
      </c>
      <c r="AR1047" s="116"/>
      <c r="AS1047" s="116"/>
      <c r="AT1047" s="116"/>
      <c r="AU1047" s="117"/>
      <c r="AV1047" s="116">
        <f t="shared" si="588"/>
        <v>0</v>
      </c>
      <c r="AW1047" s="115"/>
      <c r="AX1047" s="116">
        <f t="shared" si="582"/>
        <v>-951930.66</v>
      </c>
      <c r="AY1047" s="343">
        <f t="shared" si="589"/>
        <v>-951930.66</v>
      </c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</row>
    <row r="1048" spans="1:76" s="21" customFormat="1" ht="12" customHeight="1">
      <c r="A1048" s="195">
        <v>23202353</v>
      </c>
      <c r="B1048" s="126" t="s">
        <v>2700</v>
      </c>
      <c r="C1048" s="109" t="s">
        <v>1242</v>
      </c>
      <c r="D1048" s="130" t="str">
        <f t="shared" si="572"/>
        <v>W/C</v>
      </c>
      <c r="E1048" s="130"/>
      <c r="F1048" s="109"/>
      <c r="G1048" s="130"/>
      <c r="H1048" s="212" t="str">
        <f t="shared" si="583"/>
        <v/>
      </c>
      <c r="I1048" s="212" t="str">
        <f t="shared" si="590"/>
        <v/>
      </c>
      <c r="J1048" s="212" t="str">
        <f t="shared" si="591"/>
        <v/>
      </c>
      <c r="K1048" s="212" t="str">
        <f t="shared" si="592"/>
        <v/>
      </c>
      <c r="L1048" s="212" t="str">
        <f t="shared" si="574"/>
        <v>NO</v>
      </c>
      <c r="M1048" s="212" t="str">
        <f t="shared" si="575"/>
        <v>W/C</v>
      </c>
      <c r="N1048" s="212" t="str">
        <f t="shared" si="576"/>
        <v>W/C</v>
      </c>
      <c r="O1048" s="212"/>
      <c r="P1048" s="110">
        <v>-17376358.600000001</v>
      </c>
      <c r="Q1048" s="110">
        <v>-18226495.91</v>
      </c>
      <c r="R1048" s="110">
        <v>-19339811.670000002</v>
      </c>
      <c r="S1048" s="110">
        <v>-19322769.609999999</v>
      </c>
      <c r="T1048" s="110">
        <v>-19729960.82</v>
      </c>
      <c r="U1048" s="110">
        <v>-18714717.52</v>
      </c>
      <c r="V1048" s="110">
        <v>-17759149.170000002</v>
      </c>
      <c r="W1048" s="110">
        <v>-19080330.289999999</v>
      </c>
      <c r="X1048" s="110">
        <v>-18633073.870000001</v>
      </c>
      <c r="Y1048" s="110">
        <v>-18600066.280000001</v>
      </c>
      <c r="Z1048" s="110">
        <v>-18560044.149999999</v>
      </c>
      <c r="AA1048" s="110">
        <v>-20323700.57</v>
      </c>
      <c r="AB1048" s="110">
        <v>-21182465.879999999</v>
      </c>
      <c r="AC1048" s="110"/>
      <c r="AD1048" s="533">
        <f t="shared" si="584"/>
        <v>-18964127.675000001</v>
      </c>
      <c r="AE1048" s="529"/>
      <c r="AF1048" s="118"/>
      <c r="AG1048" s="270"/>
      <c r="AH1048" s="116"/>
      <c r="AI1048" s="116"/>
      <c r="AJ1048" s="116"/>
      <c r="AK1048" s="117"/>
      <c r="AL1048" s="116">
        <f t="shared" si="586"/>
        <v>0</v>
      </c>
      <c r="AM1048" s="115"/>
      <c r="AN1048" s="116">
        <f t="shared" si="581"/>
        <v>-18964127.675000001</v>
      </c>
      <c r="AO1048" s="348">
        <f t="shared" si="587"/>
        <v>-18964127.675000001</v>
      </c>
      <c r="AP1048" s="297"/>
      <c r="AQ1048" s="101">
        <f t="shared" si="585"/>
        <v>-21182465.879999999</v>
      </c>
      <c r="AR1048" s="116"/>
      <c r="AS1048" s="116"/>
      <c r="AT1048" s="116"/>
      <c r="AU1048" s="117"/>
      <c r="AV1048" s="116">
        <f t="shared" si="588"/>
        <v>0</v>
      </c>
      <c r="AW1048" s="115"/>
      <c r="AX1048" s="116">
        <f t="shared" si="582"/>
        <v>-21182465.879999999</v>
      </c>
      <c r="AY1048" s="343">
        <f t="shared" si="589"/>
        <v>-21182465.879999999</v>
      </c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</row>
    <row r="1049" spans="1:76" s="21" customFormat="1" ht="12" customHeight="1">
      <c r="A1049" s="199">
        <v>23500003</v>
      </c>
      <c r="B1049" s="125" t="s">
        <v>2701</v>
      </c>
      <c r="C1049" s="109" t="s">
        <v>997</v>
      </c>
      <c r="D1049" s="130" t="str">
        <f t="shared" si="572"/>
        <v>CRB</v>
      </c>
      <c r="E1049" s="130"/>
      <c r="F1049" s="109"/>
      <c r="G1049" s="130"/>
      <c r="H1049" s="212" t="str">
        <f t="shared" si="583"/>
        <v/>
      </c>
      <c r="I1049" s="212" t="str">
        <f t="shared" si="590"/>
        <v>ERB</v>
      </c>
      <c r="J1049" s="212" t="str">
        <f t="shared" si="591"/>
        <v>GRB</v>
      </c>
      <c r="K1049" s="212" t="str">
        <f t="shared" si="592"/>
        <v/>
      </c>
      <c r="L1049" s="212" t="str">
        <f t="shared" si="574"/>
        <v>NO</v>
      </c>
      <c r="M1049" s="212" t="str">
        <f t="shared" si="575"/>
        <v>NO</v>
      </c>
      <c r="N1049" s="212" t="str">
        <f t="shared" si="576"/>
        <v/>
      </c>
      <c r="O1049" s="212"/>
      <c r="P1049" s="110">
        <v>-37858570.549999997</v>
      </c>
      <c r="Q1049" s="110">
        <v>-38066419.909999996</v>
      </c>
      <c r="R1049" s="110">
        <v>-38188585.75</v>
      </c>
      <c r="S1049" s="110">
        <v>-38150850.969999999</v>
      </c>
      <c r="T1049" s="110">
        <v>-38304834.100000001</v>
      </c>
      <c r="U1049" s="110">
        <v>-38158155.479999997</v>
      </c>
      <c r="V1049" s="110">
        <v>-38144331.890000001</v>
      </c>
      <c r="W1049" s="110">
        <v>-38050432.270000003</v>
      </c>
      <c r="X1049" s="110">
        <v>-38259272.850000001</v>
      </c>
      <c r="Y1049" s="110">
        <v>-38378809.840000004</v>
      </c>
      <c r="Z1049" s="110">
        <v>-38658610.049999997</v>
      </c>
      <c r="AA1049" s="110">
        <v>-39079683.719999999</v>
      </c>
      <c r="AB1049" s="110">
        <v>-39660917.729999997</v>
      </c>
      <c r="AC1049" s="110"/>
      <c r="AD1049" s="533">
        <f t="shared" si="584"/>
        <v>-38349977.580833323</v>
      </c>
      <c r="AE1049" s="529" t="s">
        <v>1011</v>
      </c>
      <c r="AF1049" s="118" t="s">
        <v>1010</v>
      </c>
      <c r="AG1049" s="270" t="s">
        <v>1012</v>
      </c>
      <c r="AH1049" s="116"/>
      <c r="AI1049" s="116">
        <f>AD1049*C1355</f>
        <v>-25100060.32665541</v>
      </c>
      <c r="AJ1049" s="116">
        <f>AD1049*C1356</f>
        <v>-13249917.254177913</v>
      </c>
      <c r="AK1049" s="117"/>
      <c r="AL1049" s="116">
        <f t="shared" si="586"/>
        <v>-38349977.580833323</v>
      </c>
      <c r="AM1049" s="115"/>
      <c r="AN1049" s="116"/>
      <c r="AO1049" s="348">
        <f t="shared" si="587"/>
        <v>0</v>
      </c>
      <c r="AP1049" s="297"/>
      <c r="AQ1049" s="101">
        <f t="shared" si="585"/>
        <v>-39660917.729999997</v>
      </c>
      <c r="AR1049" s="116"/>
      <c r="AS1049" s="116">
        <f>AQ1049*C1355</f>
        <v>-25958070.654284995</v>
      </c>
      <c r="AT1049" s="116">
        <f>AQ1049*C1356</f>
        <v>-13702847.075714998</v>
      </c>
      <c r="AU1049" s="117"/>
      <c r="AV1049" s="116">
        <f t="shared" si="588"/>
        <v>-39660917.729999989</v>
      </c>
      <c r="AW1049" s="115"/>
      <c r="AX1049" s="116"/>
      <c r="AY1049" s="343">
        <f t="shared" si="589"/>
        <v>0</v>
      </c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</row>
    <row r="1050" spans="1:76" s="21" customFormat="1" ht="12" customHeight="1">
      <c r="A1050" s="209">
        <v>23500011</v>
      </c>
      <c r="B1050" s="252" t="s">
        <v>2702</v>
      </c>
      <c r="C1050" s="109" t="s">
        <v>367</v>
      </c>
      <c r="D1050" s="130" t="str">
        <f t="shared" si="572"/>
        <v>ERB</v>
      </c>
      <c r="E1050" s="130"/>
      <c r="F1050" s="109"/>
      <c r="G1050" s="130"/>
      <c r="H1050" s="212" t="str">
        <f t="shared" si="583"/>
        <v/>
      </c>
      <c r="I1050" s="212" t="str">
        <f t="shared" si="590"/>
        <v>ERB</v>
      </c>
      <c r="J1050" s="212" t="str">
        <f t="shared" si="591"/>
        <v/>
      </c>
      <c r="K1050" s="212" t="str">
        <f t="shared" si="592"/>
        <v/>
      </c>
      <c r="L1050" s="212" t="str">
        <f t="shared" si="574"/>
        <v>NO</v>
      </c>
      <c r="M1050" s="212" t="str">
        <f t="shared" si="575"/>
        <v>NO</v>
      </c>
      <c r="N1050" s="212" t="str">
        <f t="shared" si="576"/>
        <v/>
      </c>
      <c r="O1050" s="212"/>
      <c r="P1050" s="110">
        <v>-7279473.1799999997</v>
      </c>
      <c r="Q1050" s="110">
        <v>-7419473.1799999997</v>
      </c>
      <c r="R1050" s="110">
        <v>-7238673.1799999997</v>
      </c>
      <c r="S1050" s="110">
        <v>-7308673.1799999997</v>
      </c>
      <c r="T1050" s="110">
        <v>-7318673.1799999997</v>
      </c>
      <c r="U1050" s="110">
        <v>-7318673.1799999997</v>
      </c>
      <c r="V1050" s="110">
        <v>-6998673.1799999997</v>
      </c>
      <c r="W1050" s="110">
        <v>-7028673.1799999997</v>
      </c>
      <c r="X1050" s="110">
        <v>-7148673.1799999997</v>
      </c>
      <c r="Y1050" s="110">
        <v>-7328673.1799999997</v>
      </c>
      <c r="Z1050" s="110">
        <v>-7328673.1799999997</v>
      </c>
      <c r="AA1050" s="110">
        <v>-7438673.1799999997</v>
      </c>
      <c r="AB1050" s="110">
        <v>-2038423.18</v>
      </c>
      <c r="AC1050" s="110"/>
      <c r="AD1050" s="533">
        <f t="shared" si="584"/>
        <v>-7044596.0966666667</v>
      </c>
      <c r="AE1050" s="529">
        <v>28</v>
      </c>
      <c r="AF1050" s="118"/>
      <c r="AG1050" s="270">
        <v>21</v>
      </c>
      <c r="AH1050" s="116"/>
      <c r="AI1050" s="116">
        <f>AD1050</f>
        <v>-7044596.0966666667</v>
      </c>
      <c r="AJ1050" s="116"/>
      <c r="AK1050" s="117"/>
      <c r="AL1050" s="116">
        <f t="shared" si="586"/>
        <v>-7044596.0966666667</v>
      </c>
      <c r="AM1050" s="115"/>
      <c r="AN1050" s="116"/>
      <c r="AO1050" s="348">
        <f t="shared" si="587"/>
        <v>0</v>
      </c>
      <c r="AP1050" s="297"/>
      <c r="AQ1050" s="101">
        <f t="shared" si="585"/>
        <v>-2038423.18</v>
      </c>
      <c r="AR1050" s="116"/>
      <c r="AS1050" s="116">
        <f>AQ1050</f>
        <v>-2038423.18</v>
      </c>
      <c r="AT1050" s="116"/>
      <c r="AU1050" s="117"/>
      <c r="AV1050" s="116">
        <f t="shared" si="588"/>
        <v>-2038423.18</v>
      </c>
      <c r="AW1050" s="115"/>
      <c r="AX1050" s="116"/>
      <c r="AY1050" s="343">
        <f t="shared" si="589"/>
        <v>0</v>
      </c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</row>
    <row r="1051" spans="1:76" s="21" customFormat="1" ht="12" customHeight="1">
      <c r="A1051" s="195">
        <v>23600021</v>
      </c>
      <c r="B1051" s="126" t="s">
        <v>2703</v>
      </c>
      <c r="C1051" s="109" t="s">
        <v>890</v>
      </c>
      <c r="D1051" s="130" t="str">
        <f t="shared" si="572"/>
        <v>W/C</v>
      </c>
      <c r="E1051" s="130"/>
      <c r="F1051" s="109"/>
      <c r="G1051" s="130"/>
      <c r="H1051" s="212" t="str">
        <f t="shared" si="583"/>
        <v/>
      </c>
      <c r="I1051" s="212" t="str">
        <f t="shared" si="590"/>
        <v/>
      </c>
      <c r="J1051" s="212" t="str">
        <f t="shared" si="591"/>
        <v/>
      </c>
      <c r="K1051" s="212" t="str">
        <f t="shared" si="592"/>
        <v/>
      </c>
      <c r="L1051" s="212" t="str">
        <f t="shared" si="574"/>
        <v>NO</v>
      </c>
      <c r="M1051" s="212" t="str">
        <f t="shared" si="575"/>
        <v>W/C</v>
      </c>
      <c r="N1051" s="212" t="str">
        <f t="shared" si="576"/>
        <v>W/C</v>
      </c>
      <c r="O1051" s="212"/>
      <c r="P1051" s="110">
        <v>-3596871.1</v>
      </c>
      <c r="Q1051" s="110">
        <v>-3809311.84</v>
      </c>
      <c r="R1051" s="110">
        <v>-4100269.14</v>
      </c>
      <c r="S1051" s="110">
        <v>-3883056.83</v>
      </c>
      <c r="T1051" s="110">
        <v>-4544220.16</v>
      </c>
      <c r="U1051" s="110">
        <v>-5019656.6500000004</v>
      </c>
      <c r="V1051" s="110">
        <v>-5946376.9500000002</v>
      </c>
      <c r="W1051" s="110">
        <v>-5473016.7999999998</v>
      </c>
      <c r="X1051" s="110">
        <v>-5216658.24</v>
      </c>
      <c r="Y1051" s="110">
        <v>-4804327.01</v>
      </c>
      <c r="Z1051" s="110">
        <v>-4201190.38</v>
      </c>
      <c r="AA1051" s="110">
        <v>-3767924.43</v>
      </c>
      <c r="AB1051" s="110">
        <v>-3802994.6</v>
      </c>
      <c r="AC1051" s="110"/>
      <c r="AD1051" s="533">
        <f t="shared" si="584"/>
        <v>-4538828.4400000004</v>
      </c>
      <c r="AE1051" s="529"/>
      <c r="AF1051" s="118"/>
      <c r="AG1051" s="270"/>
      <c r="AH1051" s="116"/>
      <c r="AI1051" s="116"/>
      <c r="AJ1051" s="116"/>
      <c r="AK1051" s="117"/>
      <c r="AL1051" s="116">
        <f t="shared" si="586"/>
        <v>0</v>
      </c>
      <c r="AM1051" s="115"/>
      <c r="AN1051" s="116">
        <f t="shared" ref="AN1051:AN1082" si="593">AD1051</f>
        <v>-4538828.4400000004</v>
      </c>
      <c r="AO1051" s="348">
        <f t="shared" si="587"/>
        <v>-4538828.4400000004</v>
      </c>
      <c r="AP1051" s="297"/>
      <c r="AQ1051" s="101">
        <f t="shared" si="585"/>
        <v>-3802994.6</v>
      </c>
      <c r="AR1051" s="116"/>
      <c r="AS1051" s="116"/>
      <c r="AT1051" s="116"/>
      <c r="AU1051" s="117"/>
      <c r="AV1051" s="116">
        <f t="shared" si="588"/>
        <v>0</v>
      </c>
      <c r="AW1051" s="115"/>
      <c r="AX1051" s="116">
        <f>AQ1051</f>
        <v>-3802994.6</v>
      </c>
      <c r="AY1051" s="343">
        <f t="shared" si="589"/>
        <v>-3802994.6</v>
      </c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</row>
    <row r="1052" spans="1:76" s="21" customFormat="1" ht="12" customHeight="1">
      <c r="A1052" s="195">
        <v>23600022</v>
      </c>
      <c r="B1052" s="126" t="s">
        <v>2704</v>
      </c>
      <c r="C1052" s="109" t="s">
        <v>891</v>
      </c>
      <c r="D1052" s="130" t="str">
        <f t="shared" si="572"/>
        <v>W/C</v>
      </c>
      <c r="E1052" s="130"/>
      <c r="F1052" s="109"/>
      <c r="G1052" s="130"/>
      <c r="H1052" s="212" t="str">
        <f t="shared" si="583"/>
        <v/>
      </c>
      <c r="I1052" s="212" t="str">
        <f t="shared" si="590"/>
        <v/>
      </c>
      <c r="J1052" s="212" t="str">
        <f t="shared" si="591"/>
        <v/>
      </c>
      <c r="K1052" s="212" t="str">
        <f t="shared" si="592"/>
        <v/>
      </c>
      <c r="L1052" s="212" t="str">
        <f t="shared" si="574"/>
        <v>NO</v>
      </c>
      <c r="M1052" s="212" t="str">
        <f t="shared" si="575"/>
        <v>W/C</v>
      </c>
      <c r="N1052" s="212" t="str">
        <f t="shared" si="576"/>
        <v>W/C</v>
      </c>
      <c r="O1052" s="212"/>
      <c r="P1052" s="110">
        <v>-889185.64</v>
      </c>
      <c r="Q1052" s="110">
        <v>-835992.13</v>
      </c>
      <c r="R1052" s="110">
        <v>-848709.78</v>
      </c>
      <c r="S1052" s="110">
        <v>-1001627.53</v>
      </c>
      <c r="T1052" s="110">
        <v>-1674073.2</v>
      </c>
      <c r="U1052" s="110">
        <v>-2133751.5</v>
      </c>
      <c r="V1052" s="110">
        <v>-2645086.54</v>
      </c>
      <c r="W1052" s="110">
        <v>-2287143.2799999998</v>
      </c>
      <c r="X1052" s="110">
        <v>-2376969.04</v>
      </c>
      <c r="Y1052" s="110">
        <v>-1918737.24</v>
      </c>
      <c r="Z1052" s="110">
        <v>-1457043.7</v>
      </c>
      <c r="AA1052" s="110">
        <v>-972205.18</v>
      </c>
      <c r="AB1052" s="110">
        <v>-964205.7</v>
      </c>
      <c r="AC1052" s="110"/>
      <c r="AD1052" s="533">
        <f t="shared" si="584"/>
        <v>-1589836.2324999999</v>
      </c>
      <c r="AE1052" s="529"/>
      <c r="AF1052" s="118"/>
      <c r="AG1052" s="270"/>
      <c r="AH1052" s="116"/>
      <c r="AI1052" s="116"/>
      <c r="AJ1052" s="116"/>
      <c r="AK1052" s="117"/>
      <c r="AL1052" s="116">
        <f t="shared" si="586"/>
        <v>0</v>
      </c>
      <c r="AM1052" s="115"/>
      <c r="AN1052" s="116">
        <f t="shared" si="593"/>
        <v>-1589836.2324999999</v>
      </c>
      <c r="AO1052" s="348">
        <f t="shared" si="587"/>
        <v>-1589836.2324999999</v>
      </c>
      <c r="AP1052" s="297"/>
      <c r="AQ1052" s="101">
        <f t="shared" si="585"/>
        <v>-964205.7</v>
      </c>
      <c r="AR1052" s="116"/>
      <c r="AS1052" s="116"/>
      <c r="AT1052" s="116"/>
      <c r="AU1052" s="117"/>
      <c r="AV1052" s="116">
        <f t="shared" si="588"/>
        <v>0</v>
      </c>
      <c r="AW1052" s="115"/>
      <c r="AX1052" s="116">
        <f t="shared" ref="AX1052:AX1104" si="594">AQ1052</f>
        <v>-964205.7</v>
      </c>
      <c r="AY1052" s="343">
        <f t="shared" si="589"/>
        <v>-964205.7</v>
      </c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</row>
    <row r="1053" spans="1:76" s="21" customFormat="1" ht="12" customHeight="1">
      <c r="A1053" s="434">
        <v>23600033</v>
      </c>
      <c r="B1053" s="244" t="s">
        <v>2705</v>
      </c>
      <c r="C1053" s="410" t="s">
        <v>693</v>
      </c>
      <c r="D1053" s="411" t="str">
        <f t="shared" si="572"/>
        <v>W/C</v>
      </c>
      <c r="E1053" s="411"/>
      <c r="F1053" s="428">
        <v>43056</v>
      </c>
      <c r="G1053" s="411"/>
      <c r="H1053" s="412" t="str">
        <f t="shared" si="583"/>
        <v/>
      </c>
      <c r="I1053" s="412" t="str">
        <f t="shared" si="590"/>
        <v/>
      </c>
      <c r="J1053" s="412" t="str">
        <f t="shared" si="591"/>
        <v/>
      </c>
      <c r="K1053" s="412" t="str">
        <f t="shared" si="592"/>
        <v/>
      </c>
      <c r="L1053" s="412" t="str">
        <f t="shared" si="574"/>
        <v>NO</v>
      </c>
      <c r="M1053" s="412" t="str">
        <f t="shared" si="575"/>
        <v>W/C</v>
      </c>
      <c r="N1053" s="412" t="str">
        <f t="shared" si="576"/>
        <v>W/C</v>
      </c>
      <c r="O1053" s="412"/>
      <c r="P1053" s="413">
        <v>1.26</v>
      </c>
      <c r="Q1053" s="413">
        <v>1.25</v>
      </c>
      <c r="R1053" s="413">
        <v>1.26</v>
      </c>
      <c r="S1053" s="413">
        <v>3057798.26</v>
      </c>
      <c r="T1053" s="413">
        <v>3057798.24</v>
      </c>
      <c r="U1053" s="413">
        <v>3057798.26</v>
      </c>
      <c r="V1053" s="413">
        <v>1930464.6</v>
      </c>
      <c r="W1053" s="413">
        <v>42123.779999999795</v>
      </c>
      <c r="X1053" s="413">
        <v>-604847.91999999993</v>
      </c>
      <c r="Y1053" s="413">
        <v>185819.3900000006</v>
      </c>
      <c r="Z1053" s="413">
        <v>525067.81999999983</v>
      </c>
      <c r="AA1053" s="413">
        <v>-614757.75</v>
      </c>
      <c r="AB1053" s="413">
        <v>1900767.3499999999</v>
      </c>
      <c r="AC1053" s="413"/>
      <c r="AD1053" s="534">
        <f t="shared" si="584"/>
        <v>965637.62458333327</v>
      </c>
      <c r="AE1053" s="530"/>
      <c r="AF1053" s="414"/>
      <c r="AG1053" s="415"/>
      <c r="AH1053" s="416"/>
      <c r="AI1053" s="416"/>
      <c r="AJ1053" s="416"/>
      <c r="AK1053" s="417"/>
      <c r="AL1053" s="416">
        <f t="shared" si="586"/>
        <v>0</v>
      </c>
      <c r="AM1053" s="418"/>
      <c r="AN1053" s="416">
        <f t="shared" si="593"/>
        <v>965637.62458333327</v>
      </c>
      <c r="AO1053" s="419">
        <f t="shared" si="587"/>
        <v>965637.62458333327</v>
      </c>
      <c r="AP1053" s="297"/>
      <c r="AQ1053" s="420">
        <f t="shared" si="585"/>
        <v>1900767.3499999999</v>
      </c>
      <c r="AR1053" s="416"/>
      <c r="AS1053" s="416"/>
      <c r="AT1053" s="416"/>
      <c r="AU1053" s="417"/>
      <c r="AV1053" s="416">
        <f t="shared" si="588"/>
        <v>0</v>
      </c>
      <c r="AW1053" s="418"/>
      <c r="AX1053" s="416">
        <f t="shared" si="594"/>
        <v>1900767.3499999999</v>
      </c>
      <c r="AY1053" s="421">
        <f t="shared" si="589"/>
        <v>1900767.3499999999</v>
      </c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</row>
    <row r="1054" spans="1:76" s="21" customFormat="1" ht="12" customHeight="1">
      <c r="A1054" s="195">
        <v>23600063</v>
      </c>
      <c r="B1054" s="126" t="s">
        <v>2706</v>
      </c>
      <c r="C1054" s="109" t="s">
        <v>356</v>
      </c>
      <c r="D1054" s="130" t="str">
        <f t="shared" si="572"/>
        <v>W/C</v>
      </c>
      <c r="E1054" s="130"/>
      <c r="F1054" s="109"/>
      <c r="G1054" s="130"/>
      <c r="H1054" s="212" t="str">
        <f t="shared" si="583"/>
        <v/>
      </c>
      <c r="I1054" s="212" t="str">
        <f t="shared" si="590"/>
        <v/>
      </c>
      <c r="J1054" s="212" t="str">
        <f t="shared" si="591"/>
        <v/>
      </c>
      <c r="K1054" s="212" t="str">
        <f t="shared" si="592"/>
        <v/>
      </c>
      <c r="L1054" s="212" t="str">
        <f t="shared" si="574"/>
        <v>NO</v>
      </c>
      <c r="M1054" s="212" t="str">
        <f t="shared" si="575"/>
        <v>W/C</v>
      </c>
      <c r="N1054" s="212" t="str">
        <f t="shared" si="576"/>
        <v>W/C</v>
      </c>
      <c r="O1054" s="212"/>
      <c r="P1054" s="110">
        <v>0</v>
      </c>
      <c r="Q1054" s="110">
        <v>0</v>
      </c>
      <c r="R1054" s="110">
        <v>0</v>
      </c>
      <c r="S1054" s="110">
        <v>0</v>
      </c>
      <c r="T1054" s="110">
        <v>0</v>
      </c>
      <c r="U1054" s="110">
        <v>0</v>
      </c>
      <c r="V1054" s="110">
        <v>0</v>
      </c>
      <c r="W1054" s="110">
        <v>0</v>
      </c>
      <c r="X1054" s="110">
        <v>0</v>
      </c>
      <c r="Y1054" s="110">
        <v>0</v>
      </c>
      <c r="Z1054" s="110">
        <v>0</v>
      </c>
      <c r="AA1054" s="110">
        <v>0</v>
      </c>
      <c r="AB1054" s="110">
        <v>0</v>
      </c>
      <c r="AC1054" s="110"/>
      <c r="AD1054" s="533">
        <f t="shared" si="584"/>
        <v>0</v>
      </c>
      <c r="AE1054" s="529"/>
      <c r="AF1054" s="118"/>
      <c r="AG1054" s="270"/>
      <c r="AH1054" s="116"/>
      <c r="AI1054" s="116"/>
      <c r="AJ1054" s="116"/>
      <c r="AK1054" s="117"/>
      <c r="AL1054" s="116">
        <f t="shared" si="586"/>
        <v>0</v>
      </c>
      <c r="AM1054" s="115"/>
      <c r="AN1054" s="116">
        <f t="shared" si="593"/>
        <v>0</v>
      </c>
      <c r="AO1054" s="348">
        <f t="shared" si="587"/>
        <v>0</v>
      </c>
      <c r="AP1054" s="297"/>
      <c r="AQ1054" s="101">
        <f t="shared" si="585"/>
        <v>0</v>
      </c>
      <c r="AR1054" s="116"/>
      <c r="AS1054" s="116"/>
      <c r="AT1054" s="116"/>
      <c r="AU1054" s="117"/>
      <c r="AV1054" s="116">
        <f t="shared" si="588"/>
        <v>0</v>
      </c>
      <c r="AW1054" s="115"/>
      <c r="AX1054" s="116">
        <f t="shared" si="594"/>
        <v>0</v>
      </c>
      <c r="AY1054" s="343">
        <f t="shared" si="589"/>
        <v>0</v>
      </c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</row>
    <row r="1055" spans="1:76" s="21" customFormat="1" ht="12" customHeight="1">
      <c r="A1055" s="195">
        <v>23600093</v>
      </c>
      <c r="B1055" s="126" t="s">
        <v>2707</v>
      </c>
      <c r="C1055" s="109" t="s">
        <v>123</v>
      </c>
      <c r="D1055" s="130" t="str">
        <f t="shared" si="572"/>
        <v>W/C</v>
      </c>
      <c r="E1055" s="130"/>
      <c r="F1055" s="109"/>
      <c r="G1055" s="130"/>
      <c r="H1055" s="212" t="str">
        <f t="shared" si="583"/>
        <v/>
      </c>
      <c r="I1055" s="212" t="str">
        <f t="shared" si="590"/>
        <v/>
      </c>
      <c r="J1055" s="212" t="str">
        <f t="shared" si="591"/>
        <v/>
      </c>
      <c r="K1055" s="212" t="str">
        <f t="shared" si="592"/>
        <v/>
      </c>
      <c r="L1055" s="212" t="str">
        <f t="shared" si="574"/>
        <v>NO</v>
      </c>
      <c r="M1055" s="212" t="str">
        <f t="shared" si="575"/>
        <v>W/C</v>
      </c>
      <c r="N1055" s="212" t="str">
        <f t="shared" si="576"/>
        <v>W/C</v>
      </c>
      <c r="O1055" s="212"/>
      <c r="P1055" s="110">
        <v>0</v>
      </c>
      <c r="Q1055" s="110">
        <v>-359798.55</v>
      </c>
      <c r="R1055" s="110">
        <v>-335992.94</v>
      </c>
      <c r="S1055" s="110">
        <v>0</v>
      </c>
      <c r="T1055" s="110">
        <v>0</v>
      </c>
      <c r="U1055" s="110">
        <v>0</v>
      </c>
      <c r="V1055" s="110">
        <v>0</v>
      </c>
      <c r="W1055" s="110">
        <v>-378392.01</v>
      </c>
      <c r="X1055" s="110">
        <v>-409876</v>
      </c>
      <c r="Y1055" s="110">
        <v>0</v>
      </c>
      <c r="Z1055" s="110">
        <v>0</v>
      </c>
      <c r="AA1055" s="110">
        <v>0</v>
      </c>
      <c r="AB1055" s="110">
        <v>0</v>
      </c>
      <c r="AC1055" s="110"/>
      <c r="AD1055" s="533">
        <f t="shared" si="584"/>
        <v>-123671.625</v>
      </c>
      <c r="AE1055" s="529"/>
      <c r="AF1055" s="118"/>
      <c r="AG1055" s="270"/>
      <c r="AH1055" s="116"/>
      <c r="AI1055" s="116"/>
      <c r="AJ1055" s="116"/>
      <c r="AK1055" s="117"/>
      <c r="AL1055" s="116">
        <f t="shared" si="586"/>
        <v>0</v>
      </c>
      <c r="AM1055" s="115"/>
      <c r="AN1055" s="116">
        <f t="shared" si="593"/>
        <v>-123671.625</v>
      </c>
      <c r="AO1055" s="348">
        <f t="shared" si="587"/>
        <v>-123671.625</v>
      </c>
      <c r="AP1055" s="297"/>
      <c r="AQ1055" s="101">
        <f t="shared" si="585"/>
        <v>0</v>
      </c>
      <c r="AR1055" s="116"/>
      <c r="AS1055" s="116"/>
      <c r="AT1055" s="116"/>
      <c r="AU1055" s="117"/>
      <c r="AV1055" s="116">
        <f t="shared" si="588"/>
        <v>0</v>
      </c>
      <c r="AW1055" s="115"/>
      <c r="AX1055" s="116">
        <f t="shared" si="594"/>
        <v>0</v>
      </c>
      <c r="AY1055" s="343">
        <f t="shared" si="589"/>
        <v>0</v>
      </c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</row>
    <row r="1056" spans="1:76" s="21" customFormat="1" ht="12" customHeight="1">
      <c r="A1056" s="202">
        <v>23600173</v>
      </c>
      <c r="B1056" s="130" t="s">
        <v>2708</v>
      </c>
      <c r="C1056" s="109" t="s">
        <v>1208</v>
      </c>
      <c r="D1056" s="130" t="str">
        <f t="shared" si="572"/>
        <v>W/C</v>
      </c>
      <c r="E1056" s="130"/>
      <c r="F1056" s="109"/>
      <c r="G1056" s="130"/>
      <c r="H1056" s="212" t="str">
        <f t="shared" si="583"/>
        <v/>
      </c>
      <c r="I1056" s="212" t="str">
        <f t="shared" si="590"/>
        <v/>
      </c>
      <c r="J1056" s="212" t="str">
        <f t="shared" si="591"/>
        <v/>
      </c>
      <c r="K1056" s="212" t="str">
        <f t="shared" si="592"/>
        <v/>
      </c>
      <c r="L1056" s="212" t="str">
        <f t="shared" si="574"/>
        <v>NO</v>
      </c>
      <c r="M1056" s="212" t="str">
        <f t="shared" si="575"/>
        <v>W/C</v>
      </c>
      <c r="N1056" s="212" t="str">
        <f t="shared" si="576"/>
        <v>W/C</v>
      </c>
      <c r="O1056" s="212"/>
      <c r="P1056" s="110">
        <v>-5320.98</v>
      </c>
      <c r="Q1056" s="110">
        <v>0</v>
      </c>
      <c r="R1056" s="110">
        <v>0</v>
      </c>
      <c r="S1056" s="110">
        <v>-4160.6000000000004</v>
      </c>
      <c r="T1056" s="110">
        <v>-715.26</v>
      </c>
      <c r="U1056" s="110">
        <v>0</v>
      </c>
      <c r="V1056" s="110">
        <v>-8934.5400000000009</v>
      </c>
      <c r="W1056" s="110">
        <v>0</v>
      </c>
      <c r="X1056" s="110">
        <v>0</v>
      </c>
      <c r="Y1056" s="110">
        <v>-2126.92</v>
      </c>
      <c r="Z1056" s="110">
        <v>0</v>
      </c>
      <c r="AA1056" s="110">
        <v>0</v>
      </c>
      <c r="AB1056" s="110">
        <v>0</v>
      </c>
      <c r="AC1056" s="110"/>
      <c r="AD1056" s="533">
        <f t="shared" si="584"/>
        <v>-1549.8175000000001</v>
      </c>
      <c r="AE1056" s="529"/>
      <c r="AF1056" s="118"/>
      <c r="AG1056" s="270"/>
      <c r="AH1056" s="116"/>
      <c r="AI1056" s="116"/>
      <c r="AJ1056" s="116"/>
      <c r="AK1056" s="117"/>
      <c r="AL1056" s="116">
        <f t="shared" si="586"/>
        <v>0</v>
      </c>
      <c r="AM1056" s="115"/>
      <c r="AN1056" s="116">
        <f t="shared" si="593"/>
        <v>-1549.8175000000001</v>
      </c>
      <c r="AO1056" s="348">
        <f t="shared" si="587"/>
        <v>-1549.8175000000001</v>
      </c>
      <c r="AP1056" s="297"/>
      <c r="AQ1056" s="101">
        <f t="shared" si="585"/>
        <v>0</v>
      </c>
      <c r="AR1056" s="116"/>
      <c r="AS1056" s="116"/>
      <c r="AT1056" s="116"/>
      <c r="AU1056" s="117"/>
      <c r="AV1056" s="116">
        <f t="shared" si="588"/>
        <v>0</v>
      </c>
      <c r="AW1056" s="115"/>
      <c r="AX1056" s="116">
        <f t="shared" si="594"/>
        <v>0</v>
      </c>
      <c r="AY1056" s="343">
        <f t="shared" si="589"/>
        <v>0</v>
      </c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</row>
    <row r="1057" spans="1:76" s="21" customFormat="1" ht="12" customHeight="1">
      <c r="A1057" s="195">
        <v>23600201</v>
      </c>
      <c r="B1057" s="126" t="s">
        <v>2709</v>
      </c>
      <c r="C1057" s="109" t="s">
        <v>178</v>
      </c>
      <c r="D1057" s="130" t="str">
        <f t="shared" si="572"/>
        <v>W/C</v>
      </c>
      <c r="E1057" s="130"/>
      <c r="F1057" s="109"/>
      <c r="G1057" s="130"/>
      <c r="H1057" s="212" t="str">
        <f t="shared" si="583"/>
        <v/>
      </c>
      <c r="I1057" s="212" t="str">
        <f t="shared" si="590"/>
        <v/>
      </c>
      <c r="J1057" s="212" t="str">
        <f t="shared" si="591"/>
        <v/>
      </c>
      <c r="K1057" s="212" t="str">
        <f t="shared" si="592"/>
        <v/>
      </c>
      <c r="L1057" s="212" t="str">
        <f t="shared" si="574"/>
        <v>NO</v>
      </c>
      <c r="M1057" s="212" t="str">
        <f t="shared" si="575"/>
        <v>W/C</v>
      </c>
      <c r="N1057" s="212" t="str">
        <f t="shared" si="576"/>
        <v>W/C</v>
      </c>
      <c r="O1057" s="212"/>
      <c r="P1057" s="110">
        <v>-47967061.460000001</v>
      </c>
      <c r="Q1057" s="110">
        <v>-52169836.649999999</v>
      </c>
      <c r="R1057" s="110">
        <v>-54147620.920000002</v>
      </c>
      <c r="S1057" s="110">
        <v>-35275268.090000004</v>
      </c>
      <c r="T1057" s="110">
        <v>-39199918.75</v>
      </c>
      <c r="U1057" s="110">
        <v>-43124568.289999999</v>
      </c>
      <c r="V1057" s="110">
        <v>-47617627</v>
      </c>
      <c r="W1057" s="110">
        <v>-51826323.240000002</v>
      </c>
      <c r="X1057" s="110">
        <v>-56035018.75</v>
      </c>
      <c r="Y1057" s="110">
        <v>-61608299.609999999</v>
      </c>
      <c r="Z1057" s="110">
        <v>-42029532.490000002</v>
      </c>
      <c r="AA1057" s="110">
        <v>-46415161.520000003</v>
      </c>
      <c r="AB1057" s="110">
        <v>-50813083.840000004</v>
      </c>
      <c r="AC1057" s="110"/>
      <c r="AD1057" s="533">
        <f t="shared" si="584"/>
        <v>-48236603.99666667</v>
      </c>
      <c r="AE1057" s="529"/>
      <c r="AF1057" s="118"/>
      <c r="AG1057" s="270"/>
      <c r="AH1057" s="116"/>
      <c r="AI1057" s="116"/>
      <c r="AJ1057" s="116"/>
      <c r="AK1057" s="117"/>
      <c r="AL1057" s="116">
        <f t="shared" si="586"/>
        <v>0</v>
      </c>
      <c r="AM1057" s="115"/>
      <c r="AN1057" s="116">
        <f t="shared" si="593"/>
        <v>-48236603.99666667</v>
      </c>
      <c r="AO1057" s="348">
        <f t="shared" si="587"/>
        <v>-48236603.99666667</v>
      </c>
      <c r="AP1057" s="297"/>
      <c r="AQ1057" s="101">
        <f t="shared" si="585"/>
        <v>-50813083.840000004</v>
      </c>
      <c r="AR1057" s="116"/>
      <c r="AS1057" s="116"/>
      <c r="AT1057" s="116"/>
      <c r="AU1057" s="117"/>
      <c r="AV1057" s="116">
        <f t="shared" si="588"/>
        <v>0</v>
      </c>
      <c r="AW1057" s="115"/>
      <c r="AX1057" s="116">
        <f t="shared" si="594"/>
        <v>-50813083.840000004</v>
      </c>
      <c r="AY1057" s="343">
        <f t="shared" si="589"/>
        <v>-50813083.840000004</v>
      </c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</row>
    <row r="1058" spans="1:76" s="21" customFormat="1" ht="12" customHeight="1">
      <c r="A1058" s="195">
        <v>23600211</v>
      </c>
      <c r="B1058" s="126" t="s">
        <v>2710</v>
      </c>
      <c r="C1058" s="109" t="s">
        <v>179</v>
      </c>
      <c r="D1058" s="130" t="str">
        <f t="shared" si="572"/>
        <v>W/C</v>
      </c>
      <c r="E1058" s="130"/>
      <c r="F1058" s="109"/>
      <c r="G1058" s="130"/>
      <c r="H1058" s="212" t="str">
        <f t="shared" si="583"/>
        <v/>
      </c>
      <c r="I1058" s="212" t="str">
        <f t="shared" si="590"/>
        <v/>
      </c>
      <c r="J1058" s="212" t="str">
        <f t="shared" si="591"/>
        <v/>
      </c>
      <c r="K1058" s="212" t="str">
        <f t="shared" si="592"/>
        <v/>
      </c>
      <c r="L1058" s="212" t="str">
        <f t="shared" si="574"/>
        <v>NO</v>
      </c>
      <c r="M1058" s="212" t="str">
        <f t="shared" si="575"/>
        <v>W/C</v>
      </c>
      <c r="N1058" s="212" t="str">
        <f t="shared" si="576"/>
        <v>W/C</v>
      </c>
      <c r="O1058" s="212"/>
      <c r="P1058" s="110">
        <v>-6330068.9199999999</v>
      </c>
      <c r="Q1058" s="110">
        <v>-7339784.1600000001</v>
      </c>
      <c r="R1058" s="110">
        <v>-8388407.4000000004</v>
      </c>
      <c r="S1058" s="110">
        <v>-9437031.6400000006</v>
      </c>
      <c r="T1058" s="110">
        <v>-10485538.859999999</v>
      </c>
      <c r="U1058" s="110">
        <v>-5238165.91</v>
      </c>
      <c r="V1058" s="110">
        <v>-5937352.9100000001</v>
      </c>
      <c r="W1058" s="110">
        <v>-7019501.9100000001</v>
      </c>
      <c r="X1058" s="110">
        <v>-8101069.3899999997</v>
      </c>
      <c r="Y1058" s="110">
        <v>-9183211.75</v>
      </c>
      <c r="Z1058" s="110">
        <v>-10265357.15</v>
      </c>
      <c r="AA1058" s="110">
        <v>-5410162.2800000003</v>
      </c>
      <c r="AB1058" s="110">
        <v>-5538035.0999999996</v>
      </c>
      <c r="AC1058" s="110"/>
      <c r="AD1058" s="533">
        <f t="shared" si="584"/>
        <v>-7728302.9475000007</v>
      </c>
      <c r="AE1058" s="529"/>
      <c r="AF1058" s="118"/>
      <c r="AG1058" s="270"/>
      <c r="AH1058" s="116"/>
      <c r="AI1058" s="116"/>
      <c r="AJ1058" s="116"/>
      <c r="AK1058" s="117"/>
      <c r="AL1058" s="116">
        <f t="shared" si="586"/>
        <v>0</v>
      </c>
      <c r="AM1058" s="115"/>
      <c r="AN1058" s="116">
        <f t="shared" si="593"/>
        <v>-7728302.9475000007</v>
      </c>
      <c r="AO1058" s="348">
        <f t="shared" si="587"/>
        <v>-7728302.9475000007</v>
      </c>
      <c r="AP1058" s="297"/>
      <c r="AQ1058" s="101">
        <f t="shared" si="585"/>
        <v>-5538035.0999999996</v>
      </c>
      <c r="AR1058" s="116"/>
      <c r="AS1058" s="116"/>
      <c r="AT1058" s="116"/>
      <c r="AU1058" s="117"/>
      <c r="AV1058" s="116">
        <f t="shared" si="588"/>
        <v>0</v>
      </c>
      <c r="AW1058" s="115"/>
      <c r="AX1058" s="116">
        <f t="shared" si="594"/>
        <v>-5538035.0999999996</v>
      </c>
      <c r="AY1058" s="343">
        <f t="shared" si="589"/>
        <v>-5538035.0999999996</v>
      </c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</row>
    <row r="1059" spans="1:76" s="21" customFormat="1" ht="12" customHeight="1">
      <c r="A1059" s="195">
        <v>23600213</v>
      </c>
      <c r="B1059" s="126" t="s">
        <v>2711</v>
      </c>
      <c r="C1059" s="109" t="s">
        <v>240</v>
      </c>
      <c r="D1059" s="130" t="str">
        <f t="shared" si="572"/>
        <v>W/C</v>
      </c>
      <c r="E1059" s="130"/>
      <c r="F1059" s="109"/>
      <c r="G1059" s="130"/>
      <c r="H1059" s="212" t="str">
        <f t="shared" si="583"/>
        <v/>
      </c>
      <c r="I1059" s="212" t="str">
        <f t="shared" si="590"/>
        <v/>
      </c>
      <c r="J1059" s="212" t="str">
        <f t="shared" si="591"/>
        <v/>
      </c>
      <c r="K1059" s="212" t="str">
        <f t="shared" si="592"/>
        <v/>
      </c>
      <c r="L1059" s="212" t="str">
        <f t="shared" si="574"/>
        <v>NO</v>
      </c>
      <c r="M1059" s="212" t="str">
        <f t="shared" si="575"/>
        <v>W/C</v>
      </c>
      <c r="N1059" s="212" t="str">
        <f t="shared" si="576"/>
        <v>W/C</v>
      </c>
      <c r="O1059" s="212"/>
      <c r="P1059" s="110">
        <v>-194524.74</v>
      </c>
      <c r="Q1059" s="110">
        <v>-33508.800000000003</v>
      </c>
      <c r="R1059" s="110">
        <v>-50678.22</v>
      </c>
      <c r="S1059" s="110">
        <v>-63754.11</v>
      </c>
      <c r="T1059" s="110">
        <v>-11543.82</v>
      </c>
      <c r="U1059" s="110">
        <v>-21833.02</v>
      </c>
      <c r="V1059" s="110">
        <v>-31901.040000000001</v>
      </c>
      <c r="W1059" s="110">
        <v>-160892.91</v>
      </c>
      <c r="X1059" s="110">
        <v>-297161.98</v>
      </c>
      <c r="Y1059" s="110">
        <v>-522432.83</v>
      </c>
      <c r="Z1059" s="110">
        <v>-83501.240000000005</v>
      </c>
      <c r="AA1059" s="110">
        <v>-139068.44</v>
      </c>
      <c r="AB1059" s="110">
        <v>-174333.06</v>
      </c>
      <c r="AC1059" s="110"/>
      <c r="AD1059" s="533">
        <f t="shared" si="584"/>
        <v>-133392.10916666666</v>
      </c>
      <c r="AE1059" s="529"/>
      <c r="AF1059" s="118"/>
      <c r="AG1059" s="270"/>
      <c r="AH1059" s="116"/>
      <c r="AI1059" s="116"/>
      <c r="AJ1059" s="116"/>
      <c r="AK1059" s="117"/>
      <c r="AL1059" s="116">
        <f t="shared" si="586"/>
        <v>0</v>
      </c>
      <c r="AM1059" s="115"/>
      <c r="AN1059" s="116">
        <f t="shared" si="593"/>
        <v>-133392.10916666666</v>
      </c>
      <c r="AO1059" s="348">
        <f t="shared" si="587"/>
        <v>-133392.10916666666</v>
      </c>
      <c r="AP1059" s="297"/>
      <c r="AQ1059" s="101">
        <f t="shared" si="585"/>
        <v>-174333.06</v>
      </c>
      <c r="AR1059" s="116"/>
      <c r="AS1059" s="116"/>
      <c r="AT1059" s="116"/>
      <c r="AU1059" s="117"/>
      <c r="AV1059" s="116">
        <f t="shared" si="588"/>
        <v>0</v>
      </c>
      <c r="AW1059" s="115"/>
      <c r="AX1059" s="116">
        <f t="shared" si="594"/>
        <v>-174333.06</v>
      </c>
      <c r="AY1059" s="343">
        <f t="shared" si="589"/>
        <v>-174333.06</v>
      </c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</row>
    <row r="1060" spans="1:76" s="21" customFormat="1" ht="12" customHeight="1">
      <c r="A1060" s="195">
        <v>23600221</v>
      </c>
      <c r="B1060" s="126" t="s">
        <v>2712</v>
      </c>
      <c r="C1060" s="109" t="s">
        <v>262</v>
      </c>
      <c r="D1060" s="130" t="str">
        <f t="shared" ref="D1060:D1124" si="595">IF(CONCATENATE(H1060,I1060,J1060,K1060,N1060)= "ERBGRB","CRB",CONCATENATE(H1060,I1060,J1060,K1060,N1060))</f>
        <v>W/C</v>
      </c>
      <c r="E1060" s="130"/>
      <c r="F1060" s="109"/>
      <c r="G1060" s="130"/>
      <c r="H1060" s="212" t="str">
        <f t="shared" si="583"/>
        <v/>
      </c>
      <c r="I1060" s="212" t="str">
        <f t="shared" si="590"/>
        <v/>
      </c>
      <c r="J1060" s="212" t="str">
        <f t="shared" si="591"/>
        <v/>
      </c>
      <c r="K1060" s="212" t="str">
        <f t="shared" si="592"/>
        <v/>
      </c>
      <c r="L1060" s="212" t="str">
        <f t="shared" si="574"/>
        <v>NO</v>
      </c>
      <c r="M1060" s="212" t="str">
        <f t="shared" si="575"/>
        <v>W/C</v>
      </c>
      <c r="N1060" s="212" t="str">
        <f t="shared" si="576"/>
        <v>W/C</v>
      </c>
      <c r="O1060" s="212"/>
      <c r="P1060" s="110">
        <v>0</v>
      </c>
      <c r="Q1060" s="110">
        <v>-50398</v>
      </c>
      <c r="R1060" s="110">
        <v>-100796</v>
      </c>
      <c r="S1060" s="110">
        <v>-151194</v>
      </c>
      <c r="T1060" s="110">
        <v>-201592</v>
      </c>
      <c r="U1060" s="110">
        <v>350695.8</v>
      </c>
      <c r="V1060" s="110">
        <v>300595.8</v>
      </c>
      <c r="W1060" s="110">
        <v>250496.8</v>
      </c>
      <c r="X1060" s="110">
        <v>200399.8</v>
      </c>
      <c r="Y1060" s="110">
        <v>150286.97</v>
      </c>
      <c r="Z1060" s="110">
        <v>100200.97</v>
      </c>
      <c r="AA1060" s="110">
        <v>50102.97</v>
      </c>
      <c r="AB1060" s="110">
        <v>0</v>
      </c>
      <c r="AC1060" s="110"/>
      <c r="AD1060" s="533">
        <f t="shared" si="584"/>
        <v>74899.925833333327</v>
      </c>
      <c r="AE1060" s="529"/>
      <c r="AF1060" s="118"/>
      <c r="AG1060" s="270"/>
      <c r="AH1060" s="116"/>
      <c r="AI1060" s="116"/>
      <c r="AJ1060" s="116"/>
      <c r="AK1060" s="117"/>
      <c r="AL1060" s="116">
        <f t="shared" si="586"/>
        <v>0</v>
      </c>
      <c r="AM1060" s="115"/>
      <c r="AN1060" s="116">
        <f t="shared" si="593"/>
        <v>74899.925833333327</v>
      </c>
      <c r="AO1060" s="348">
        <f t="shared" si="587"/>
        <v>74899.925833333327</v>
      </c>
      <c r="AP1060" s="297"/>
      <c r="AQ1060" s="101">
        <f t="shared" si="585"/>
        <v>0</v>
      </c>
      <c r="AR1060" s="116"/>
      <c r="AS1060" s="116"/>
      <c r="AT1060" s="116"/>
      <c r="AU1060" s="117"/>
      <c r="AV1060" s="116">
        <f t="shared" si="588"/>
        <v>0</v>
      </c>
      <c r="AW1060" s="115"/>
      <c r="AX1060" s="116">
        <f t="shared" si="594"/>
        <v>0</v>
      </c>
      <c r="AY1060" s="343">
        <f t="shared" si="589"/>
        <v>0</v>
      </c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s="21" customFormat="1" ht="12" customHeight="1">
      <c r="A1061" s="434">
        <v>23600223</v>
      </c>
      <c r="B1061" s="244" t="s">
        <v>2713</v>
      </c>
      <c r="C1061" s="477" t="s">
        <v>1404</v>
      </c>
      <c r="D1061" s="411" t="str">
        <f t="shared" si="595"/>
        <v>W/C</v>
      </c>
      <c r="E1061" s="411"/>
      <c r="F1061" s="428">
        <v>42842</v>
      </c>
      <c r="G1061" s="411"/>
      <c r="H1061" s="412" t="str">
        <f t="shared" si="583"/>
        <v/>
      </c>
      <c r="I1061" s="412" t="str">
        <f t="shared" si="590"/>
        <v/>
      </c>
      <c r="J1061" s="412" t="str">
        <f t="shared" si="591"/>
        <v/>
      </c>
      <c r="K1061" s="412" t="str">
        <f t="shared" si="592"/>
        <v/>
      </c>
      <c r="L1061" s="412" t="str">
        <f t="shared" si="574"/>
        <v>NO</v>
      </c>
      <c r="M1061" s="412" t="str">
        <f t="shared" si="575"/>
        <v>W/C</v>
      </c>
      <c r="N1061" s="412" t="str">
        <f t="shared" si="576"/>
        <v>W/C</v>
      </c>
      <c r="O1061" s="412"/>
      <c r="P1061" s="413">
        <v>-3774.93</v>
      </c>
      <c r="Q1061" s="413">
        <v>-3774.93</v>
      </c>
      <c r="R1061" s="413">
        <v>-3774.93</v>
      </c>
      <c r="S1061" s="413">
        <v>-1851.14</v>
      </c>
      <c r="T1061" s="413">
        <v>-1851.14</v>
      </c>
      <c r="U1061" s="413">
        <v>-1851.14</v>
      </c>
      <c r="V1061" s="413">
        <v>-1907.32</v>
      </c>
      <c r="W1061" s="413">
        <v>-1907.32</v>
      </c>
      <c r="X1061" s="413">
        <v>-1907.32</v>
      </c>
      <c r="Y1061" s="413">
        <v>-3982.99</v>
      </c>
      <c r="Z1061" s="413">
        <v>-3922.99</v>
      </c>
      <c r="AA1061" s="413">
        <v>-3922.99</v>
      </c>
      <c r="AB1061" s="413">
        <v>-5500.95</v>
      </c>
      <c r="AC1061" s="413"/>
      <c r="AD1061" s="534">
        <f t="shared" si="584"/>
        <v>-2941.0124999999994</v>
      </c>
      <c r="AE1061" s="530"/>
      <c r="AF1061" s="414"/>
      <c r="AG1061" s="415"/>
      <c r="AH1061" s="416"/>
      <c r="AI1061" s="416"/>
      <c r="AJ1061" s="416"/>
      <c r="AK1061" s="417"/>
      <c r="AL1061" s="416">
        <f t="shared" si="586"/>
        <v>0</v>
      </c>
      <c r="AM1061" s="418"/>
      <c r="AN1061" s="416">
        <f t="shared" si="593"/>
        <v>-2941.0124999999994</v>
      </c>
      <c r="AO1061" s="419">
        <f t="shared" si="587"/>
        <v>-2941.0124999999994</v>
      </c>
      <c r="AP1061" s="297"/>
      <c r="AQ1061" s="420">
        <f t="shared" si="585"/>
        <v>-5500.95</v>
      </c>
      <c r="AR1061" s="416"/>
      <c r="AS1061" s="416"/>
      <c r="AT1061" s="416"/>
      <c r="AU1061" s="417"/>
      <c r="AV1061" s="416">
        <f t="shared" si="588"/>
        <v>0</v>
      </c>
      <c r="AW1061" s="418"/>
      <c r="AX1061" s="416">
        <f t="shared" si="594"/>
        <v>-5500.95</v>
      </c>
      <c r="AY1061" s="421">
        <f t="shared" si="589"/>
        <v>-5500.95</v>
      </c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</row>
    <row r="1062" spans="1:76" s="21" customFormat="1" ht="12" customHeight="1">
      <c r="A1062" s="195">
        <v>23600232</v>
      </c>
      <c r="B1062" s="126" t="s">
        <v>2714</v>
      </c>
      <c r="C1062" s="109" t="s">
        <v>180</v>
      </c>
      <c r="D1062" s="130" t="str">
        <f t="shared" si="595"/>
        <v>W/C</v>
      </c>
      <c r="E1062" s="130"/>
      <c r="F1062" s="109"/>
      <c r="G1062" s="130"/>
      <c r="H1062" s="212" t="str">
        <f t="shared" si="583"/>
        <v/>
      </c>
      <c r="I1062" s="212" t="str">
        <f t="shared" si="590"/>
        <v/>
      </c>
      <c r="J1062" s="212" t="str">
        <f t="shared" si="591"/>
        <v/>
      </c>
      <c r="K1062" s="212" t="str">
        <f t="shared" si="592"/>
        <v/>
      </c>
      <c r="L1062" s="212" t="str">
        <f t="shared" si="574"/>
        <v>NO</v>
      </c>
      <c r="M1062" s="212" t="str">
        <f t="shared" si="575"/>
        <v>W/C</v>
      </c>
      <c r="N1062" s="212" t="str">
        <f t="shared" si="576"/>
        <v>W/C</v>
      </c>
      <c r="O1062" s="212"/>
      <c r="P1062" s="110">
        <v>-21114091.57</v>
      </c>
      <c r="Q1062" s="110">
        <v>-22915778.510000002</v>
      </c>
      <c r="R1062" s="110">
        <v>-24287788.09</v>
      </c>
      <c r="S1062" s="110">
        <v>-15731798.529999999</v>
      </c>
      <c r="T1062" s="110">
        <v>-17479452.100000001</v>
      </c>
      <c r="U1062" s="110">
        <v>-19227752.760000002</v>
      </c>
      <c r="V1062" s="110">
        <v>-21180546.34</v>
      </c>
      <c r="W1062" s="110">
        <v>-23121503.010000002</v>
      </c>
      <c r="X1062" s="110">
        <v>-25062460.829999998</v>
      </c>
      <c r="Y1062" s="110">
        <v>-28106630.260000002</v>
      </c>
      <c r="Z1062" s="110">
        <v>-19320381.43</v>
      </c>
      <c r="AA1062" s="110">
        <v>-21365149.109999999</v>
      </c>
      <c r="AB1062" s="110">
        <v>-23409917.109999999</v>
      </c>
      <c r="AC1062" s="110"/>
      <c r="AD1062" s="533">
        <f t="shared" si="584"/>
        <v>-21671770.442500003</v>
      </c>
      <c r="AE1062" s="529"/>
      <c r="AF1062" s="118"/>
      <c r="AG1062" s="270"/>
      <c r="AH1062" s="116"/>
      <c r="AI1062" s="116"/>
      <c r="AJ1062" s="116"/>
      <c r="AK1062" s="117"/>
      <c r="AL1062" s="116">
        <f t="shared" si="586"/>
        <v>0</v>
      </c>
      <c r="AM1062" s="115"/>
      <c r="AN1062" s="116">
        <f t="shared" si="593"/>
        <v>-21671770.442500003</v>
      </c>
      <c r="AO1062" s="348">
        <f t="shared" si="587"/>
        <v>-21671770.442500003</v>
      </c>
      <c r="AP1062" s="297"/>
      <c r="AQ1062" s="101">
        <f t="shared" si="585"/>
        <v>-23409917.109999999</v>
      </c>
      <c r="AR1062" s="116"/>
      <c r="AS1062" s="116"/>
      <c r="AT1062" s="116"/>
      <c r="AU1062" s="117"/>
      <c r="AV1062" s="116">
        <f t="shared" si="588"/>
        <v>0</v>
      </c>
      <c r="AW1062" s="115"/>
      <c r="AX1062" s="116">
        <f t="shared" si="594"/>
        <v>-23409917.109999999</v>
      </c>
      <c r="AY1062" s="343">
        <f t="shared" si="589"/>
        <v>-23409917.109999999</v>
      </c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</row>
    <row r="1063" spans="1:76" s="21" customFormat="1" ht="12" customHeight="1">
      <c r="A1063" s="195">
        <v>23600351</v>
      </c>
      <c r="B1063" s="126" t="s">
        <v>2715</v>
      </c>
      <c r="C1063" s="109" t="s">
        <v>1327</v>
      </c>
      <c r="D1063" s="130" t="str">
        <f t="shared" si="595"/>
        <v>W/C</v>
      </c>
      <c r="E1063" s="130"/>
      <c r="F1063" s="109"/>
      <c r="G1063" s="130"/>
      <c r="H1063" s="212" t="str">
        <f t="shared" ref="H1063:H1087" si="596">IF(VALUE(AH1063),H$7,IF(ISBLANK(AH1063),"",H$7))</f>
        <v/>
      </c>
      <c r="I1063" s="212" t="str">
        <f t="shared" si="590"/>
        <v/>
      </c>
      <c r="J1063" s="212" t="str">
        <f t="shared" si="591"/>
        <v/>
      </c>
      <c r="K1063" s="212" t="str">
        <f t="shared" si="592"/>
        <v/>
      </c>
      <c r="L1063" s="212" t="str">
        <f t="shared" si="574"/>
        <v>NO</v>
      </c>
      <c r="M1063" s="212" t="str">
        <f t="shared" si="575"/>
        <v>W/C</v>
      </c>
      <c r="N1063" s="212" t="str">
        <f t="shared" si="576"/>
        <v>W/C</v>
      </c>
      <c r="O1063" s="212"/>
      <c r="P1063" s="110">
        <v>-9638623.0700000003</v>
      </c>
      <c r="Q1063" s="110">
        <v>-6083720.6900000004</v>
      </c>
      <c r="R1063" s="110">
        <v>-7742725.04</v>
      </c>
      <c r="S1063" s="110">
        <v>-9161547.8599999994</v>
      </c>
      <c r="T1063" s="110">
        <v>-6664323.8700000001</v>
      </c>
      <c r="U1063" s="110">
        <v>-8827452.0199999996</v>
      </c>
      <c r="V1063" s="110">
        <v>-11530331.01</v>
      </c>
      <c r="W1063" s="110">
        <v>-8702922.3399999999</v>
      </c>
      <c r="X1063" s="110">
        <v>-10353542.810000001</v>
      </c>
      <c r="Y1063" s="110">
        <v>-12052337.539999999</v>
      </c>
      <c r="Z1063" s="110">
        <v>-7430452.2400000002</v>
      </c>
      <c r="AA1063" s="110">
        <v>-8138217.3300000001</v>
      </c>
      <c r="AB1063" s="110">
        <v>-9411536.5700000003</v>
      </c>
      <c r="AC1063" s="110"/>
      <c r="AD1063" s="533">
        <f t="shared" si="584"/>
        <v>-8851054.3808333334</v>
      </c>
      <c r="AE1063" s="529"/>
      <c r="AF1063" s="118"/>
      <c r="AG1063" s="270"/>
      <c r="AH1063" s="116"/>
      <c r="AI1063" s="116"/>
      <c r="AJ1063" s="116"/>
      <c r="AK1063" s="117"/>
      <c r="AL1063" s="116">
        <f t="shared" si="586"/>
        <v>0</v>
      </c>
      <c r="AM1063" s="115"/>
      <c r="AN1063" s="116">
        <f t="shared" si="593"/>
        <v>-8851054.3808333334</v>
      </c>
      <c r="AO1063" s="348">
        <f t="shared" si="587"/>
        <v>-8851054.3808333334</v>
      </c>
      <c r="AP1063" s="297"/>
      <c r="AQ1063" s="101">
        <f t="shared" si="585"/>
        <v>-9411536.5700000003</v>
      </c>
      <c r="AR1063" s="116"/>
      <c r="AS1063" s="116"/>
      <c r="AT1063" s="116"/>
      <c r="AU1063" s="117"/>
      <c r="AV1063" s="116">
        <f t="shared" si="588"/>
        <v>0</v>
      </c>
      <c r="AW1063" s="115"/>
      <c r="AX1063" s="116">
        <f t="shared" si="594"/>
        <v>-9411536.5700000003</v>
      </c>
      <c r="AY1063" s="343">
        <f t="shared" si="589"/>
        <v>-9411536.5700000003</v>
      </c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</row>
    <row r="1064" spans="1:76" s="21" customFormat="1" ht="12" customHeight="1">
      <c r="A1064" s="195">
        <v>23600391</v>
      </c>
      <c r="B1064" s="126" t="s">
        <v>2716</v>
      </c>
      <c r="C1064" s="109" t="s">
        <v>482</v>
      </c>
      <c r="D1064" s="130" t="str">
        <f t="shared" si="595"/>
        <v>W/C</v>
      </c>
      <c r="E1064" s="130"/>
      <c r="F1064" s="109"/>
      <c r="G1064" s="130"/>
      <c r="H1064" s="212" t="str">
        <f t="shared" si="596"/>
        <v/>
      </c>
      <c r="I1064" s="212" t="str">
        <f t="shared" si="590"/>
        <v/>
      </c>
      <c r="J1064" s="212" t="str">
        <f t="shared" si="591"/>
        <v/>
      </c>
      <c r="K1064" s="212" t="str">
        <f t="shared" si="592"/>
        <v/>
      </c>
      <c r="L1064" s="212" t="str">
        <f t="shared" si="574"/>
        <v>NO</v>
      </c>
      <c r="M1064" s="212" t="str">
        <f t="shared" si="575"/>
        <v>W/C</v>
      </c>
      <c r="N1064" s="212" t="str">
        <f t="shared" si="576"/>
        <v>W/C</v>
      </c>
      <c r="O1064" s="212"/>
      <c r="P1064" s="110">
        <v>-376993.77</v>
      </c>
      <c r="Q1064" s="110">
        <v>-260180.24</v>
      </c>
      <c r="R1064" s="110">
        <v>-389450.56</v>
      </c>
      <c r="S1064" s="110">
        <v>-518720.88</v>
      </c>
      <c r="T1064" s="110">
        <v>-189196.01</v>
      </c>
      <c r="U1064" s="110">
        <v>-318466.33</v>
      </c>
      <c r="V1064" s="110">
        <v>-447736.65</v>
      </c>
      <c r="W1064" s="110">
        <v>-127401.58</v>
      </c>
      <c r="X1064" s="110">
        <v>-254803.16</v>
      </c>
      <c r="Y1064" s="110">
        <v>-382204.74</v>
      </c>
      <c r="Z1064" s="110">
        <v>-127401.58</v>
      </c>
      <c r="AA1064" s="110">
        <v>-254803.16</v>
      </c>
      <c r="AB1064" s="110">
        <v>-382204.74</v>
      </c>
      <c r="AC1064" s="110"/>
      <c r="AD1064" s="533">
        <f t="shared" si="584"/>
        <v>-304163.67875000002</v>
      </c>
      <c r="AE1064" s="529"/>
      <c r="AF1064" s="118"/>
      <c r="AG1064" s="270"/>
      <c r="AH1064" s="116"/>
      <c r="AI1064" s="116"/>
      <c r="AJ1064" s="116"/>
      <c r="AK1064" s="117"/>
      <c r="AL1064" s="116">
        <f t="shared" si="586"/>
        <v>0</v>
      </c>
      <c r="AM1064" s="115"/>
      <c r="AN1064" s="116">
        <f t="shared" si="593"/>
        <v>-304163.67875000002</v>
      </c>
      <c r="AO1064" s="348">
        <f t="shared" si="587"/>
        <v>-304163.67875000002</v>
      </c>
      <c r="AP1064" s="297"/>
      <c r="AQ1064" s="101">
        <f t="shared" si="585"/>
        <v>-382204.74</v>
      </c>
      <c r="AR1064" s="116"/>
      <c r="AS1064" s="116"/>
      <c r="AT1064" s="116"/>
      <c r="AU1064" s="117"/>
      <c r="AV1064" s="116">
        <f t="shared" si="588"/>
        <v>0</v>
      </c>
      <c r="AW1064" s="115"/>
      <c r="AX1064" s="116">
        <f t="shared" si="594"/>
        <v>-382204.74</v>
      </c>
      <c r="AY1064" s="343">
        <f t="shared" si="589"/>
        <v>-382204.74</v>
      </c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</row>
    <row r="1065" spans="1:76" s="21" customFormat="1" ht="12" customHeight="1">
      <c r="A1065" s="195">
        <v>23600421</v>
      </c>
      <c r="B1065" s="126" t="s">
        <v>2717</v>
      </c>
      <c r="C1065" s="109" t="s">
        <v>555</v>
      </c>
      <c r="D1065" s="130" t="str">
        <f t="shared" si="595"/>
        <v>W/C</v>
      </c>
      <c r="E1065" s="130"/>
      <c r="F1065" s="109"/>
      <c r="G1065" s="130"/>
      <c r="H1065" s="212" t="str">
        <f t="shared" si="596"/>
        <v/>
      </c>
      <c r="I1065" s="212" t="str">
        <f t="shared" si="590"/>
        <v/>
      </c>
      <c r="J1065" s="212" t="str">
        <f t="shared" si="591"/>
        <v/>
      </c>
      <c r="K1065" s="212" t="str">
        <f t="shared" si="592"/>
        <v/>
      </c>
      <c r="L1065" s="212" t="str">
        <f t="shared" si="574"/>
        <v>NO</v>
      </c>
      <c r="M1065" s="212" t="str">
        <f t="shared" si="575"/>
        <v>W/C</v>
      </c>
      <c r="N1065" s="212" t="str">
        <f t="shared" si="576"/>
        <v>W/C</v>
      </c>
      <c r="O1065" s="212"/>
      <c r="P1065" s="110">
        <v>-1.65</v>
      </c>
      <c r="Q1065" s="110">
        <v>0</v>
      </c>
      <c r="R1065" s="110">
        <v>0</v>
      </c>
      <c r="S1065" s="110">
        <v>0</v>
      </c>
      <c r="T1065" s="110">
        <v>0</v>
      </c>
      <c r="U1065" s="110">
        <v>0</v>
      </c>
      <c r="V1065" s="110">
        <v>0</v>
      </c>
      <c r="W1065" s="110">
        <v>-13.7</v>
      </c>
      <c r="X1065" s="110">
        <v>-32.32</v>
      </c>
      <c r="Y1065" s="110">
        <v>0</v>
      </c>
      <c r="Z1065" s="110">
        <v>0</v>
      </c>
      <c r="AA1065" s="110">
        <v>0</v>
      </c>
      <c r="AB1065" s="110">
        <v>0</v>
      </c>
      <c r="AC1065" s="110"/>
      <c r="AD1065" s="533">
        <f t="shared" si="584"/>
        <v>-3.9037500000000001</v>
      </c>
      <c r="AE1065" s="529"/>
      <c r="AF1065" s="118"/>
      <c r="AG1065" s="270"/>
      <c r="AH1065" s="116"/>
      <c r="AI1065" s="116"/>
      <c r="AJ1065" s="116"/>
      <c r="AK1065" s="117"/>
      <c r="AL1065" s="116">
        <f t="shared" si="586"/>
        <v>0</v>
      </c>
      <c r="AM1065" s="115"/>
      <c r="AN1065" s="116">
        <f t="shared" si="593"/>
        <v>-3.9037500000000001</v>
      </c>
      <c r="AO1065" s="348">
        <f t="shared" si="587"/>
        <v>-3.9037500000000001</v>
      </c>
      <c r="AP1065" s="297"/>
      <c r="AQ1065" s="101">
        <f t="shared" si="585"/>
        <v>0</v>
      </c>
      <c r="AR1065" s="116"/>
      <c r="AS1065" s="116"/>
      <c r="AT1065" s="116"/>
      <c r="AU1065" s="117"/>
      <c r="AV1065" s="116">
        <f t="shared" si="588"/>
        <v>0</v>
      </c>
      <c r="AW1065" s="115"/>
      <c r="AX1065" s="116">
        <f t="shared" si="594"/>
        <v>0</v>
      </c>
      <c r="AY1065" s="343">
        <f t="shared" si="589"/>
        <v>0</v>
      </c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</row>
    <row r="1066" spans="1:76" s="21" customFormat="1" ht="12" customHeight="1">
      <c r="A1066" s="195">
        <v>23600431</v>
      </c>
      <c r="B1066" s="126" t="s">
        <v>2718</v>
      </c>
      <c r="C1066" s="109" t="s">
        <v>1159</v>
      </c>
      <c r="D1066" s="130" t="str">
        <f t="shared" si="595"/>
        <v>W/C</v>
      </c>
      <c r="E1066" s="130"/>
      <c r="F1066" s="109"/>
      <c r="G1066" s="130"/>
      <c r="H1066" s="212" t="str">
        <f t="shared" si="596"/>
        <v/>
      </c>
      <c r="I1066" s="212" t="str">
        <f t="shared" si="590"/>
        <v/>
      </c>
      <c r="J1066" s="212" t="str">
        <f t="shared" si="591"/>
        <v/>
      </c>
      <c r="K1066" s="212" t="str">
        <f t="shared" si="592"/>
        <v/>
      </c>
      <c r="L1066" s="212" t="str">
        <f t="shared" si="574"/>
        <v>NO</v>
      </c>
      <c r="M1066" s="212" t="str">
        <f t="shared" si="575"/>
        <v>W/C</v>
      </c>
      <c r="N1066" s="212" t="str">
        <f t="shared" si="576"/>
        <v>W/C</v>
      </c>
      <c r="O1066" s="212"/>
      <c r="P1066" s="110">
        <v>1596.43</v>
      </c>
      <c r="Q1066" s="110">
        <v>1596.43</v>
      </c>
      <c r="R1066" s="110">
        <v>1596.43</v>
      </c>
      <c r="S1066" s="110">
        <v>1596.43</v>
      </c>
      <c r="T1066" s="110">
        <v>6915.43</v>
      </c>
      <c r="U1066" s="110">
        <v>6915.43</v>
      </c>
      <c r="V1066" s="110">
        <v>-8092.7</v>
      </c>
      <c r="W1066" s="110">
        <v>-17498.490000000002</v>
      </c>
      <c r="X1066" s="110">
        <v>-22608.61</v>
      </c>
      <c r="Y1066" s="110">
        <v>-31405.96</v>
      </c>
      <c r="Z1066" s="110">
        <v>-15611.25</v>
      </c>
      <c r="AA1066" s="110">
        <v>-13412.22</v>
      </c>
      <c r="AB1066" s="110">
        <v>2459.35</v>
      </c>
      <c r="AC1066" s="110"/>
      <c r="AD1066" s="533">
        <f t="shared" si="584"/>
        <v>-7331.7658333333338</v>
      </c>
      <c r="AE1066" s="529"/>
      <c r="AF1066" s="118"/>
      <c r="AG1066" s="270"/>
      <c r="AH1066" s="116"/>
      <c r="AI1066" s="116"/>
      <c r="AJ1066" s="116"/>
      <c r="AK1066" s="117"/>
      <c r="AL1066" s="116">
        <f t="shared" si="586"/>
        <v>0</v>
      </c>
      <c r="AM1066" s="115"/>
      <c r="AN1066" s="116">
        <f t="shared" si="593"/>
        <v>-7331.7658333333338</v>
      </c>
      <c r="AO1066" s="348">
        <f t="shared" si="587"/>
        <v>-7331.7658333333338</v>
      </c>
      <c r="AP1066" s="297"/>
      <c r="AQ1066" s="101">
        <f t="shared" si="585"/>
        <v>2459.35</v>
      </c>
      <c r="AR1066" s="116"/>
      <c r="AS1066" s="116"/>
      <c r="AT1066" s="116"/>
      <c r="AU1066" s="117"/>
      <c r="AV1066" s="116">
        <f t="shared" si="588"/>
        <v>0</v>
      </c>
      <c r="AW1066" s="115"/>
      <c r="AX1066" s="116">
        <f t="shared" si="594"/>
        <v>2459.35</v>
      </c>
      <c r="AY1066" s="343">
        <f t="shared" si="589"/>
        <v>2459.35</v>
      </c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</row>
    <row r="1067" spans="1:76" s="21" customFormat="1" ht="12" customHeight="1">
      <c r="A1067" s="423">
        <v>23600451</v>
      </c>
      <c r="B1067" s="424" t="s">
        <v>2719</v>
      </c>
      <c r="C1067" s="410" t="s">
        <v>483</v>
      </c>
      <c r="D1067" s="411" t="str">
        <f t="shared" si="595"/>
        <v>W/C</v>
      </c>
      <c r="E1067" s="411"/>
      <c r="F1067" s="428">
        <v>43056</v>
      </c>
      <c r="G1067" s="411"/>
      <c r="H1067" s="412" t="str">
        <f t="shared" si="596"/>
        <v/>
      </c>
      <c r="I1067" s="412" t="str">
        <f t="shared" si="590"/>
        <v/>
      </c>
      <c r="J1067" s="412" t="str">
        <f t="shared" si="591"/>
        <v/>
      </c>
      <c r="K1067" s="412" t="str">
        <f t="shared" si="592"/>
        <v/>
      </c>
      <c r="L1067" s="412" t="str">
        <f t="shared" ref="L1067:L1131" si="597">IF(VALUE(AM1067),"W/C",IF(ISBLANK(AM1067),"NO","W/C"))</f>
        <v>NO</v>
      </c>
      <c r="M1067" s="412" t="str">
        <f t="shared" ref="M1067:M1131" si="598">IF(VALUE(AN1067),"W/C",IF(ISBLANK(AN1067),"NO","W/C"))</f>
        <v>W/C</v>
      </c>
      <c r="N1067" s="412" t="str">
        <f t="shared" ref="N1067:N1131" si="599">IF(OR(CONCATENATE(L1067,M1067)="NOW/C",CONCATENATE(L1067,M1067)="W/CNO"),"W/C","")</f>
        <v>W/C</v>
      </c>
      <c r="O1067" s="412"/>
      <c r="P1067" s="413">
        <v>0</v>
      </c>
      <c r="Q1067" s="413">
        <v>0</v>
      </c>
      <c r="R1067" s="413">
        <v>0</v>
      </c>
      <c r="S1067" s="413">
        <v>0</v>
      </c>
      <c r="T1067" s="413">
        <v>0</v>
      </c>
      <c r="U1067" s="413">
        <v>0</v>
      </c>
      <c r="V1067" s="413">
        <v>-1504.98</v>
      </c>
      <c r="W1067" s="413">
        <v>-170354.06</v>
      </c>
      <c r="X1067" s="413">
        <v>-274831.37</v>
      </c>
      <c r="Y1067" s="413">
        <v>-421125.63</v>
      </c>
      <c r="Z1067" s="413">
        <v>-507564.69</v>
      </c>
      <c r="AA1067" s="413">
        <v>-498033.43</v>
      </c>
      <c r="AB1067" s="413">
        <v>-241204.95</v>
      </c>
      <c r="AC1067" s="413"/>
      <c r="AD1067" s="534">
        <f t="shared" si="584"/>
        <v>-166168.05291666667</v>
      </c>
      <c r="AE1067" s="530"/>
      <c r="AF1067" s="414"/>
      <c r="AG1067" s="415"/>
      <c r="AH1067" s="416"/>
      <c r="AI1067" s="416"/>
      <c r="AJ1067" s="416"/>
      <c r="AK1067" s="417"/>
      <c r="AL1067" s="416">
        <f t="shared" si="586"/>
        <v>0</v>
      </c>
      <c r="AM1067" s="418"/>
      <c r="AN1067" s="416">
        <f t="shared" si="593"/>
        <v>-166168.05291666667</v>
      </c>
      <c r="AO1067" s="419">
        <f t="shared" si="587"/>
        <v>-166168.05291666667</v>
      </c>
      <c r="AP1067" s="297"/>
      <c r="AQ1067" s="420">
        <f t="shared" si="585"/>
        <v>-241204.95</v>
      </c>
      <c r="AR1067" s="416"/>
      <c r="AS1067" s="416"/>
      <c r="AT1067" s="416"/>
      <c r="AU1067" s="417"/>
      <c r="AV1067" s="416">
        <f t="shared" si="588"/>
        <v>0</v>
      </c>
      <c r="AW1067" s="418"/>
      <c r="AX1067" s="416">
        <f t="shared" si="594"/>
        <v>-241204.95</v>
      </c>
      <c r="AY1067" s="421">
        <f t="shared" si="589"/>
        <v>-241204.95</v>
      </c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</row>
    <row r="1068" spans="1:76" s="21" customFormat="1" ht="12" customHeight="1">
      <c r="A1068" s="195">
        <v>23600471</v>
      </c>
      <c r="B1068" s="126" t="s">
        <v>2720</v>
      </c>
      <c r="C1068" s="109" t="s">
        <v>1328</v>
      </c>
      <c r="D1068" s="130" t="str">
        <f t="shared" si="595"/>
        <v>W/C</v>
      </c>
      <c r="E1068" s="130"/>
      <c r="F1068" s="109"/>
      <c r="G1068" s="130"/>
      <c r="H1068" s="212" t="str">
        <f t="shared" si="596"/>
        <v/>
      </c>
      <c r="I1068" s="212" t="str">
        <f t="shared" si="590"/>
        <v/>
      </c>
      <c r="J1068" s="212" t="str">
        <f t="shared" si="591"/>
        <v/>
      </c>
      <c r="K1068" s="212" t="str">
        <f t="shared" si="592"/>
        <v/>
      </c>
      <c r="L1068" s="212" t="str">
        <f t="shared" si="597"/>
        <v>NO</v>
      </c>
      <c r="M1068" s="212" t="str">
        <f t="shared" si="598"/>
        <v>W/C</v>
      </c>
      <c r="N1068" s="212" t="str">
        <f t="shared" si="599"/>
        <v>W/C</v>
      </c>
      <c r="O1068" s="212"/>
      <c r="P1068" s="110">
        <v>-6351669.8200000003</v>
      </c>
      <c r="Q1068" s="110">
        <v>-6148972.2599999998</v>
      </c>
      <c r="R1068" s="110">
        <v>-6398432.5800000001</v>
      </c>
      <c r="S1068" s="110">
        <v>2157101.2799999998</v>
      </c>
      <c r="T1068" s="110">
        <v>-761743.72</v>
      </c>
      <c r="U1068" s="110">
        <v>-7238710.4900000002</v>
      </c>
      <c r="V1068" s="110">
        <v>-8277936.5499999998</v>
      </c>
      <c r="W1068" s="110">
        <v>-8297388.4299999997</v>
      </c>
      <c r="X1068" s="110">
        <v>-9673199.0099999998</v>
      </c>
      <c r="Y1068" s="110">
        <v>-8425050.5399999991</v>
      </c>
      <c r="Z1068" s="110">
        <v>-7414432.0199999996</v>
      </c>
      <c r="AA1068" s="110">
        <v>-6260943.8700000001</v>
      </c>
      <c r="AB1068" s="110">
        <v>-5731530.7000000002</v>
      </c>
      <c r="AC1068" s="110"/>
      <c r="AD1068" s="533">
        <f t="shared" si="584"/>
        <v>-6065109.0374999987</v>
      </c>
      <c r="AE1068" s="529"/>
      <c r="AF1068" s="118"/>
      <c r="AG1068" s="270"/>
      <c r="AH1068" s="116"/>
      <c r="AI1068" s="116"/>
      <c r="AJ1068" s="116"/>
      <c r="AK1068" s="117"/>
      <c r="AL1068" s="116">
        <f t="shared" si="586"/>
        <v>0</v>
      </c>
      <c r="AM1068" s="115"/>
      <c r="AN1068" s="116">
        <f t="shared" si="593"/>
        <v>-6065109.0374999987</v>
      </c>
      <c r="AO1068" s="348">
        <f t="shared" si="587"/>
        <v>-6065109.0374999987</v>
      </c>
      <c r="AP1068" s="297"/>
      <c r="AQ1068" s="101">
        <f t="shared" si="585"/>
        <v>-5731530.7000000002</v>
      </c>
      <c r="AR1068" s="116"/>
      <c r="AS1068" s="116"/>
      <c r="AT1068" s="116"/>
      <c r="AU1068" s="117"/>
      <c r="AV1068" s="116">
        <f t="shared" si="588"/>
        <v>0</v>
      </c>
      <c r="AW1068" s="115"/>
      <c r="AX1068" s="116">
        <f t="shared" si="594"/>
        <v>-5731530.7000000002</v>
      </c>
      <c r="AY1068" s="343">
        <f t="shared" si="589"/>
        <v>-5731530.7000000002</v>
      </c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</row>
    <row r="1069" spans="1:76" s="21" customFormat="1" ht="12" customHeight="1">
      <c r="A1069" s="195">
        <v>23600552</v>
      </c>
      <c r="B1069" s="126" t="s">
        <v>2721</v>
      </c>
      <c r="C1069" s="109" t="s">
        <v>1329</v>
      </c>
      <c r="D1069" s="130" t="str">
        <f t="shared" si="595"/>
        <v>W/C</v>
      </c>
      <c r="E1069" s="130"/>
      <c r="F1069" s="109"/>
      <c r="G1069" s="130"/>
      <c r="H1069" s="212" t="str">
        <f t="shared" si="596"/>
        <v/>
      </c>
      <c r="I1069" s="212" t="str">
        <f t="shared" si="590"/>
        <v/>
      </c>
      <c r="J1069" s="212" t="str">
        <f t="shared" si="591"/>
        <v/>
      </c>
      <c r="K1069" s="212" t="str">
        <f t="shared" si="592"/>
        <v/>
      </c>
      <c r="L1069" s="212" t="str">
        <f t="shared" si="597"/>
        <v>NO</v>
      </c>
      <c r="M1069" s="212" t="str">
        <f t="shared" si="598"/>
        <v>W/C</v>
      </c>
      <c r="N1069" s="212" t="str">
        <f t="shared" si="599"/>
        <v>W/C</v>
      </c>
      <c r="O1069" s="212"/>
      <c r="P1069" s="110">
        <v>-1876088.97</v>
      </c>
      <c r="Q1069" s="110">
        <v>-1540530.66</v>
      </c>
      <c r="R1069" s="110">
        <v>-1348472.13</v>
      </c>
      <c r="S1069" s="110">
        <v>-1417467.38</v>
      </c>
      <c r="T1069" s="110">
        <v>-1892574.74</v>
      </c>
      <c r="U1069" s="110">
        <v>-3569417.22</v>
      </c>
      <c r="V1069" s="110">
        <v>-4593883.99</v>
      </c>
      <c r="W1069" s="110">
        <v>-4296306.41</v>
      </c>
      <c r="X1069" s="110">
        <v>-5292098.3</v>
      </c>
      <c r="Y1069" s="110">
        <v>-4594989.93</v>
      </c>
      <c r="Z1069" s="110">
        <v>-3501401.56</v>
      </c>
      <c r="AA1069" s="110">
        <v>-2259856.9</v>
      </c>
      <c r="AB1069" s="110">
        <v>-1614554.14</v>
      </c>
      <c r="AC1069" s="110"/>
      <c r="AD1069" s="533">
        <f t="shared" si="584"/>
        <v>-3004360.0645833332</v>
      </c>
      <c r="AE1069" s="529"/>
      <c r="AF1069" s="118"/>
      <c r="AG1069" s="270"/>
      <c r="AH1069" s="116"/>
      <c r="AI1069" s="116"/>
      <c r="AJ1069" s="116"/>
      <c r="AK1069" s="117"/>
      <c r="AL1069" s="116">
        <f t="shared" si="586"/>
        <v>0</v>
      </c>
      <c r="AM1069" s="115"/>
      <c r="AN1069" s="116">
        <f t="shared" si="593"/>
        <v>-3004360.0645833332</v>
      </c>
      <c r="AO1069" s="348">
        <f t="shared" si="587"/>
        <v>-3004360.0645833332</v>
      </c>
      <c r="AP1069" s="297"/>
      <c r="AQ1069" s="101">
        <f t="shared" si="585"/>
        <v>-1614554.14</v>
      </c>
      <c r="AR1069" s="116"/>
      <c r="AS1069" s="116"/>
      <c r="AT1069" s="116"/>
      <c r="AU1069" s="117"/>
      <c r="AV1069" s="116">
        <f t="shared" si="588"/>
        <v>0</v>
      </c>
      <c r="AW1069" s="115"/>
      <c r="AX1069" s="116">
        <f t="shared" si="594"/>
        <v>-1614554.14</v>
      </c>
      <c r="AY1069" s="343">
        <f t="shared" si="589"/>
        <v>-1614554.14</v>
      </c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</row>
    <row r="1070" spans="1:76" s="21" customFormat="1" ht="12" customHeight="1">
      <c r="A1070" s="195">
        <v>23600602</v>
      </c>
      <c r="B1070" s="126" t="s">
        <v>2722</v>
      </c>
      <c r="C1070" s="109" t="s">
        <v>1330</v>
      </c>
      <c r="D1070" s="130" t="str">
        <f t="shared" si="595"/>
        <v>W/C</v>
      </c>
      <c r="E1070" s="130"/>
      <c r="F1070" s="109"/>
      <c r="G1070" s="130"/>
      <c r="H1070" s="212" t="str">
        <f t="shared" si="596"/>
        <v/>
      </c>
      <c r="I1070" s="212" t="str">
        <f t="shared" si="590"/>
        <v/>
      </c>
      <c r="J1070" s="212" t="str">
        <f t="shared" si="591"/>
        <v/>
      </c>
      <c r="K1070" s="212" t="str">
        <f t="shared" si="592"/>
        <v/>
      </c>
      <c r="L1070" s="212" t="str">
        <f t="shared" si="597"/>
        <v>NO</v>
      </c>
      <c r="M1070" s="212" t="str">
        <f t="shared" si="598"/>
        <v>W/C</v>
      </c>
      <c r="N1070" s="212" t="str">
        <f t="shared" si="599"/>
        <v>W/C</v>
      </c>
      <c r="O1070" s="212"/>
      <c r="P1070" s="110">
        <v>-3341906.32</v>
      </c>
      <c r="Q1070" s="110">
        <v>-1811030.95</v>
      </c>
      <c r="R1070" s="110">
        <v>-1871263.52</v>
      </c>
      <c r="S1070" s="110">
        <v>-2147465.0299999998</v>
      </c>
      <c r="T1070" s="110">
        <v>-2594323.65</v>
      </c>
      <c r="U1070" s="110">
        <v>-4525252.6900000004</v>
      </c>
      <c r="V1070" s="110">
        <v>-6360987.04</v>
      </c>
      <c r="W1070" s="110">
        <v>-5852642.1799999997</v>
      </c>
      <c r="X1070" s="110">
        <v>-6364501.25</v>
      </c>
      <c r="Y1070" s="110">
        <v>-6862619.7400000002</v>
      </c>
      <c r="Z1070" s="110">
        <v>-4260897.22</v>
      </c>
      <c r="AA1070" s="110">
        <v>-3370944.65</v>
      </c>
      <c r="AB1070" s="110">
        <v>-3034037.48</v>
      </c>
      <c r="AC1070" s="110"/>
      <c r="AD1070" s="533">
        <f t="shared" si="584"/>
        <v>-4100824.9849999994</v>
      </c>
      <c r="AE1070" s="529"/>
      <c r="AF1070" s="118"/>
      <c r="AG1070" s="270"/>
      <c r="AH1070" s="116"/>
      <c r="AI1070" s="116"/>
      <c r="AJ1070" s="116"/>
      <c r="AK1070" s="117"/>
      <c r="AL1070" s="116">
        <f t="shared" si="586"/>
        <v>0</v>
      </c>
      <c r="AM1070" s="115"/>
      <c r="AN1070" s="116">
        <f t="shared" si="593"/>
        <v>-4100824.9849999994</v>
      </c>
      <c r="AO1070" s="348">
        <f t="shared" si="587"/>
        <v>-4100824.9849999994</v>
      </c>
      <c r="AP1070" s="297"/>
      <c r="AQ1070" s="101">
        <f t="shared" si="585"/>
        <v>-3034037.48</v>
      </c>
      <c r="AR1070" s="116"/>
      <c r="AS1070" s="116"/>
      <c r="AT1070" s="116"/>
      <c r="AU1070" s="117"/>
      <c r="AV1070" s="116">
        <f t="shared" si="588"/>
        <v>0</v>
      </c>
      <c r="AW1070" s="115"/>
      <c r="AX1070" s="116">
        <f t="shared" si="594"/>
        <v>-3034037.48</v>
      </c>
      <c r="AY1070" s="343">
        <f t="shared" si="589"/>
        <v>-3034037.48</v>
      </c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s="21" customFormat="1" ht="12" customHeight="1">
      <c r="A1071" s="195">
        <v>23601003</v>
      </c>
      <c r="B1071" s="126" t="s">
        <v>2723</v>
      </c>
      <c r="C1071" s="109" t="s">
        <v>624</v>
      </c>
      <c r="D1071" s="130" t="str">
        <f t="shared" si="595"/>
        <v>W/C</v>
      </c>
      <c r="E1071" s="130"/>
      <c r="F1071" s="109"/>
      <c r="G1071" s="130"/>
      <c r="H1071" s="212" t="str">
        <f t="shared" si="596"/>
        <v/>
      </c>
      <c r="I1071" s="212" t="str">
        <f t="shared" si="590"/>
        <v/>
      </c>
      <c r="J1071" s="212" t="str">
        <f t="shared" si="591"/>
        <v/>
      </c>
      <c r="K1071" s="212" t="str">
        <f t="shared" si="592"/>
        <v/>
      </c>
      <c r="L1071" s="212" t="str">
        <f t="shared" si="597"/>
        <v>NO</v>
      </c>
      <c r="M1071" s="212" t="str">
        <f t="shared" si="598"/>
        <v>W/C</v>
      </c>
      <c r="N1071" s="212" t="str">
        <f t="shared" si="599"/>
        <v>W/C</v>
      </c>
      <c r="O1071" s="212"/>
      <c r="P1071" s="110">
        <v>-290405.08</v>
      </c>
      <c r="Q1071" s="110">
        <v>-142794.07999999999</v>
      </c>
      <c r="R1071" s="110">
        <v>-119202.62</v>
      </c>
      <c r="S1071" s="110">
        <v>-2391921.1800000002</v>
      </c>
      <c r="T1071" s="110">
        <v>-2245808.2400000002</v>
      </c>
      <c r="U1071" s="110">
        <v>-2247540.08</v>
      </c>
      <c r="V1071" s="110">
        <v>-2429013.19</v>
      </c>
      <c r="W1071" s="110">
        <v>-2449731.11</v>
      </c>
      <c r="X1071" s="110">
        <v>-2297372.02</v>
      </c>
      <c r="Y1071" s="110">
        <v>-2554606.42</v>
      </c>
      <c r="Z1071" s="110">
        <v>-2447295.4300000002</v>
      </c>
      <c r="AA1071" s="110">
        <v>-2453311.04</v>
      </c>
      <c r="AB1071" s="110">
        <v>-775548.85</v>
      </c>
      <c r="AC1071" s="110"/>
      <c r="AD1071" s="533">
        <f t="shared" si="584"/>
        <v>-1859297.6979166663</v>
      </c>
      <c r="AE1071" s="529"/>
      <c r="AF1071" s="118"/>
      <c r="AG1071" s="270"/>
      <c r="AH1071" s="116"/>
      <c r="AI1071" s="116"/>
      <c r="AJ1071" s="116"/>
      <c r="AK1071" s="117"/>
      <c r="AL1071" s="116">
        <f t="shared" si="586"/>
        <v>0</v>
      </c>
      <c r="AM1071" s="115"/>
      <c r="AN1071" s="116">
        <f t="shared" si="593"/>
        <v>-1859297.6979166663</v>
      </c>
      <c r="AO1071" s="348">
        <f t="shared" si="587"/>
        <v>-1859297.6979166663</v>
      </c>
      <c r="AP1071" s="297"/>
      <c r="AQ1071" s="101">
        <f t="shared" si="585"/>
        <v>-775548.85</v>
      </c>
      <c r="AR1071" s="116"/>
      <c r="AS1071" s="116"/>
      <c r="AT1071" s="116"/>
      <c r="AU1071" s="117"/>
      <c r="AV1071" s="116">
        <f t="shared" si="588"/>
        <v>0</v>
      </c>
      <c r="AW1071" s="115"/>
      <c r="AX1071" s="116">
        <f t="shared" si="594"/>
        <v>-775548.85</v>
      </c>
      <c r="AY1071" s="343">
        <f t="shared" si="589"/>
        <v>-775548.85</v>
      </c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</row>
    <row r="1072" spans="1:76" s="21" customFormat="1" ht="12" customHeight="1">
      <c r="A1072" s="195">
        <v>23601013</v>
      </c>
      <c r="B1072" s="126" t="s">
        <v>2724</v>
      </c>
      <c r="C1072" s="109" t="s">
        <v>892</v>
      </c>
      <c r="D1072" s="130" t="str">
        <f t="shared" si="595"/>
        <v>W/C</v>
      </c>
      <c r="E1072" s="130"/>
      <c r="F1072" s="109"/>
      <c r="G1072" s="130"/>
      <c r="H1072" s="212" t="str">
        <f t="shared" si="596"/>
        <v/>
      </c>
      <c r="I1072" s="212" t="str">
        <f t="shared" si="590"/>
        <v/>
      </c>
      <c r="J1072" s="212" t="str">
        <f t="shared" si="591"/>
        <v/>
      </c>
      <c r="K1072" s="212" t="str">
        <f t="shared" si="592"/>
        <v/>
      </c>
      <c r="L1072" s="212" t="str">
        <f t="shared" si="597"/>
        <v>NO</v>
      </c>
      <c r="M1072" s="212" t="str">
        <f t="shared" si="598"/>
        <v>W/C</v>
      </c>
      <c r="N1072" s="212" t="str">
        <f t="shared" si="599"/>
        <v>W/C</v>
      </c>
      <c r="O1072" s="212"/>
      <c r="P1072" s="110">
        <v>-134366.15</v>
      </c>
      <c r="Q1072" s="110">
        <v>-94358.69</v>
      </c>
      <c r="R1072" s="110">
        <v>-107981.59</v>
      </c>
      <c r="S1072" s="110">
        <v>-96019.26</v>
      </c>
      <c r="T1072" s="110">
        <v>-73711.89</v>
      </c>
      <c r="U1072" s="110">
        <v>-123690.62</v>
      </c>
      <c r="V1072" s="110">
        <v>-8428.32</v>
      </c>
      <c r="W1072" s="110">
        <v>-102073.66</v>
      </c>
      <c r="X1072" s="110">
        <v>-79572</v>
      </c>
      <c r="Y1072" s="110">
        <v>-88161.49</v>
      </c>
      <c r="Z1072" s="110">
        <v>-144496.71</v>
      </c>
      <c r="AA1072" s="110">
        <v>-131579.24</v>
      </c>
      <c r="AB1072" s="110">
        <v>-87522.240000000005</v>
      </c>
      <c r="AC1072" s="110"/>
      <c r="AD1072" s="533">
        <f t="shared" si="584"/>
        <v>-96751.472083333341</v>
      </c>
      <c r="AE1072" s="529"/>
      <c r="AF1072" s="118"/>
      <c r="AG1072" s="270"/>
      <c r="AH1072" s="116"/>
      <c r="AI1072" s="116"/>
      <c r="AJ1072" s="116"/>
      <c r="AK1072" s="117"/>
      <c r="AL1072" s="116">
        <f t="shared" si="586"/>
        <v>0</v>
      </c>
      <c r="AM1072" s="115"/>
      <c r="AN1072" s="116">
        <f t="shared" si="593"/>
        <v>-96751.472083333341</v>
      </c>
      <c r="AO1072" s="348">
        <f t="shared" si="587"/>
        <v>-96751.472083333341</v>
      </c>
      <c r="AP1072" s="297"/>
      <c r="AQ1072" s="101">
        <f t="shared" si="585"/>
        <v>-87522.240000000005</v>
      </c>
      <c r="AR1072" s="116"/>
      <c r="AS1072" s="116"/>
      <c r="AT1072" s="116"/>
      <c r="AU1072" s="117"/>
      <c r="AV1072" s="116">
        <f t="shared" si="588"/>
        <v>0</v>
      </c>
      <c r="AW1072" s="115"/>
      <c r="AX1072" s="116">
        <f t="shared" si="594"/>
        <v>-87522.240000000005</v>
      </c>
      <c r="AY1072" s="343">
        <f t="shared" si="589"/>
        <v>-87522.240000000005</v>
      </c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</row>
    <row r="1073" spans="1:76" s="21" customFormat="1" ht="12" customHeight="1">
      <c r="A1073" s="195">
        <v>23601023</v>
      </c>
      <c r="B1073" s="126" t="s">
        <v>2725</v>
      </c>
      <c r="C1073" s="109" t="s">
        <v>254</v>
      </c>
      <c r="D1073" s="130" t="str">
        <f t="shared" si="595"/>
        <v>W/C</v>
      </c>
      <c r="E1073" s="130"/>
      <c r="F1073" s="109"/>
      <c r="G1073" s="130"/>
      <c r="H1073" s="212" t="str">
        <f t="shared" si="596"/>
        <v/>
      </c>
      <c r="I1073" s="212" t="str">
        <f t="shared" si="590"/>
        <v/>
      </c>
      <c r="J1073" s="212" t="str">
        <f t="shared" si="591"/>
        <v/>
      </c>
      <c r="K1073" s="212" t="str">
        <f t="shared" si="592"/>
        <v/>
      </c>
      <c r="L1073" s="212" t="str">
        <f t="shared" si="597"/>
        <v>NO</v>
      </c>
      <c r="M1073" s="212" t="str">
        <f t="shared" si="598"/>
        <v>W/C</v>
      </c>
      <c r="N1073" s="212" t="str">
        <f t="shared" si="599"/>
        <v>W/C</v>
      </c>
      <c r="O1073" s="212"/>
      <c r="P1073" s="110">
        <v>-16325.27</v>
      </c>
      <c r="Q1073" s="110">
        <v>-12127.31</v>
      </c>
      <c r="R1073" s="110">
        <v>-9926.7199999999993</v>
      </c>
      <c r="S1073" s="110">
        <v>-10211.02</v>
      </c>
      <c r="T1073" s="110">
        <v>-4182.29</v>
      </c>
      <c r="U1073" s="110">
        <v>-5911.31</v>
      </c>
      <c r="V1073" s="110">
        <v>-40524.92</v>
      </c>
      <c r="W1073" s="110">
        <v>-3550.6</v>
      </c>
      <c r="X1073" s="110">
        <v>-3000.19</v>
      </c>
      <c r="Y1073" s="110">
        <v>-9454.93</v>
      </c>
      <c r="Z1073" s="110">
        <v>-2770.03</v>
      </c>
      <c r="AA1073" s="110">
        <v>-3019.61</v>
      </c>
      <c r="AB1073" s="110">
        <v>-5104.18</v>
      </c>
      <c r="AC1073" s="110"/>
      <c r="AD1073" s="533">
        <f t="shared" si="584"/>
        <v>-9616.1379166666684</v>
      </c>
      <c r="AE1073" s="529"/>
      <c r="AF1073" s="118"/>
      <c r="AG1073" s="270"/>
      <c r="AH1073" s="116"/>
      <c r="AI1073" s="116"/>
      <c r="AJ1073" s="116"/>
      <c r="AK1073" s="117"/>
      <c r="AL1073" s="116">
        <f t="shared" si="586"/>
        <v>0</v>
      </c>
      <c r="AM1073" s="115"/>
      <c r="AN1073" s="116">
        <f t="shared" si="593"/>
        <v>-9616.1379166666684</v>
      </c>
      <c r="AO1073" s="348">
        <f t="shared" si="587"/>
        <v>-9616.1379166666684</v>
      </c>
      <c r="AP1073" s="297"/>
      <c r="AQ1073" s="101">
        <f t="shared" si="585"/>
        <v>-5104.18</v>
      </c>
      <c r="AR1073" s="116"/>
      <c r="AS1073" s="116"/>
      <c r="AT1073" s="116"/>
      <c r="AU1073" s="117"/>
      <c r="AV1073" s="116">
        <f t="shared" si="588"/>
        <v>0</v>
      </c>
      <c r="AW1073" s="115"/>
      <c r="AX1073" s="116">
        <f t="shared" si="594"/>
        <v>-5104.18</v>
      </c>
      <c r="AY1073" s="343">
        <f t="shared" si="589"/>
        <v>-5104.18</v>
      </c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</row>
    <row r="1074" spans="1:76" s="21" customFormat="1" ht="12" customHeight="1">
      <c r="A1074" s="195">
        <v>23601043</v>
      </c>
      <c r="B1074" s="126" t="s">
        <v>2726</v>
      </c>
      <c r="C1074" s="109" t="s">
        <v>665</v>
      </c>
      <c r="D1074" s="130" t="str">
        <f t="shared" si="595"/>
        <v>W/C</v>
      </c>
      <c r="E1074" s="130"/>
      <c r="F1074" s="109"/>
      <c r="G1074" s="130"/>
      <c r="H1074" s="212" t="str">
        <f t="shared" si="596"/>
        <v/>
      </c>
      <c r="I1074" s="212" t="str">
        <f t="shared" ref="I1074:I1087" si="600">IF(VALUE(AI1074),I$7,IF(ISBLANK(AI1074),"",I$7))</f>
        <v/>
      </c>
      <c r="J1074" s="212" t="str">
        <f t="shared" ref="J1074:J1087" si="601">IF(VALUE(AJ1074),J$7,IF(ISBLANK(AJ1074),"",J$7))</f>
        <v/>
      </c>
      <c r="K1074" s="212" t="str">
        <f t="shared" ref="K1074:K1087" si="602">IF(VALUE(AK1074),K$7,IF(ISBLANK(AK1074),"",K$7))</f>
        <v/>
      </c>
      <c r="L1074" s="212" t="str">
        <f t="shared" si="597"/>
        <v>NO</v>
      </c>
      <c r="M1074" s="212" t="str">
        <f t="shared" si="598"/>
        <v>W/C</v>
      </c>
      <c r="N1074" s="212" t="str">
        <f t="shared" si="599"/>
        <v>W/C</v>
      </c>
      <c r="O1074" s="212"/>
      <c r="P1074" s="110">
        <v>-5119.3999999999996</v>
      </c>
      <c r="Q1074" s="110">
        <v>-2735.24</v>
      </c>
      <c r="R1074" s="110">
        <v>-4660.16</v>
      </c>
      <c r="S1074" s="110">
        <v>-5965.45</v>
      </c>
      <c r="T1074" s="110">
        <v>-1706.08</v>
      </c>
      <c r="U1074" s="110">
        <v>-3194.27</v>
      </c>
      <c r="V1074" s="110">
        <v>-4035.58</v>
      </c>
      <c r="W1074" s="110">
        <v>-125278.13</v>
      </c>
      <c r="X1074" s="110">
        <v>-133561.34</v>
      </c>
      <c r="Y1074" s="110">
        <v>-136316.84</v>
      </c>
      <c r="Z1074" s="110">
        <v>-1542.5</v>
      </c>
      <c r="AA1074" s="110">
        <v>-2596.34</v>
      </c>
      <c r="AB1074" s="110">
        <v>-3605.87</v>
      </c>
      <c r="AC1074" s="110"/>
      <c r="AD1074" s="533">
        <f t="shared" si="584"/>
        <v>-35496.213750000003</v>
      </c>
      <c r="AE1074" s="529"/>
      <c r="AF1074" s="118"/>
      <c r="AG1074" s="270"/>
      <c r="AH1074" s="116"/>
      <c r="AI1074" s="116"/>
      <c r="AJ1074" s="116"/>
      <c r="AK1074" s="117"/>
      <c r="AL1074" s="116">
        <f t="shared" si="586"/>
        <v>0</v>
      </c>
      <c r="AM1074" s="115"/>
      <c r="AN1074" s="116">
        <f t="shared" si="593"/>
        <v>-35496.213750000003</v>
      </c>
      <c r="AO1074" s="348">
        <f t="shared" si="587"/>
        <v>-35496.213750000003</v>
      </c>
      <c r="AP1074" s="297"/>
      <c r="AQ1074" s="101">
        <f t="shared" si="585"/>
        <v>-3605.87</v>
      </c>
      <c r="AR1074" s="116"/>
      <c r="AS1074" s="116"/>
      <c r="AT1074" s="116"/>
      <c r="AU1074" s="117"/>
      <c r="AV1074" s="116">
        <f t="shared" si="588"/>
        <v>0</v>
      </c>
      <c r="AW1074" s="115"/>
      <c r="AX1074" s="116">
        <f t="shared" si="594"/>
        <v>-3605.87</v>
      </c>
      <c r="AY1074" s="343">
        <f t="shared" si="589"/>
        <v>-3605.87</v>
      </c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</row>
    <row r="1075" spans="1:76" s="21" customFormat="1" ht="12" customHeight="1">
      <c r="A1075" s="195">
        <v>23700363</v>
      </c>
      <c r="B1075" s="126" t="s">
        <v>2727</v>
      </c>
      <c r="C1075" s="109" t="s">
        <v>616</v>
      </c>
      <c r="D1075" s="130" t="str">
        <f t="shared" si="595"/>
        <v>W/C</v>
      </c>
      <c r="E1075" s="130"/>
      <c r="F1075" s="109"/>
      <c r="G1075" s="130"/>
      <c r="H1075" s="212" t="str">
        <f t="shared" si="596"/>
        <v/>
      </c>
      <c r="I1075" s="212" t="str">
        <f t="shared" si="600"/>
        <v/>
      </c>
      <c r="J1075" s="212" t="str">
        <f t="shared" si="601"/>
        <v/>
      </c>
      <c r="K1075" s="212" t="str">
        <f t="shared" si="602"/>
        <v/>
      </c>
      <c r="L1075" s="212" t="str">
        <f t="shared" si="597"/>
        <v>NO</v>
      </c>
      <c r="M1075" s="212" t="str">
        <f t="shared" si="598"/>
        <v>W/C</v>
      </c>
      <c r="N1075" s="212" t="str">
        <f t="shared" si="599"/>
        <v>W/C</v>
      </c>
      <c r="O1075" s="212"/>
      <c r="P1075" s="110">
        <v>-44687.5</v>
      </c>
      <c r="Q1075" s="110">
        <v>-134062.5</v>
      </c>
      <c r="R1075" s="110">
        <v>-223437.5</v>
      </c>
      <c r="S1075" s="110">
        <v>-312812.5</v>
      </c>
      <c r="T1075" s="110">
        <v>-402187.5</v>
      </c>
      <c r="U1075" s="110">
        <v>-491562.5</v>
      </c>
      <c r="V1075" s="110">
        <v>-44687.5</v>
      </c>
      <c r="W1075" s="110">
        <v>-134062.5</v>
      </c>
      <c r="X1075" s="110">
        <v>-223437.5</v>
      </c>
      <c r="Y1075" s="110">
        <v>-312812.5</v>
      </c>
      <c r="Z1075" s="110">
        <v>-402187.5</v>
      </c>
      <c r="AA1075" s="110">
        <v>-491562.5</v>
      </c>
      <c r="AB1075" s="110">
        <v>-44687.5</v>
      </c>
      <c r="AC1075" s="110"/>
      <c r="AD1075" s="533">
        <f t="shared" si="584"/>
        <v>-268125</v>
      </c>
      <c r="AE1075" s="529"/>
      <c r="AF1075" s="118"/>
      <c r="AG1075" s="270"/>
      <c r="AH1075" s="116"/>
      <c r="AI1075" s="116"/>
      <c r="AJ1075" s="116"/>
      <c r="AK1075" s="117"/>
      <c r="AL1075" s="116">
        <f t="shared" si="586"/>
        <v>0</v>
      </c>
      <c r="AM1075" s="115"/>
      <c r="AN1075" s="116">
        <f t="shared" si="593"/>
        <v>-268125</v>
      </c>
      <c r="AO1075" s="348">
        <f t="shared" si="587"/>
        <v>-268125</v>
      </c>
      <c r="AP1075" s="297"/>
      <c r="AQ1075" s="101">
        <f t="shared" si="585"/>
        <v>-44687.5</v>
      </c>
      <c r="AR1075" s="116"/>
      <c r="AS1075" s="116"/>
      <c r="AT1075" s="116"/>
      <c r="AU1075" s="117"/>
      <c r="AV1075" s="116">
        <f t="shared" si="588"/>
        <v>0</v>
      </c>
      <c r="AW1075" s="115"/>
      <c r="AX1075" s="116">
        <f t="shared" si="594"/>
        <v>-44687.5</v>
      </c>
      <c r="AY1075" s="343">
        <f t="shared" si="589"/>
        <v>-44687.5</v>
      </c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</row>
    <row r="1076" spans="1:76" s="21" customFormat="1" ht="12" customHeight="1">
      <c r="A1076" s="195">
        <v>23700383</v>
      </c>
      <c r="B1076" s="126" t="s">
        <v>2728</v>
      </c>
      <c r="C1076" s="109" t="s">
        <v>87</v>
      </c>
      <c r="D1076" s="130" t="str">
        <f t="shared" si="595"/>
        <v>W/C</v>
      </c>
      <c r="E1076" s="130"/>
      <c r="F1076" s="109"/>
      <c r="G1076" s="130"/>
      <c r="H1076" s="212" t="str">
        <f t="shared" si="596"/>
        <v/>
      </c>
      <c r="I1076" s="212" t="str">
        <f t="shared" si="600"/>
        <v/>
      </c>
      <c r="J1076" s="212" t="str">
        <f t="shared" si="601"/>
        <v/>
      </c>
      <c r="K1076" s="212" t="str">
        <f t="shared" si="602"/>
        <v/>
      </c>
      <c r="L1076" s="212" t="str">
        <f t="shared" si="597"/>
        <v>NO</v>
      </c>
      <c r="M1076" s="212" t="str">
        <f t="shared" si="598"/>
        <v>W/C</v>
      </c>
      <c r="N1076" s="212" t="str">
        <f t="shared" si="599"/>
        <v>W/C</v>
      </c>
      <c r="O1076" s="212"/>
      <c r="P1076" s="110">
        <v>-6000</v>
      </c>
      <c r="Q1076" s="110">
        <v>-18000</v>
      </c>
      <c r="R1076" s="110">
        <v>-30000</v>
      </c>
      <c r="S1076" s="110">
        <v>-42000</v>
      </c>
      <c r="T1076" s="110">
        <v>-54000</v>
      </c>
      <c r="U1076" s="110">
        <v>-66000</v>
      </c>
      <c r="V1076" s="110">
        <v>-6000</v>
      </c>
      <c r="W1076" s="110">
        <v>-18000</v>
      </c>
      <c r="X1076" s="110">
        <v>-30000</v>
      </c>
      <c r="Y1076" s="110">
        <v>-42000</v>
      </c>
      <c r="Z1076" s="110">
        <v>-54000</v>
      </c>
      <c r="AA1076" s="110">
        <v>-66000</v>
      </c>
      <c r="AB1076" s="110">
        <v>-6000</v>
      </c>
      <c r="AC1076" s="110"/>
      <c r="AD1076" s="533">
        <f t="shared" si="584"/>
        <v>-36000</v>
      </c>
      <c r="AE1076" s="529"/>
      <c r="AF1076" s="118"/>
      <c r="AG1076" s="270"/>
      <c r="AH1076" s="116"/>
      <c r="AI1076" s="116"/>
      <c r="AJ1076" s="116"/>
      <c r="AK1076" s="117"/>
      <c r="AL1076" s="116">
        <f t="shared" si="586"/>
        <v>0</v>
      </c>
      <c r="AM1076" s="115"/>
      <c r="AN1076" s="116">
        <f t="shared" si="593"/>
        <v>-36000</v>
      </c>
      <c r="AO1076" s="348">
        <f t="shared" si="587"/>
        <v>-36000</v>
      </c>
      <c r="AP1076" s="297"/>
      <c r="AQ1076" s="101">
        <f t="shared" si="585"/>
        <v>-6000</v>
      </c>
      <c r="AR1076" s="116"/>
      <c r="AS1076" s="116"/>
      <c r="AT1076" s="116"/>
      <c r="AU1076" s="117"/>
      <c r="AV1076" s="116">
        <f t="shared" si="588"/>
        <v>0</v>
      </c>
      <c r="AW1076" s="115"/>
      <c r="AX1076" s="116">
        <f t="shared" si="594"/>
        <v>-6000</v>
      </c>
      <c r="AY1076" s="343">
        <f t="shared" si="589"/>
        <v>-6000</v>
      </c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</row>
    <row r="1077" spans="1:76" s="21" customFormat="1" ht="12" customHeight="1">
      <c r="A1077" s="195">
        <v>23700713</v>
      </c>
      <c r="B1077" s="126" t="s">
        <v>2729</v>
      </c>
      <c r="C1077" s="109" t="s">
        <v>426</v>
      </c>
      <c r="D1077" s="130" t="str">
        <f t="shared" si="595"/>
        <v>W/C</v>
      </c>
      <c r="E1077" s="130"/>
      <c r="F1077" s="109"/>
      <c r="G1077" s="130"/>
      <c r="H1077" s="212" t="str">
        <f t="shared" si="596"/>
        <v/>
      </c>
      <c r="I1077" s="212" t="str">
        <f t="shared" si="600"/>
        <v/>
      </c>
      <c r="J1077" s="212" t="str">
        <f t="shared" si="601"/>
        <v/>
      </c>
      <c r="K1077" s="212" t="str">
        <f t="shared" si="602"/>
        <v/>
      </c>
      <c r="L1077" s="212" t="str">
        <f t="shared" si="597"/>
        <v>NO</v>
      </c>
      <c r="M1077" s="212" t="str">
        <f t="shared" si="598"/>
        <v>W/C</v>
      </c>
      <c r="N1077" s="212" t="str">
        <f t="shared" si="599"/>
        <v>W/C</v>
      </c>
      <c r="O1077" s="212"/>
      <c r="P1077" s="110">
        <v>-14173.93</v>
      </c>
      <c r="Q1077" s="110">
        <v>-65270.32</v>
      </c>
      <c r="R1077" s="110">
        <v>-118894.49</v>
      </c>
      <c r="S1077" s="110">
        <v>-15963.1</v>
      </c>
      <c r="T1077" s="110">
        <v>-10691.43</v>
      </c>
      <c r="U1077" s="110">
        <v>-10691.43</v>
      </c>
      <c r="V1077" s="110">
        <v>-10691.43</v>
      </c>
      <c r="W1077" s="110">
        <v>-10691.43</v>
      </c>
      <c r="X1077" s="110">
        <v>-8135.87</v>
      </c>
      <c r="Y1077" s="110">
        <v>-8135.87</v>
      </c>
      <c r="Z1077" s="110">
        <v>-8135.87</v>
      </c>
      <c r="AA1077" s="110">
        <v>-7935.87</v>
      </c>
      <c r="AB1077" s="110">
        <v>-7935.87</v>
      </c>
      <c r="AC1077" s="110"/>
      <c r="AD1077" s="533">
        <f t="shared" si="584"/>
        <v>-23857.6675</v>
      </c>
      <c r="AE1077" s="529"/>
      <c r="AF1077" s="118"/>
      <c r="AG1077" s="270"/>
      <c r="AH1077" s="116"/>
      <c r="AI1077" s="116"/>
      <c r="AJ1077" s="116"/>
      <c r="AK1077" s="117"/>
      <c r="AL1077" s="116">
        <f t="shared" si="586"/>
        <v>0</v>
      </c>
      <c r="AM1077" s="115"/>
      <c r="AN1077" s="116">
        <f t="shared" si="593"/>
        <v>-23857.6675</v>
      </c>
      <c r="AO1077" s="348">
        <f t="shared" si="587"/>
        <v>-23857.6675</v>
      </c>
      <c r="AP1077" s="297"/>
      <c r="AQ1077" s="101">
        <f t="shared" si="585"/>
        <v>-7935.87</v>
      </c>
      <c r="AR1077" s="116"/>
      <c r="AS1077" s="116"/>
      <c r="AT1077" s="116"/>
      <c r="AU1077" s="117"/>
      <c r="AV1077" s="116">
        <f t="shared" si="588"/>
        <v>0</v>
      </c>
      <c r="AW1077" s="115"/>
      <c r="AX1077" s="116">
        <f t="shared" si="594"/>
        <v>-7935.87</v>
      </c>
      <c r="AY1077" s="343">
        <f t="shared" si="589"/>
        <v>-7935.87</v>
      </c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</row>
    <row r="1078" spans="1:76" s="21" customFormat="1" ht="12" customHeight="1">
      <c r="A1078" s="195">
        <v>23700813</v>
      </c>
      <c r="B1078" s="126" t="s">
        <v>2730</v>
      </c>
      <c r="C1078" s="109" t="s">
        <v>144</v>
      </c>
      <c r="D1078" s="130" t="str">
        <f t="shared" si="595"/>
        <v>W/C</v>
      </c>
      <c r="E1078" s="130"/>
      <c r="F1078" s="109"/>
      <c r="G1078" s="130"/>
      <c r="H1078" s="212" t="str">
        <f t="shared" si="596"/>
        <v/>
      </c>
      <c r="I1078" s="212" t="str">
        <f t="shared" si="600"/>
        <v/>
      </c>
      <c r="J1078" s="212" t="str">
        <f t="shared" si="601"/>
        <v/>
      </c>
      <c r="K1078" s="212" t="str">
        <f t="shared" si="602"/>
        <v/>
      </c>
      <c r="L1078" s="212" t="str">
        <f t="shared" si="597"/>
        <v>NO</v>
      </c>
      <c r="M1078" s="212" t="str">
        <f t="shared" si="598"/>
        <v>W/C</v>
      </c>
      <c r="N1078" s="212" t="str">
        <f t="shared" si="599"/>
        <v>W/C</v>
      </c>
      <c r="O1078" s="212"/>
      <c r="P1078" s="110">
        <v>-1458333.06</v>
      </c>
      <c r="Q1078" s="110">
        <v>-2041666.39</v>
      </c>
      <c r="R1078" s="110">
        <v>-2624999.7200000002</v>
      </c>
      <c r="S1078" s="110">
        <v>-3208333.05</v>
      </c>
      <c r="T1078" s="110">
        <v>-291666.38</v>
      </c>
      <c r="U1078" s="110">
        <v>-874999.71</v>
      </c>
      <c r="V1078" s="110">
        <v>-1458333.04</v>
      </c>
      <c r="W1078" s="110">
        <v>-2041666.37</v>
      </c>
      <c r="X1078" s="110">
        <v>-2624999.7000000002</v>
      </c>
      <c r="Y1078" s="110">
        <v>-3208333.03</v>
      </c>
      <c r="Z1078" s="110">
        <v>-291666.36</v>
      </c>
      <c r="AA1078" s="110">
        <v>-874999.69</v>
      </c>
      <c r="AB1078" s="110">
        <v>-1458333.02</v>
      </c>
      <c r="AC1078" s="110"/>
      <c r="AD1078" s="533">
        <f t="shared" si="584"/>
        <v>-1749999.7066666668</v>
      </c>
      <c r="AE1078" s="529"/>
      <c r="AF1078" s="118"/>
      <c r="AG1078" s="270"/>
      <c r="AH1078" s="116"/>
      <c r="AI1078" s="116"/>
      <c r="AJ1078" s="116"/>
      <c r="AK1078" s="117"/>
      <c r="AL1078" s="116">
        <f t="shared" si="586"/>
        <v>0</v>
      </c>
      <c r="AM1078" s="115"/>
      <c r="AN1078" s="116">
        <f t="shared" si="593"/>
        <v>-1749999.7066666668</v>
      </c>
      <c r="AO1078" s="348">
        <f t="shared" si="587"/>
        <v>-1749999.7066666668</v>
      </c>
      <c r="AP1078" s="297"/>
      <c r="AQ1078" s="101">
        <f t="shared" si="585"/>
        <v>-1458333.02</v>
      </c>
      <c r="AR1078" s="116"/>
      <c r="AS1078" s="116"/>
      <c r="AT1078" s="116"/>
      <c r="AU1078" s="117"/>
      <c r="AV1078" s="116">
        <f t="shared" si="588"/>
        <v>0</v>
      </c>
      <c r="AW1078" s="115"/>
      <c r="AX1078" s="116">
        <f t="shared" si="594"/>
        <v>-1458333.02</v>
      </c>
      <c r="AY1078" s="343">
        <f t="shared" si="589"/>
        <v>-1458333.02</v>
      </c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</row>
    <row r="1079" spans="1:76" s="21" customFormat="1" ht="12" customHeight="1">
      <c r="A1079" s="195">
        <v>23700823</v>
      </c>
      <c r="B1079" s="126" t="s">
        <v>2731</v>
      </c>
      <c r="C1079" s="109" t="s">
        <v>1331</v>
      </c>
      <c r="D1079" s="130" t="str">
        <f t="shared" si="595"/>
        <v>W/C</v>
      </c>
      <c r="E1079" s="130"/>
      <c r="F1079" s="109"/>
      <c r="G1079" s="130"/>
      <c r="H1079" s="212" t="str">
        <f t="shared" si="596"/>
        <v/>
      </c>
      <c r="I1079" s="212" t="str">
        <f t="shared" si="600"/>
        <v/>
      </c>
      <c r="J1079" s="212" t="str">
        <f t="shared" si="601"/>
        <v/>
      </c>
      <c r="K1079" s="212" t="str">
        <f t="shared" si="602"/>
        <v/>
      </c>
      <c r="L1079" s="212" t="str">
        <f t="shared" si="597"/>
        <v>NO</v>
      </c>
      <c r="M1079" s="212" t="str">
        <f t="shared" si="598"/>
        <v>W/C</v>
      </c>
      <c r="N1079" s="212" t="str">
        <f t="shared" si="599"/>
        <v>W/C</v>
      </c>
      <c r="O1079" s="212"/>
      <c r="P1079" s="110">
        <v>-3931666.39</v>
      </c>
      <c r="Q1079" s="110">
        <v>-5054999.72</v>
      </c>
      <c r="R1079" s="110">
        <v>-6178333.0499999998</v>
      </c>
      <c r="S1079" s="110">
        <v>-561666.38</v>
      </c>
      <c r="T1079" s="110">
        <v>-1684999.71</v>
      </c>
      <c r="U1079" s="110">
        <v>-2808333.04</v>
      </c>
      <c r="V1079" s="110">
        <v>-3931666.37</v>
      </c>
      <c r="W1079" s="110">
        <v>-5054999.7</v>
      </c>
      <c r="X1079" s="110">
        <v>-6178333.0300000003</v>
      </c>
      <c r="Y1079" s="110">
        <v>-561666.36</v>
      </c>
      <c r="Z1079" s="110">
        <v>-1684999.69</v>
      </c>
      <c r="AA1079" s="110">
        <v>-2808333.02</v>
      </c>
      <c r="AB1079" s="110">
        <v>0</v>
      </c>
      <c r="AC1079" s="110"/>
      <c r="AD1079" s="533">
        <f t="shared" si="584"/>
        <v>-3206180.2720833332</v>
      </c>
      <c r="AE1079" s="529"/>
      <c r="AF1079" s="118"/>
      <c r="AG1079" s="270"/>
      <c r="AH1079" s="116"/>
      <c r="AI1079" s="116"/>
      <c r="AJ1079" s="116"/>
      <c r="AK1079" s="117"/>
      <c r="AL1079" s="116">
        <f t="shared" si="586"/>
        <v>0</v>
      </c>
      <c r="AM1079" s="115"/>
      <c r="AN1079" s="116">
        <f t="shared" si="593"/>
        <v>-3206180.2720833332</v>
      </c>
      <c r="AO1079" s="348">
        <f t="shared" si="587"/>
        <v>-3206180.2720833332</v>
      </c>
      <c r="AP1079" s="297"/>
      <c r="AQ1079" s="101">
        <f t="shared" si="585"/>
        <v>0</v>
      </c>
      <c r="AR1079" s="116"/>
      <c r="AS1079" s="116"/>
      <c r="AT1079" s="116"/>
      <c r="AU1079" s="117"/>
      <c r="AV1079" s="116">
        <f t="shared" si="588"/>
        <v>0</v>
      </c>
      <c r="AW1079" s="115"/>
      <c r="AX1079" s="116">
        <f t="shared" si="594"/>
        <v>0</v>
      </c>
      <c r="AY1079" s="343">
        <f t="shared" si="589"/>
        <v>0</v>
      </c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</row>
    <row r="1080" spans="1:76" s="21" customFormat="1" ht="12" customHeight="1">
      <c r="A1080" s="195">
        <v>23700841</v>
      </c>
      <c r="B1080" s="126" t="s">
        <v>2732</v>
      </c>
      <c r="C1080" s="109" t="s">
        <v>459</v>
      </c>
      <c r="D1080" s="130" t="str">
        <f t="shared" si="595"/>
        <v>W/C</v>
      </c>
      <c r="E1080" s="130"/>
      <c r="F1080" s="109"/>
      <c r="G1080" s="130"/>
      <c r="H1080" s="212" t="str">
        <f t="shared" si="596"/>
        <v/>
      </c>
      <c r="I1080" s="212" t="str">
        <f t="shared" si="600"/>
        <v/>
      </c>
      <c r="J1080" s="212" t="str">
        <f t="shared" si="601"/>
        <v/>
      </c>
      <c r="K1080" s="212" t="str">
        <f t="shared" si="602"/>
        <v/>
      </c>
      <c r="L1080" s="212" t="str">
        <f t="shared" si="597"/>
        <v>NO</v>
      </c>
      <c r="M1080" s="212" t="str">
        <f t="shared" si="598"/>
        <v>W/C</v>
      </c>
      <c r="N1080" s="212" t="str">
        <f t="shared" si="599"/>
        <v>W/C</v>
      </c>
      <c r="O1080" s="212"/>
      <c r="P1080" s="110">
        <v>-790942.18</v>
      </c>
      <c r="Q1080" s="110">
        <v>-790942.18</v>
      </c>
      <c r="R1080" s="110">
        <v>-743799.63</v>
      </c>
      <c r="S1080" s="110">
        <v>-823031.91</v>
      </c>
      <c r="T1080" s="110">
        <v>-823031.91</v>
      </c>
      <c r="U1080" s="110">
        <v>-823031.91</v>
      </c>
      <c r="V1080" s="110">
        <v>-896542.13</v>
      </c>
      <c r="W1080" s="110">
        <v>-896542.13</v>
      </c>
      <c r="X1080" s="110">
        <v>-896542.13</v>
      </c>
      <c r="Y1080" s="110">
        <v>-980445.2</v>
      </c>
      <c r="Z1080" s="110">
        <v>-980445.2</v>
      </c>
      <c r="AA1080" s="110">
        <v>-980445.2</v>
      </c>
      <c r="AB1080" s="110">
        <v>-321141.55</v>
      </c>
      <c r="AC1080" s="110"/>
      <c r="AD1080" s="533">
        <f t="shared" si="584"/>
        <v>-849236.78291666659</v>
      </c>
      <c r="AE1080" s="529"/>
      <c r="AF1080" s="118"/>
      <c r="AG1080" s="270"/>
      <c r="AH1080" s="116"/>
      <c r="AI1080" s="116"/>
      <c r="AJ1080" s="116"/>
      <c r="AK1080" s="117"/>
      <c r="AL1080" s="116">
        <f t="shared" si="586"/>
        <v>0</v>
      </c>
      <c r="AM1080" s="115"/>
      <c r="AN1080" s="116">
        <f t="shared" si="593"/>
        <v>-849236.78291666659</v>
      </c>
      <c r="AO1080" s="348">
        <f t="shared" si="587"/>
        <v>-849236.78291666659</v>
      </c>
      <c r="AP1080" s="297"/>
      <c r="AQ1080" s="101">
        <f t="shared" si="585"/>
        <v>-321141.55</v>
      </c>
      <c r="AR1080" s="116"/>
      <c r="AS1080" s="116"/>
      <c r="AT1080" s="116"/>
      <c r="AU1080" s="117"/>
      <c r="AV1080" s="116">
        <f t="shared" si="588"/>
        <v>0</v>
      </c>
      <c r="AW1080" s="115"/>
      <c r="AX1080" s="116">
        <f t="shared" si="594"/>
        <v>-321141.55</v>
      </c>
      <c r="AY1080" s="343">
        <f t="shared" si="589"/>
        <v>-321141.55</v>
      </c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</row>
    <row r="1081" spans="1:76" s="21" customFormat="1" ht="12" customHeight="1">
      <c r="A1081" s="195">
        <v>23700873</v>
      </c>
      <c r="B1081" s="126" t="s">
        <v>2733</v>
      </c>
      <c r="C1081" s="109" t="s">
        <v>1332</v>
      </c>
      <c r="D1081" s="130" t="str">
        <f t="shared" si="595"/>
        <v>W/C</v>
      </c>
      <c r="E1081" s="130"/>
      <c r="F1081" s="109"/>
      <c r="G1081" s="130"/>
      <c r="H1081" s="212" t="str">
        <f t="shared" si="596"/>
        <v/>
      </c>
      <c r="I1081" s="212" t="str">
        <f t="shared" si="600"/>
        <v/>
      </c>
      <c r="J1081" s="212" t="str">
        <f t="shared" si="601"/>
        <v/>
      </c>
      <c r="K1081" s="212" t="str">
        <f t="shared" si="602"/>
        <v/>
      </c>
      <c r="L1081" s="212" t="str">
        <f t="shared" si="597"/>
        <v>NO</v>
      </c>
      <c r="M1081" s="212" t="str">
        <f t="shared" si="598"/>
        <v>W/C</v>
      </c>
      <c r="N1081" s="212" t="str">
        <f t="shared" si="599"/>
        <v>W/C</v>
      </c>
      <c r="O1081" s="212"/>
      <c r="P1081" s="110">
        <v>-6142500</v>
      </c>
      <c r="Q1081" s="110">
        <v>-7897500</v>
      </c>
      <c r="R1081" s="110">
        <v>-9652500</v>
      </c>
      <c r="S1081" s="110">
        <v>-877500</v>
      </c>
      <c r="T1081" s="110">
        <v>-2632500</v>
      </c>
      <c r="U1081" s="110">
        <v>-4387500</v>
      </c>
      <c r="V1081" s="110">
        <v>-6142500</v>
      </c>
      <c r="W1081" s="110">
        <v>-7897500</v>
      </c>
      <c r="X1081" s="110">
        <v>-9652500</v>
      </c>
      <c r="Y1081" s="110">
        <v>-877500</v>
      </c>
      <c r="Z1081" s="110">
        <v>-2632500</v>
      </c>
      <c r="AA1081" s="110">
        <v>-4387500</v>
      </c>
      <c r="AB1081" s="110">
        <v>-6142500</v>
      </c>
      <c r="AC1081" s="110"/>
      <c r="AD1081" s="533">
        <f t="shared" si="584"/>
        <v>-5265000</v>
      </c>
      <c r="AE1081" s="529"/>
      <c r="AF1081" s="118"/>
      <c r="AG1081" s="270"/>
      <c r="AH1081" s="116"/>
      <c r="AI1081" s="116"/>
      <c r="AJ1081" s="116"/>
      <c r="AK1081" s="117"/>
      <c r="AL1081" s="116">
        <f t="shared" si="586"/>
        <v>0</v>
      </c>
      <c r="AM1081" s="115"/>
      <c r="AN1081" s="116">
        <f t="shared" si="593"/>
        <v>-5265000</v>
      </c>
      <c r="AO1081" s="348">
        <f t="shared" si="587"/>
        <v>-5265000</v>
      </c>
      <c r="AP1081" s="297"/>
      <c r="AQ1081" s="101">
        <f t="shared" si="585"/>
        <v>-6142500</v>
      </c>
      <c r="AR1081" s="116"/>
      <c r="AS1081" s="116"/>
      <c r="AT1081" s="116"/>
      <c r="AU1081" s="117"/>
      <c r="AV1081" s="116">
        <f t="shared" si="588"/>
        <v>0</v>
      </c>
      <c r="AW1081" s="115"/>
      <c r="AX1081" s="116">
        <f t="shared" si="594"/>
        <v>-6142500</v>
      </c>
      <c r="AY1081" s="343">
        <f t="shared" si="589"/>
        <v>-6142500</v>
      </c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</row>
    <row r="1082" spans="1:76" s="21" customFormat="1" ht="12" customHeight="1">
      <c r="A1082" s="195">
        <v>23700963</v>
      </c>
      <c r="B1082" s="126" t="s">
        <v>2734</v>
      </c>
      <c r="C1082" s="109" t="s">
        <v>709</v>
      </c>
      <c r="D1082" s="130" t="str">
        <f t="shared" si="595"/>
        <v>W/C</v>
      </c>
      <c r="E1082" s="130"/>
      <c r="F1082" s="109"/>
      <c r="G1082" s="130"/>
      <c r="H1082" s="212" t="str">
        <f t="shared" si="596"/>
        <v/>
      </c>
      <c r="I1082" s="212" t="str">
        <f t="shared" si="600"/>
        <v/>
      </c>
      <c r="J1082" s="212" t="str">
        <f t="shared" si="601"/>
        <v/>
      </c>
      <c r="K1082" s="212" t="str">
        <f t="shared" si="602"/>
        <v/>
      </c>
      <c r="L1082" s="212" t="str">
        <f t="shared" si="597"/>
        <v>NO</v>
      </c>
      <c r="M1082" s="212" t="str">
        <f t="shared" si="598"/>
        <v>W/C</v>
      </c>
      <c r="N1082" s="212" t="str">
        <f t="shared" si="599"/>
        <v>W/C</v>
      </c>
      <c r="O1082" s="212"/>
      <c r="P1082" s="110">
        <v>-1180368.44</v>
      </c>
      <c r="Q1082" s="110">
        <v>-2322660.11</v>
      </c>
      <c r="R1082" s="110">
        <v>-3464951.78</v>
      </c>
      <c r="S1082" s="110">
        <v>-4607243.45</v>
      </c>
      <c r="T1082" s="110">
        <v>-5749535.1200000001</v>
      </c>
      <c r="U1082" s="110">
        <v>-6891826.79</v>
      </c>
      <c r="V1082" s="110">
        <v>-1180368.46</v>
      </c>
      <c r="W1082" s="110">
        <v>-2322660.13</v>
      </c>
      <c r="X1082" s="110">
        <v>-3464951.8</v>
      </c>
      <c r="Y1082" s="110">
        <v>-4607243.47</v>
      </c>
      <c r="Z1082" s="110">
        <v>-5749535.1399999997</v>
      </c>
      <c r="AA1082" s="110">
        <v>-6891826.8099999996</v>
      </c>
      <c r="AB1082" s="110">
        <v>-1180368.48</v>
      </c>
      <c r="AC1082" s="110"/>
      <c r="AD1082" s="533">
        <f t="shared" si="584"/>
        <v>-4036097.6266666669</v>
      </c>
      <c r="AE1082" s="529"/>
      <c r="AF1082" s="118"/>
      <c r="AG1082" s="270"/>
      <c r="AH1082" s="116"/>
      <c r="AI1082" s="116"/>
      <c r="AJ1082" s="116"/>
      <c r="AK1082" s="117"/>
      <c r="AL1082" s="116">
        <f t="shared" si="586"/>
        <v>0</v>
      </c>
      <c r="AM1082" s="115"/>
      <c r="AN1082" s="116">
        <f t="shared" si="593"/>
        <v>-4036097.6266666669</v>
      </c>
      <c r="AO1082" s="348">
        <f t="shared" si="587"/>
        <v>-4036097.6266666669</v>
      </c>
      <c r="AP1082" s="297"/>
      <c r="AQ1082" s="101">
        <f t="shared" si="585"/>
        <v>-1180368.48</v>
      </c>
      <c r="AR1082" s="116"/>
      <c r="AS1082" s="116"/>
      <c r="AT1082" s="116"/>
      <c r="AU1082" s="117"/>
      <c r="AV1082" s="116">
        <f t="shared" si="588"/>
        <v>0</v>
      </c>
      <c r="AW1082" s="115"/>
      <c r="AX1082" s="116">
        <f t="shared" si="594"/>
        <v>-1180368.48</v>
      </c>
      <c r="AY1082" s="343">
        <f t="shared" si="589"/>
        <v>-1180368.48</v>
      </c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s="21" customFormat="1" ht="12" customHeight="1">
      <c r="A1083" s="196">
        <v>23701013</v>
      </c>
      <c r="B1083" s="241" t="s">
        <v>2735</v>
      </c>
      <c r="C1083" s="155" t="s">
        <v>381</v>
      </c>
      <c r="D1083" s="130" t="str">
        <f t="shared" si="595"/>
        <v>W/C</v>
      </c>
      <c r="E1083" s="130"/>
      <c r="F1083" s="155"/>
      <c r="G1083" s="130"/>
      <c r="H1083" s="212" t="str">
        <f t="shared" si="596"/>
        <v/>
      </c>
      <c r="I1083" s="212" t="str">
        <f t="shared" si="600"/>
        <v/>
      </c>
      <c r="J1083" s="212" t="str">
        <f t="shared" si="601"/>
        <v/>
      </c>
      <c r="K1083" s="212" t="str">
        <f t="shared" si="602"/>
        <v/>
      </c>
      <c r="L1083" s="212" t="str">
        <f t="shared" si="597"/>
        <v>NO</v>
      </c>
      <c r="M1083" s="212" t="str">
        <f t="shared" si="598"/>
        <v>W/C</v>
      </c>
      <c r="N1083" s="212" t="str">
        <f t="shared" si="599"/>
        <v>W/C</v>
      </c>
      <c r="O1083" s="212"/>
      <c r="P1083" s="110">
        <v>0</v>
      </c>
      <c r="Q1083" s="110">
        <v>0</v>
      </c>
      <c r="R1083" s="110">
        <v>0</v>
      </c>
      <c r="S1083" s="110">
        <v>0</v>
      </c>
      <c r="T1083" s="110">
        <v>0</v>
      </c>
      <c r="U1083" s="110">
        <v>0</v>
      </c>
      <c r="V1083" s="110">
        <v>0</v>
      </c>
      <c r="W1083" s="110">
        <v>0</v>
      </c>
      <c r="X1083" s="110">
        <v>0</v>
      </c>
      <c r="Y1083" s="110">
        <v>0</v>
      </c>
      <c r="Z1083" s="110">
        <v>0</v>
      </c>
      <c r="AA1083" s="110">
        <v>0</v>
      </c>
      <c r="AB1083" s="110">
        <v>0</v>
      </c>
      <c r="AC1083" s="110"/>
      <c r="AD1083" s="533">
        <f t="shared" si="584"/>
        <v>0</v>
      </c>
      <c r="AE1083" s="529"/>
      <c r="AF1083" s="118"/>
      <c r="AG1083" s="270"/>
      <c r="AH1083" s="116"/>
      <c r="AI1083" s="116"/>
      <c r="AJ1083" s="116"/>
      <c r="AK1083" s="117"/>
      <c r="AL1083" s="116">
        <f t="shared" si="586"/>
        <v>0</v>
      </c>
      <c r="AM1083" s="115"/>
      <c r="AN1083" s="116">
        <f t="shared" ref="AN1083:AN1104" si="603">AD1083</f>
        <v>0</v>
      </c>
      <c r="AO1083" s="348">
        <f t="shared" si="587"/>
        <v>0</v>
      </c>
      <c r="AP1083" s="297"/>
      <c r="AQ1083" s="101">
        <f t="shared" si="585"/>
        <v>0</v>
      </c>
      <c r="AR1083" s="116"/>
      <c r="AS1083" s="116"/>
      <c r="AT1083" s="116"/>
      <c r="AU1083" s="117"/>
      <c r="AV1083" s="116">
        <f t="shared" si="588"/>
        <v>0</v>
      </c>
      <c r="AW1083" s="115"/>
      <c r="AX1083" s="116">
        <f t="shared" si="594"/>
        <v>0</v>
      </c>
      <c r="AY1083" s="343">
        <f t="shared" si="589"/>
        <v>0</v>
      </c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</row>
    <row r="1084" spans="1:76" s="21" customFormat="1" ht="12" customHeight="1">
      <c r="A1084" s="196">
        <v>23701023</v>
      </c>
      <c r="B1084" s="241" t="s">
        <v>2736</v>
      </c>
      <c r="C1084" s="155" t="s">
        <v>382</v>
      </c>
      <c r="D1084" s="130" t="str">
        <f t="shared" si="595"/>
        <v>W/C</v>
      </c>
      <c r="E1084" s="130"/>
      <c r="F1084" s="155"/>
      <c r="G1084" s="130"/>
      <c r="H1084" s="212" t="str">
        <f t="shared" si="596"/>
        <v/>
      </c>
      <c r="I1084" s="212" t="str">
        <f t="shared" si="600"/>
        <v/>
      </c>
      <c r="J1084" s="212" t="str">
        <f t="shared" si="601"/>
        <v/>
      </c>
      <c r="K1084" s="212" t="str">
        <f t="shared" si="602"/>
        <v/>
      </c>
      <c r="L1084" s="212" t="str">
        <f t="shared" si="597"/>
        <v>NO</v>
      </c>
      <c r="M1084" s="212" t="str">
        <f t="shared" si="598"/>
        <v>W/C</v>
      </c>
      <c r="N1084" s="212" t="str">
        <f t="shared" si="599"/>
        <v>W/C</v>
      </c>
      <c r="O1084" s="212"/>
      <c r="P1084" s="110">
        <v>-746471.05</v>
      </c>
      <c r="Q1084" s="110">
        <v>-2147304.38</v>
      </c>
      <c r="R1084" s="110">
        <v>-3548137.71</v>
      </c>
      <c r="S1084" s="110">
        <v>-4948971.04</v>
      </c>
      <c r="T1084" s="110">
        <v>-6349804.3700000001</v>
      </c>
      <c r="U1084" s="110">
        <v>-7750637.7000000002</v>
      </c>
      <c r="V1084" s="110">
        <v>-746471.03</v>
      </c>
      <c r="W1084" s="110">
        <v>-2147304.36</v>
      </c>
      <c r="X1084" s="110">
        <v>-3548137.69</v>
      </c>
      <c r="Y1084" s="110">
        <v>-4948971.0199999996</v>
      </c>
      <c r="Z1084" s="110">
        <v>-6349804.3499999996</v>
      </c>
      <c r="AA1084" s="110">
        <v>-7750637.6799999997</v>
      </c>
      <c r="AB1084" s="110">
        <v>-746471.01</v>
      </c>
      <c r="AC1084" s="110"/>
      <c r="AD1084" s="533">
        <f t="shared" si="584"/>
        <v>-4248554.3633333333</v>
      </c>
      <c r="AE1084" s="529"/>
      <c r="AF1084" s="118"/>
      <c r="AG1084" s="270"/>
      <c r="AH1084" s="116"/>
      <c r="AI1084" s="116"/>
      <c r="AJ1084" s="116"/>
      <c r="AK1084" s="117"/>
      <c r="AL1084" s="116">
        <f t="shared" si="586"/>
        <v>0</v>
      </c>
      <c r="AM1084" s="115"/>
      <c r="AN1084" s="116">
        <f t="shared" si="603"/>
        <v>-4248554.3633333333</v>
      </c>
      <c r="AO1084" s="348">
        <f t="shared" si="587"/>
        <v>-4248554.3633333333</v>
      </c>
      <c r="AP1084" s="297"/>
      <c r="AQ1084" s="101">
        <f t="shared" si="585"/>
        <v>-746471.01</v>
      </c>
      <c r="AR1084" s="116"/>
      <c r="AS1084" s="116"/>
      <c r="AT1084" s="116"/>
      <c r="AU1084" s="117"/>
      <c r="AV1084" s="116">
        <f t="shared" si="588"/>
        <v>0</v>
      </c>
      <c r="AW1084" s="115"/>
      <c r="AX1084" s="116">
        <f t="shared" si="594"/>
        <v>-746471.01</v>
      </c>
      <c r="AY1084" s="343">
        <f t="shared" si="589"/>
        <v>-746471.01</v>
      </c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</row>
    <row r="1085" spans="1:76" s="21" customFormat="1" ht="12" customHeight="1">
      <c r="A1085" s="196">
        <v>23701033</v>
      </c>
      <c r="B1085" s="241" t="s">
        <v>2737</v>
      </c>
      <c r="C1085" s="158" t="s">
        <v>1333</v>
      </c>
      <c r="D1085" s="130" t="str">
        <f t="shared" si="595"/>
        <v>W/C</v>
      </c>
      <c r="E1085" s="130"/>
      <c r="F1085" s="158"/>
      <c r="G1085" s="130"/>
      <c r="H1085" s="212" t="str">
        <f t="shared" si="596"/>
        <v/>
      </c>
      <c r="I1085" s="212" t="str">
        <f t="shared" si="600"/>
        <v/>
      </c>
      <c r="J1085" s="212" t="str">
        <f t="shared" si="601"/>
        <v/>
      </c>
      <c r="K1085" s="212" t="str">
        <f t="shared" si="602"/>
        <v/>
      </c>
      <c r="L1085" s="212" t="str">
        <f t="shared" si="597"/>
        <v>NO</v>
      </c>
      <c r="M1085" s="212" t="str">
        <f t="shared" si="598"/>
        <v>W/C</v>
      </c>
      <c r="N1085" s="212" t="str">
        <f t="shared" si="599"/>
        <v>W/C</v>
      </c>
      <c r="O1085" s="212"/>
      <c r="P1085" s="110">
        <v>-5542033.3300000001</v>
      </c>
      <c r="Q1085" s="110">
        <v>-7110533.3300000001</v>
      </c>
      <c r="R1085" s="110">
        <v>-8679033.3300000001</v>
      </c>
      <c r="S1085" s="110">
        <v>-836533.33</v>
      </c>
      <c r="T1085" s="110">
        <v>-2405033.33</v>
      </c>
      <c r="U1085" s="110">
        <v>-3973533.33</v>
      </c>
      <c r="V1085" s="110">
        <v>-5542033.3300000001</v>
      </c>
      <c r="W1085" s="110">
        <v>-7110533.3300000001</v>
      </c>
      <c r="X1085" s="110">
        <v>-8679033.3300000001</v>
      </c>
      <c r="Y1085" s="110">
        <v>-836533.33</v>
      </c>
      <c r="Z1085" s="110">
        <v>-2405033.33</v>
      </c>
      <c r="AA1085" s="110">
        <v>-3973533.33</v>
      </c>
      <c r="AB1085" s="110">
        <v>-5542033.3300000001</v>
      </c>
      <c r="AC1085" s="110"/>
      <c r="AD1085" s="533">
        <f t="shared" si="584"/>
        <v>-4757783.3299999991</v>
      </c>
      <c r="AE1085" s="529"/>
      <c r="AF1085" s="118"/>
      <c r="AG1085" s="270"/>
      <c r="AH1085" s="116"/>
      <c r="AI1085" s="116"/>
      <c r="AJ1085" s="116"/>
      <c r="AK1085" s="117"/>
      <c r="AL1085" s="116">
        <f t="shared" si="586"/>
        <v>0</v>
      </c>
      <c r="AM1085" s="115"/>
      <c r="AN1085" s="116">
        <f t="shared" si="603"/>
        <v>-4757783.3299999991</v>
      </c>
      <c r="AO1085" s="348">
        <f t="shared" si="587"/>
        <v>-4757783.3299999991</v>
      </c>
      <c r="AP1085" s="297"/>
      <c r="AQ1085" s="101">
        <f t="shared" si="585"/>
        <v>-5542033.3300000001</v>
      </c>
      <c r="AR1085" s="116"/>
      <c r="AS1085" s="116"/>
      <c r="AT1085" s="116"/>
      <c r="AU1085" s="117"/>
      <c r="AV1085" s="116">
        <f t="shared" si="588"/>
        <v>0</v>
      </c>
      <c r="AW1085" s="115"/>
      <c r="AX1085" s="116">
        <f t="shared" si="594"/>
        <v>-5542033.3300000001</v>
      </c>
      <c r="AY1085" s="343">
        <f t="shared" si="589"/>
        <v>-5542033.3300000001</v>
      </c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</row>
    <row r="1086" spans="1:76" s="21" customFormat="1" ht="12" customHeight="1">
      <c r="A1086" s="210">
        <v>23701053</v>
      </c>
      <c r="B1086" s="254" t="s">
        <v>2738</v>
      </c>
      <c r="C1086" s="131" t="s">
        <v>697</v>
      </c>
      <c r="D1086" s="130" t="str">
        <f t="shared" si="595"/>
        <v>W/C</v>
      </c>
      <c r="E1086" s="130"/>
      <c r="F1086" s="128"/>
      <c r="G1086" s="130"/>
      <c r="H1086" s="212" t="str">
        <f t="shared" si="596"/>
        <v/>
      </c>
      <c r="I1086" s="212" t="str">
        <f t="shared" si="600"/>
        <v/>
      </c>
      <c r="J1086" s="212" t="str">
        <f t="shared" si="601"/>
        <v/>
      </c>
      <c r="K1086" s="212" t="str">
        <f t="shared" si="602"/>
        <v/>
      </c>
      <c r="L1086" s="212" t="str">
        <f t="shared" si="597"/>
        <v>NO</v>
      </c>
      <c r="M1086" s="212" t="str">
        <f t="shared" si="598"/>
        <v>W/C</v>
      </c>
      <c r="N1086" s="212" t="str">
        <f t="shared" si="599"/>
        <v>W/C</v>
      </c>
      <c r="O1086" s="212"/>
      <c r="P1086" s="110">
        <v>-1452916.89</v>
      </c>
      <c r="Q1086" s="110">
        <v>-2905833.56</v>
      </c>
      <c r="R1086" s="110">
        <v>-4358750.2300000004</v>
      </c>
      <c r="S1086" s="110">
        <v>-5811666.9000000004</v>
      </c>
      <c r="T1086" s="110">
        <v>-7264583.5700000003</v>
      </c>
      <c r="U1086" s="110">
        <v>-8717500.2400000002</v>
      </c>
      <c r="V1086" s="110">
        <v>-863399.75</v>
      </c>
      <c r="W1086" s="110">
        <v>-1726799.26</v>
      </c>
      <c r="X1086" s="110">
        <v>-2506643.98</v>
      </c>
      <c r="Y1086" s="110">
        <v>-220908.43</v>
      </c>
      <c r="Z1086" s="110">
        <v>0</v>
      </c>
      <c r="AA1086" s="110">
        <v>0</v>
      </c>
      <c r="AB1086" s="110">
        <v>0</v>
      </c>
      <c r="AC1086" s="110"/>
      <c r="AD1086" s="533">
        <f t="shared" si="584"/>
        <v>-2925212.030416667</v>
      </c>
      <c r="AE1086" s="529"/>
      <c r="AF1086" s="118"/>
      <c r="AG1086" s="270"/>
      <c r="AH1086" s="116"/>
      <c r="AI1086" s="116"/>
      <c r="AJ1086" s="116"/>
      <c r="AK1086" s="117"/>
      <c r="AL1086" s="116">
        <f t="shared" si="586"/>
        <v>0</v>
      </c>
      <c r="AM1086" s="115"/>
      <c r="AN1086" s="116">
        <f t="shared" si="603"/>
        <v>-2925212.030416667</v>
      </c>
      <c r="AO1086" s="348">
        <f t="shared" si="587"/>
        <v>-2925212.030416667</v>
      </c>
      <c r="AP1086" s="297"/>
      <c r="AQ1086" s="101">
        <f t="shared" si="585"/>
        <v>0</v>
      </c>
      <c r="AR1086" s="116"/>
      <c r="AS1086" s="116"/>
      <c r="AT1086" s="116"/>
      <c r="AU1086" s="117"/>
      <c r="AV1086" s="116">
        <f t="shared" si="588"/>
        <v>0</v>
      </c>
      <c r="AW1086" s="115"/>
      <c r="AX1086" s="116">
        <f t="shared" si="594"/>
        <v>0</v>
      </c>
      <c r="AY1086" s="343">
        <f t="shared" si="589"/>
        <v>0</v>
      </c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</row>
    <row r="1087" spans="1:76" s="21" customFormat="1" ht="12" customHeight="1">
      <c r="A1087" s="195">
        <v>23701063</v>
      </c>
      <c r="B1087" s="126" t="s">
        <v>2739</v>
      </c>
      <c r="C1087" s="109" t="s">
        <v>828</v>
      </c>
      <c r="D1087" s="130" t="str">
        <f t="shared" si="595"/>
        <v>W/C</v>
      </c>
      <c r="E1087" s="130"/>
      <c r="F1087" s="109"/>
      <c r="G1087" s="130"/>
      <c r="H1087" s="212" t="str">
        <f t="shared" si="596"/>
        <v/>
      </c>
      <c r="I1087" s="212" t="str">
        <f t="shared" si="600"/>
        <v/>
      </c>
      <c r="J1087" s="212" t="str">
        <f t="shared" si="601"/>
        <v/>
      </c>
      <c r="K1087" s="212" t="str">
        <f t="shared" si="602"/>
        <v/>
      </c>
      <c r="L1087" s="212" t="str">
        <f t="shared" si="597"/>
        <v>NO</v>
      </c>
      <c r="M1087" s="212" t="str">
        <f t="shared" si="598"/>
        <v>W/C</v>
      </c>
      <c r="N1087" s="212" t="str">
        <f t="shared" si="599"/>
        <v>W/C</v>
      </c>
      <c r="O1087" s="212"/>
      <c r="P1087" s="110">
        <v>-8826.86</v>
      </c>
      <c r="Q1087" s="110">
        <v>-100836.99</v>
      </c>
      <c r="R1087" s="110">
        <v>-201320.99</v>
      </c>
      <c r="S1087" s="110">
        <v>-11180.27</v>
      </c>
      <c r="T1087" s="110">
        <v>-26832.21</v>
      </c>
      <c r="U1087" s="110">
        <v>-146101.21</v>
      </c>
      <c r="V1087" s="110">
        <v>-16567.43</v>
      </c>
      <c r="W1087" s="110">
        <v>-131872.15</v>
      </c>
      <c r="X1087" s="110">
        <v>-243190.15</v>
      </c>
      <c r="Y1087" s="110">
        <v>-12545.26</v>
      </c>
      <c r="Z1087" s="110">
        <v>-124047.57</v>
      </c>
      <c r="AA1087" s="110">
        <v>-245929.57</v>
      </c>
      <c r="AB1087" s="110">
        <v>-12670.79</v>
      </c>
      <c r="AC1087" s="110"/>
      <c r="AD1087" s="533">
        <f t="shared" si="584"/>
        <v>-105931.05208333333</v>
      </c>
      <c r="AE1087" s="529"/>
      <c r="AF1087" s="118"/>
      <c r="AG1087" s="270"/>
      <c r="AH1087" s="116"/>
      <c r="AI1087" s="116"/>
      <c r="AJ1087" s="116"/>
      <c r="AK1087" s="117"/>
      <c r="AL1087" s="116">
        <f t="shared" si="586"/>
        <v>0</v>
      </c>
      <c r="AM1087" s="115"/>
      <c r="AN1087" s="116">
        <f t="shared" si="603"/>
        <v>-105931.05208333333</v>
      </c>
      <c r="AO1087" s="348">
        <f t="shared" si="587"/>
        <v>-105931.05208333333</v>
      </c>
      <c r="AP1087" s="297"/>
      <c r="AQ1087" s="101">
        <f t="shared" si="585"/>
        <v>-12670.79</v>
      </c>
      <c r="AR1087" s="116"/>
      <c r="AS1087" s="116"/>
      <c r="AT1087" s="116"/>
      <c r="AU1087" s="117"/>
      <c r="AV1087" s="116">
        <f t="shared" si="588"/>
        <v>0</v>
      </c>
      <c r="AW1087" s="115"/>
      <c r="AX1087" s="116">
        <f t="shared" si="594"/>
        <v>-12670.79</v>
      </c>
      <c r="AY1087" s="343">
        <f t="shared" si="589"/>
        <v>-12670.79</v>
      </c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s="21" customFormat="1" ht="12" customHeight="1">
      <c r="A1088" s="423" t="s">
        <v>1692</v>
      </c>
      <c r="B1088" s="424"/>
      <c r="C1088" s="410" t="s">
        <v>1682</v>
      </c>
      <c r="D1088" s="411" t="str">
        <f t="shared" si="595"/>
        <v>W/C</v>
      </c>
      <c r="E1088" s="411"/>
      <c r="F1088" s="428">
        <v>43268</v>
      </c>
      <c r="G1088" s="411"/>
      <c r="H1088" s="412"/>
      <c r="I1088" s="412"/>
      <c r="J1088" s="412"/>
      <c r="K1088" s="412"/>
      <c r="L1088" s="412" t="str">
        <f t="shared" ref="L1088" si="604">IF(VALUE(AM1088),"W/C",IF(ISBLANK(AM1088),"NO","W/C"))</f>
        <v>NO</v>
      </c>
      <c r="M1088" s="412" t="str">
        <f t="shared" ref="M1088" si="605">IF(VALUE(AN1088),"W/C",IF(ISBLANK(AN1088),"NO","W/C"))</f>
        <v>W/C</v>
      </c>
      <c r="N1088" s="412" t="str">
        <f t="shared" ref="N1088" si="606">IF(OR(CONCATENATE(L1088,M1088)="NOW/C",CONCATENATE(L1088,M1088)="W/CNO"),"W/C","")</f>
        <v>W/C</v>
      </c>
      <c r="O1088" s="412"/>
      <c r="P1088" s="413"/>
      <c r="Q1088" s="413"/>
      <c r="R1088" s="413"/>
      <c r="S1088" s="413"/>
      <c r="T1088" s="413"/>
      <c r="U1088" s="413"/>
      <c r="V1088" s="413"/>
      <c r="W1088" s="413"/>
      <c r="X1088" s="413"/>
      <c r="Y1088" s="413"/>
      <c r="Z1088" s="413"/>
      <c r="AA1088" s="413"/>
      <c r="AB1088" s="413">
        <v>-1126133.33</v>
      </c>
      <c r="AC1088" s="413"/>
      <c r="AD1088" s="534">
        <f t="shared" si="584"/>
        <v>-46922.222083333334</v>
      </c>
      <c r="AE1088" s="530"/>
      <c r="AF1088" s="530"/>
      <c r="AG1088" s="540"/>
      <c r="AH1088" s="416"/>
      <c r="AI1088" s="416"/>
      <c r="AJ1088" s="416"/>
      <c r="AK1088" s="417"/>
      <c r="AL1088" s="416">
        <f t="shared" si="586"/>
        <v>0</v>
      </c>
      <c r="AM1088" s="418"/>
      <c r="AN1088" s="416">
        <f t="shared" ref="AN1088" si="607">AD1088</f>
        <v>-46922.222083333334</v>
      </c>
      <c r="AO1088" s="419">
        <f t="shared" ref="AO1088" si="608">AM1088+AN1088</f>
        <v>-46922.222083333334</v>
      </c>
      <c r="AP1088" s="297"/>
      <c r="AQ1088" s="420">
        <f t="shared" si="585"/>
        <v>-1126133.33</v>
      </c>
      <c r="AR1088" s="416"/>
      <c r="AS1088" s="416"/>
      <c r="AT1088" s="416"/>
      <c r="AU1088" s="417"/>
      <c r="AV1088" s="416">
        <f t="shared" ref="AV1088" si="609">SUM(AS1088:AU1088)</f>
        <v>0</v>
      </c>
      <c r="AW1088" s="418"/>
      <c r="AX1088" s="416">
        <f t="shared" ref="AX1088" si="610">AQ1088</f>
        <v>-1126133.33</v>
      </c>
      <c r="AY1088" s="421">
        <f t="shared" ref="AY1088" si="611">AW1088+AX1088</f>
        <v>-1126133.33</v>
      </c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</row>
    <row r="1089" spans="1:76" s="21" customFormat="1" ht="12" customHeight="1">
      <c r="A1089" s="195">
        <v>23701113</v>
      </c>
      <c r="B1089" s="126" t="s">
        <v>2740</v>
      </c>
      <c r="C1089" s="109" t="s">
        <v>1334</v>
      </c>
      <c r="D1089" s="130" t="str">
        <f t="shared" si="595"/>
        <v>W/C</v>
      </c>
      <c r="E1089" s="130"/>
      <c r="F1089" s="109"/>
      <c r="G1089" s="130"/>
      <c r="H1089" s="212" t="str">
        <f t="shared" ref="H1089:H1120" si="612">IF(VALUE(AH1089),H$7,IF(ISBLANK(AH1089),"",H$7))</f>
        <v/>
      </c>
      <c r="I1089" s="212" t="str">
        <f t="shared" ref="I1089:I1120" si="613">IF(VALUE(AI1089),I$7,IF(ISBLANK(AI1089),"",I$7))</f>
        <v/>
      </c>
      <c r="J1089" s="212" t="str">
        <f t="shared" ref="J1089:J1120" si="614">IF(VALUE(AJ1089),J$7,IF(ISBLANK(AJ1089),"",J$7))</f>
        <v/>
      </c>
      <c r="K1089" s="212" t="str">
        <f t="shared" ref="K1089:K1120" si="615">IF(VALUE(AK1089),K$7,IF(ISBLANK(AK1089),"",K$7))</f>
        <v/>
      </c>
      <c r="L1089" s="212" t="str">
        <f t="shared" si="597"/>
        <v>NO</v>
      </c>
      <c r="M1089" s="212" t="str">
        <f t="shared" si="598"/>
        <v>W/C</v>
      </c>
      <c r="N1089" s="212" t="str">
        <f t="shared" si="599"/>
        <v>W/C</v>
      </c>
      <c r="O1089" s="212"/>
      <c r="P1089" s="110">
        <v>-5037375</v>
      </c>
      <c r="Q1089" s="110">
        <v>-6716500</v>
      </c>
      <c r="R1089" s="110">
        <v>-8395625</v>
      </c>
      <c r="S1089" s="110">
        <v>-10074750</v>
      </c>
      <c r="T1089" s="110">
        <v>-1679125</v>
      </c>
      <c r="U1089" s="110">
        <v>-3358250</v>
      </c>
      <c r="V1089" s="110">
        <v>-5037375</v>
      </c>
      <c r="W1089" s="110">
        <v>-6716500</v>
      </c>
      <c r="X1089" s="110">
        <v>-8395625</v>
      </c>
      <c r="Y1089" s="110">
        <v>-10074750</v>
      </c>
      <c r="Z1089" s="110">
        <v>-1679125</v>
      </c>
      <c r="AA1089" s="110">
        <v>-3358250</v>
      </c>
      <c r="AB1089" s="110">
        <v>-5037375</v>
      </c>
      <c r="AC1089" s="110"/>
      <c r="AD1089" s="533">
        <f t="shared" si="584"/>
        <v>-5876937.5</v>
      </c>
      <c r="AE1089" s="529"/>
      <c r="AF1089" s="118"/>
      <c r="AG1089" s="270"/>
      <c r="AH1089" s="116"/>
      <c r="AI1089" s="116"/>
      <c r="AJ1089" s="116"/>
      <c r="AK1089" s="117"/>
      <c r="AL1089" s="116">
        <f t="shared" si="586"/>
        <v>0</v>
      </c>
      <c r="AM1089" s="115"/>
      <c r="AN1089" s="116">
        <f t="shared" si="603"/>
        <v>-5876937.5</v>
      </c>
      <c r="AO1089" s="348">
        <f t="shared" si="587"/>
        <v>-5876937.5</v>
      </c>
      <c r="AP1089" s="297"/>
      <c r="AQ1089" s="101">
        <f t="shared" si="585"/>
        <v>-5037375</v>
      </c>
      <c r="AR1089" s="116"/>
      <c r="AS1089" s="116"/>
      <c r="AT1089" s="116"/>
      <c r="AU1089" s="117"/>
      <c r="AV1089" s="116">
        <f t="shared" si="588"/>
        <v>0</v>
      </c>
      <c r="AW1089" s="115"/>
      <c r="AX1089" s="116">
        <f t="shared" si="594"/>
        <v>-5037375</v>
      </c>
      <c r="AY1089" s="343">
        <f t="shared" si="589"/>
        <v>-5037375</v>
      </c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</row>
    <row r="1090" spans="1:76" s="21" customFormat="1" ht="12" customHeight="1">
      <c r="A1090" s="195">
        <v>23701123</v>
      </c>
      <c r="B1090" s="126" t="s">
        <v>2741</v>
      </c>
      <c r="C1090" s="109" t="s">
        <v>1454</v>
      </c>
      <c r="D1090" s="130" t="str">
        <f t="shared" si="595"/>
        <v>W/C</v>
      </c>
      <c r="E1090" s="130"/>
      <c r="F1090" s="109"/>
      <c r="G1090" s="130"/>
      <c r="H1090" s="212" t="str">
        <f t="shared" si="612"/>
        <v/>
      </c>
      <c r="I1090" s="212" t="str">
        <f t="shared" si="613"/>
        <v/>
      </c>
      <c r="J1090" s="212" t="str">
        <f t="shared" si="614"/>
        <v/>
      </c>
      <c r="K1090" s="212" t="str">
        <f t="shared" si="615"/>
        <v/>
      </c>
      <c r="L1090" s="212" t="str">
        <f t="shared" si="597"/>
        <v>NO</v>
      </c>
      <c r="M1090" s="212" t="str">
        <f t="shared" si="598"/>
        <v>W/C</v>
      </c>
      <c r="N1090" s="212" t="str">
        <f t="shared" si="599"/>
        <v>W/C</v>
      </c>
      <c r="O1090" s="212"/>
      <c r="P1090" s="110">
        <v>-5597809.2199999997</v>
      </c>
      <c r="Q1090" s="110">
        <v>-7167288.3899999997</v>
      </c>
      <c r="R1090" s="110">
        <v>-8736767.5600000005</v>
      </c>
      <c r="S1090" s="110">
        <v>-889371.73</v>
      </c>
      <c r="T1090" s="110">
        <v>-2458850.9</v>
      </c>
      <c r="U1090" s="110">
        <v>-4028330.07</v>
      </c>
      <c r="V1090" s="110">
        <v>-5597809.2400000002</v>
      </c>
      <c r="W1090" s="110">
        <v>-7167288.4100000001</v>
      </c>
      <c r="X1090" s="110">
        <v>-8736767.5800000001</v>
      </c>
      <c r="Y1090" s="110">
        <v>-889371.75</v>
      </c>
      <c r="Z1090" s="110">
        <v>-2458850.92</v>
      </c>
      <c r="AA1090" s="110">
        <v>-4028330.09</v>
      </c>
      <c r="AB1090" s="110">
        <v>-5597809.2599999998</v>
      </c>
      <c r="AC1090" s="110"/>
      <c r="AD1090" s="533">
        <f t="shared" si="584"/>
        <v>-4813069.6566666672</v>
      </c>
      <c r="AE1090" s="529"/>
      <c r="AF1090" s="118"/>
      <c r="AG1090" s="270"/>
      <c r="AH1090" s="116"/>
      <c r="AI1090" s="116"/>
      <c r="AJ1090" s="116"/>
      <c r="AK1090" s="117"/>
      <c r="AL1090" s="116">
        <f t="shared" si="586"/>
        <v>0</v>
      </c>
      <c r="AM1090" s="115"/>
      <c r="AN1090" s="116">
        <f t="shared" si="603"/>
        <v>-4813069.6566666672</v>
      </c>
      <c r="AO1090" s="348">
        <f t="shared" si="587"/>
        <v>-4813069.6566666672</v>
      </c>
      <c r="AP1090" s="297"/>
      <c r="AQ1090" s="101">
        <f t="shared" si="585"/>
        <v>-5597809.2599999998</v>
      </c>
      <c r="AR1090" s="116"/>
      <c r="AS1090" s="116"/>
      <c r="AT1090" s="116"/>
      <c r="AU1090" s="117"/>
      <c r="AV1090" s="116">
        <f t="shared" si="588"/>
        <v>0</v>
      </c>
      <c r="AW1090" s="115"/>
      <c r="AX1090" s="116">
        <f t="shared" si="594"/>
        <v>-5597809.2599999998</v>
      </c>
      <c r="AY1090" s="343">
        <f t="shared" si="589"/>
        <v>-5597809.2599999998</v>
      </c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</row>
    <row r="1091" spans="1:76" s="21" customFormat="1" ht="12" customHeight="1">
      <c r="A1091" s="195">
        <v>23701133</v>
      </c>
      <c r="B1091" s="126" t="s">
        <v>2742</v>
      </c>
      <c r="C1091" s="109" t="s">
        <v>757</v>
      </c>
      <c r="D1091" s="130" t="str">
        <f t="shared" si="595"/>
        <v>W/C</v>
      </c>
      <c r="E1091" s="130"/>
      <c r="F1091" s="109"/>
      <c r="G1091" s="130"/>
      <c r="H1091" s="212" t="str">
        <f t="shared" si="612"/>
        <v/>
      </c>
      <c r="I1091" s="212" t="str">
        <f t="shared" si="613"/>
        <v/>
      </c>
      <c r="J1091" s="212" t="str">
        <f t="shared" si="614"/>
        <v/>
      </c>
      <c r="K1091" s="212" t="str">
        <f t="shared" si="615"/>
        <v/>
      </c>
      <c r="L1091" s="212" t="str">
        <f t="shared" si="597"/>
        <v>NO</v>
      </c>
      <c r="M1091" s="212" t="str">
        <f t="shared" si="598"/>
        <v>W/C</v>
      </c>
      <c r="N1091" s="212" t="str">
        <f t="shared" si="599"/>
        <v>W/C</v>
      </c>
      <c r="O1091" s="212"/>
      <c r="P1091" s="110">
        <v>-6644610.8200000003</v>
      </c>
      <c r="Q1091" s="110">
        <v>-640444.15</v>
      </c>
      <c r="R1091" s="110">
        <v>-1841277.48</v>
      </c>
      <c r="S1091" s="110">
        <v>-3042110.81</v>
      </c>
      <c r="T1091" s="110">
        <v>-4242944.1399999997</v>
      </c>
      <c r="U1091" s="110">
        <v>-5443777.4699999997</v>
      </c>
      <c r="V1091" s="110">
        <v>-6644610.7999999998</v>
      </c>
      <c r="W1091" s="110">
        <v>-640444.13</v>
      </c>
      <c r="X1091" s="110">
        <v>-1841277.46</v>
      </c>
      <c r="Y1091" s="110">
        <v>-3042110.79</v>
      </c>
      <c r="Z1091" s="110">
        <v>-4242944.12</v>
      </c>
      <c r="AA1091" s="110">
        <v>-5443777.4500000002</v>
      </c>
      <c r="AB1091" s="110">
        <v>-6644610.7800000003</v>
      </c>
      <c r="AC1091" s="110"/>
      <c r="AD1091" s="533">
        <f t="shared" si="584"/>
        <v>-3642527.4666666663</v>
      </c>
      <c r="AE1091" s="529"/>
      <c r="AF1091" s="118"/>
      <c r="AG1091" s="270"/>
      <c r="AH1091" s="116"/>
      <c r="AI1091" s="116"/>
      <c r="AJ1091" s="116"/>
      <c r="AK1091" s="117"/>
      <c r="AL1091" s="116">
        <f t="shared" si="586"/>
        <v>0</v>
      </c>
      <c r="AM1091" s="115"/>
      <c r="AN1091" s="116">
        <f t="shared" si="603"/>
        <v>-3642527.4666666663</v>
      </c>
      <c r="AO1091" s="348">
        <f t="shared" si="587"/>
        <v>-3642527.4666666663</v>
      </c>
      <c r="AP1091" s="297"/>
      <c r="AQ1091" s="101">
        <f t="shared" si="585"/>
        <v>-6644610.7800000003</v>
      </c>
      <c r="AR1091" s="116"/>
      <c r="AS1091" s="116"/>
      <c r="AT1091" s="116"/>
      <c r="AU1091" s="117"/>
      <c r="AV1091" s="116">
        <f t="shared" si="588"/>
        <v>0</v>
      </c>
      <c r="AW1091" s="115"/>
      <c r="AX1091" s="116">
        <f t="shared" si="594"/>
        <v>-6644610.7800000003</v>
      </c>
      <c r="AY1091" s="343">
        <f t="shared" si="589"/>
        <v>-6644610.7800000003</v>
      </c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</row>
    <row r="1092" spans="1:76" s="21" customFormat="1" ht="12" customHeight="1">
      <c r="A1092" s="195">
        <v>23701143</v>
      </c>
      <c r="B1092" s="126" t="s">
        <v>2743</v>
      </c>
      <c r="C1092" s="109" t="s">
        <v>1455</v>
      </c>
      <c r="D1092" s="130" t="str">
        <f t="shared" si="595"/>
        <v>W/C</v>
      </c>
      <c r="E1092" s="130"/>
      <c r="F1092" s="109"/>
      <c r="G1092" s="130"/>
      <c r="H1092" s="212" t="str">
        <f t="shared" si="612"/>
        <v/>
      </c>
      <c r="I1092" s="212" t="str">
        <f t="shared" si="613"/>
        <v/>
      </c>
      <c r="J1092" s="212" t="str">
        <f t="shared" si="614"/>
        <v/>
      </c>
      <c r="K1092" s="212" t="str">
        <f t="shared" si="615"/>
        <v/>
      </c>
      <c r="L1092" s="212" t="str">
        <f t="shared" si="597"/>
        <v>NO</v>
      </c>
      <c r="M1092" s="212" t="str">
        <f t="shared" si="598"/>
        <v>W/C</v>
      </c>
      <c r="N1092" s="212" t="str">
        <f t="shared" si="599"/>
        <v>W/C</v>
      </c>
      <c r="O1092" s="212"/>
      <c r="P1092" s="110">
        <v>-3617716.66</v>
      </c>
      <c r="Q1092" s="110">
        <v>-5027216.66</v>
      </c>
      <c r="R1092" s="110">
        <v>-6436716.6600000001</v>
      </c>
      <c r="S1092" s="110">
        <v>-7846216.6600000001</v>
      </c>
      <c r="T1092" s="110">
        <v>-798716.66</v>
      </c>
      <c r="U1092" s="110">
        <v>-2208216.66</v>
      </c>
      <c r="V1092" s="110">
        <v>-3617716.66</v>
      </c>
      <c r="W1092" s="110">
        <v>-5027216.66</v>
      </c>
      <c r="X1092" s="110">
        <v>-6436716.6600000001</v>
      </c>
      <c r="Y1092" s="110">
        <v>-7846216.6600000001</v>
      </c>
      <c r="Z1092" s="110">
        <v>-798716.66</v>
      </c>
      <c r="AA1092" s="110">
        <v>-2208216.66</v>
      </c>
      <c r="AB1092" s="110">
        <v>-3617716.66</v>
      </c>
      <c r="AC1092" s="110"/>
      <c r="AD1092" s="533">
        <f t="shared" si="584"/>
        <v>-4322466.6599999992</v>
      </c>
      <c r="AE1092" s="529"/>
      <c r="AF1092" s="118"/>
      <c r="AG1092" s="270"/>
      <c r="AH1092" s="116"/>
      <c r="AI1092" s="116"/>
      <c r="AJ1092" s="116"/>
      <c r="AK1092" s="117"/>
      <c r="AL1092" s="116">
        <f t="shared" si="586"/>
        <v>0</v>
      </c>
      <c r="AM1092" s="115"/>
      <c r="AN1092" s="116">
        <f t="shared" si="603"/>
        <v>-4322466.6599999992</v>
      </c>
      <c r="AO1092" s="348">
        <f t="shared" si="587"/>
        <v>-4322466.6599999992</v>
      </c>
      <c r="AP1092" s="297"/>
      <c r="AQ1092" s="101">
        <f t="shared" si="585"/>
        <v>-3617716.66</v>
      </c>
      <c r="AR1092" s="116"/>
      <c r="AS1092" s="116"/>
      <c r="AT1092" s="116"/>
      <c r="AU1092" s="117"/>
      <c r="AV1092" s="116">
        <f t="shared" si="588"/>
        <v>0</v>
      </c>
      <c r="AW1092" s="115"/>
      <c r="AX1092" s="116">
        <f t="shared" si="594"/>
        <v>-3617716.66</v>
      </c>
      <c r="AY1092" s="343">
        <f t="shared" si="589"/>
        <v>-3617716.66</v>
      </c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</row>
    <row r="1093" spans="1:76" s="21" customFormat="1" ht="12" customHeight="1">
      <c r="A1093" s="195">
        <v>23701153</v>
      </c>
      <c r="B1093" s="126" t="s">
        <v>2744</v>
      </c>
      <c r="C1093" s="109" t="s">
        <v>849</v>
      </c>
      <c r="D1093" s="130" t="str">
        <f t="shared" si="595"/>
        <v>W/C</v>
      </c>
      <c r="E1093" s="130"/>
      <c r="F1093" s="109"/>
      <c r="G1093" s="130"/>
      <c r="H1093" s="212" t="str">
        <f t="shared" si="612"/>
        <v/>
      </c>
      <c r="I1093" s="212" t="str">
        <f t="shared" si="613"/>
        <v/>
      </c>
      <c r="J1093" s="212" t="str">
        <f t="shared" si="614"/>
        <v/>
      </c>
      <c r="K1093" s="212" t="str">
        <f t="shared" si="615"/>
        <v/>
      </c>
      <c r="L1093" s="212" t="str">
        <f t="shared" si="597"/>
        <v>NO</v>
      </c>
      <c r="M1093" s="212" t="str">
        <f t="shared" si="598"/>
        <v>W/C</v>
      </c>
      <c r="N1093" s="212" t="str">
        <f t="shared" si="599"/>
        <v>W/C</v>
      </c>
      <c r="O1093" s="212"/>
      <c r="P1093" s="110">
        <v>-1416416.67</v>
      </c>
      <c r="Q1093" s="110">
        <v>-2340166.67</v>
      </c>
      <c r="R1093" s="110">
        <v>-3263916.67</v>
      </c>
      <c r="S1093" s="110">
        <v>-4187666.67</v>
      </c>
      <c r="T1093" s="110">
        <v>-5111416.67</v>
      </c>
      <c r="U1093" s="110">
        <v>-492666.67</v>
      </c>
      <c r="V1093" s="110">
        <v>-1416416.67</v>
      </c>
      <c r="W1093" s="110">
        <v>-2340166.67</v>
      </c>
      <c r="X1093" s="110">
        <v>-3263916.67</v>
      </c>
      <c r="Y1093" s="110">
        <v>-4187666.67</v>
      </c>
      <c r="Z1093" s="110">
        <v>-5111416.67</v>
      </c>
      <c r="AA1093" s="110">
        <v>-492666.67</v>
      </c>
      <c r="AB1093" s="110">
        <v>-1416416.67</v>
      </c>
      <c r="AC1093" s="110"/>
      <c r="AD1093" s="533">
        <f t="shared" si="584"/>
        <v>-2802041.6700000004</v>
      </c>
      <c r="AE1093" s="529"/>
      <c r="AF1093" s="118"/>
      <c r="AG1093" s="270"/>
      <c r="AH1093" s="116"/>
      <c r="AI1093" s="116"/>
      <c r="AJ1093" s="116"/>
      <c r="AK1093" s="117"/>
      <c r="AL1093" s="116">
        <f t="shared" si="586"/>
        <v>0</v>
      </c>
      <c r="AM1093" s="115"/>
      <c r="AN1093" s="116">
        <f t="shared" si="603"/>
        <v>-2802041.6700000004</v>
      </c>
      <c r="AO1093" s="348">
        <f t="shared" si="587"/>
        <v>-2802041.6700000004</v>
      </c>
      <c r="AP1093" s="297"/>
      <c r="AQ1093" s="101">
        <f t="shared" si="585"/>
        <v>-1416416.67</v>
      </c>
      <c r="AR1093" s="116"/>
      <c r="AS1093" s="116"/>
      <c r="AT1093" s="116"/>
      <c r="AU1093" s="117"/>
      <c r="AV1093" s="116">
        <f t="shared" si="588"/>
        <v>0</v>
      </c>
      <c r="AW1093" s="115"/>
      <c r="AX1093" s="116">
        <f t="shared" si="594"/>
        <v>-1416416.67</v>
      </c>
      <c r="AY1093" s="343">
        <f t="shared" si="589"/>
        <v>-1416416.67</v>
      </c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</row>
    <row r="1094" spans="1:76" s="21" customFormat="1" ht="12" customHeight="1">
      <c r="A1094" s="195">
        <v>23701163</v>
      </c>
      <c r="B1094" s="126" t="s">
        <v>2745</v>
      </c>
      <c r="C1094" s="109" t="s">
        <v>850</v>
      </c>
      <c r="D1094" s="130" t="str">
        <f t="shared" si="595"/>
        <v>W/C</v>
      </c>
      <c r="E1094" s="130"/>
      <c r="F1094" s="109"/>
      <c r="G1094" s="130"/>
      <c r="H1094" s="212" t="str">
        <f t="shared" si="612"/>
        <v/>
      </c>
      <c r="I1094" s="212" t="str">
        <f t="shared" si="613"/>
        <v/>
      </c>
      <c r="J1094" s="212" t="str">
        <f t="shared" si="614"/>
        <v/>
      </c>
      <c r="K1094" s="212" t="str">
        <f t="shared" si="615"/>
        <v/>
      </c>
      <c r="L1094" s="212" t="str">
        <f t="shared" si="597"/>
        <v>NO</v>
      </c>
      <c r="M1094" s="212" t="str">
        <f t="shared" si="598"/>
        <v>W/C</v>
      </c>
      <c r="N1094" s="212" t="str">
        <f t="shared" si="599"/>
        <v>W/C</v>
      </c>
      <c r="O1094" s="212"/>
      <c r="P1094" s="110">
        <v>-270250</v>
      </c>
      <c r="Q1094" s="110">
        <v>-446500</v>
      </c>
      <c r="R1094" s="110">
        <v>-622750</v>
      </c>
      <c r="S1094" s="110">
        <v>-799000</v>
      </c>
      <c r="T1094" s="110">
        <v>-975250</v>
      </c>
      <c r="U1094" s="110">
        <v>-94000</v>
      </c>
      <c r="V1094" s="110">
        <v>-270250</v>
      </c>
      <c r="W1094" s="110">
        <v>-446500</v>
      </c>
      <c r="X1094" s="110">
        <v>-622750</v>
      </c>
      <c r="Y1094" s="110">
        <v>-799000</v>
      </c>
      <c r="Z1094" s="110">
        <v>-975250</v>
      </c>
      <c r="AA1094" s="110">
        <v>-94000</v>
      </c>
      <c r="AB1094" s="110">
        <v>-270250</v>
      </c>
      <c r="AC1094" s="110"/>
      <c r="AD1094" s="533">
        <f t="shared" si="584"/>
        <v>-534625</v>
      </c>
      <c r="AE1094" s="529"/>
      <c r="AF1094" s="118"/>
      <c r="AG1094" s="270"/>
      <c r="AH1094" s="116"/>
      <c r="AI1094" s="116"/>
      <c r="AJ1094" s="116"/>
      <c r="AK1094" s="117"/>
      <c r="AL1094" s="116">
        <f t="shared" si="586"/>
        <v>0</v>
      </c>
      <c r="AM1094" s="115"/>
      <c r="AN1094" s="116">
        <f t="shared" si="603"/>
        <v>-534625</v>
      </c>
      <c r="AO1094" s="348">
        <f t="shared" si="587"/>
        <v>-534625</v>
      </c>
      <c r="AP1094" s="297"/>
      <c r="AQ1094" s="101">
        <f t="shared" si="585"/>
        <v>-270250</v>
      </c>
      <c r="AR1094" s="116"/>
      <c r="AS1094" s="116"/>
      <c r="AT1094" s="116"/>
      <c r="AU1094" s="117"/>
      <c r="AV1094" s="116">
        <f t="shared" si="588"/>
        <v>0</v>
      </c>
      <c r="AW1094" s="115"/>
      <c r="AX1094" s="116">
        <f t="shared" si="594"/>
        <v>-270250</v>
      </c>
      <c r="AY1094" s="343">
        <f t="shared" si="589"/>
        <v>-270250</v>
      </c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</row>
    <row r="1095" spans="1:76" s="21" customFormat="1" ht="12" customHeight="1">
      <c r="A1095" s="195">
        <v>23701173</v>
      </c>
      <c r="B1095" s="126" t="s">
        <v>2746</v>
      </c>
      <c r="C1095" s="109" t="s">
        <v>1004</v>
      </c>
      <c r="D1095" s="130" t="str">
        <f t="shared" si="595"/>
        <v>W/C</v>
      </c>
      <c r="E1095" s="130"/>
      <c r="F1095" s="109"/>
      <c r="G1095" s="130"/>
      <c r="H1095" s="212" t="str">
        <f t="shared" si="612"/>
        <v/>
      </c>
      <c r="I1095" s="212" t="str">
        <f t="shared" si="613"/>
        <v/>
      </c>
      <c r="J1095" s="212" t="str">
        <f t="shared" si="614"/>
        <v/>
      </c>
      <c r="K1095" s="212" t="str">
        <f t="shared" si="615"/>
        <v/>
      </c>
      <c r="L1095" s="212" t="str">
        <f t="shared" si="597"/>
        <v>NO</v>
      </c>
      <c r="M1095" s="212" t="str">
        <f t="shared" si="598"/>
        <v>W/C</v>
      </c>
      <c r="N1095" s="212" t="str">
        <f t="shared" si="599"/>
        <v>W/C</v>
      </c>
      <c r="O1095" s="212"/>
      <c r="P1095" s="110">
        <v>-118042.49</v>
      </c>
      <c r="Q1095" s="110">
        <v>-134785.91</v>
      </c>
      <c r="R1095" s="110">
        <v>-148323.57999999999</v>
      </c>
      <c r="S1095" s="110">
        <v>-162508.45000000001</v>
      </c>
      <c r="T1095" s="110">
        <v>-174961.38</v>
      </c>
      <c r="U1095" s="110">
        <v>-188216.56</v>
      </c>
      <c r="V1095" s="110">
        <v>-202295.47</v>
      </c>
      <c r="W1095" s="110">
        <v>-52565.27</v>
      </c>
      <c r="X1095" s="110">
        <v>-104804.4</v>
      </c>
      <c r="Y1095" s="110">
        <v>-154479.69</v>
      </c>
      <c r="Z1095" s="110">
        <v>-201662.55</v>
      </c>
      <c r="AA1095" s="110">
        <v>-246178.23</v>
      </c>
      <c r="AB1095" s="110">
        <v>-288487.39</v>
      </c>
      <c r="AC1095" s="110"/>
      <c r="AD1095" s="533">
        <f t="shared" si="584"/>
        <v>-164503.86916666667</v>
      </c>
      <c r="AE1095" s="529"/>
      <c r="AF1095" s="118"/>
      <c r="AG1095" s="270"/>
      <c r="AH1095" s="116"/>
      <c r="AI1095" s="116"/>
      <c r="AJ1095" s="116"/>
      <c r="AK1095" s="117"/>
      <c r="AL1095" s="116">
        <f t="shared" si="586"/>
        <v>0</v>
      </c>
      <c r="AM1095" s="115"/>
      <c r="AN1095" s="116">
        <f t="shared" si="603"/>
        <v>-164503.86916666667</v>
      </c>
      <c r="AO1095" s="348">
        <f t="shared" si="587"/>
        <v>-164503.86916666667</v>
      </c>
      <c r="AP1095" s="297"/>
      <c r="AQ1095" s="101">
        <f t="shared" si="585"/>
        <v>-288487.39</v>
      </c>
      <c r="AR1095" s="116"/>
      <c r="AS1095" s="116"/>
      <c r="AT1095" s="116"/>
      <c r="AU1095" s="117"/>
      <c r="AV1095" s="116">
        <f t="shared" si="588"/>
        <v>0</v>
      </c>
      <c r="AW1095" s="115"/>
      <c r="AX1095" s="116">
        <f t="shared" si="594"/>
        <v>-288487.39</v>
      </c>
      <c r="AY1095" s="343">
        <f t="shared" si="589"/>
        <v>-288487.39</v>
      </c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</row>
    <row r="1096" spans="1:76" s="21" customFormat="1" ht="12" customHeight="1">
      <c r="A1096" s="195">
        <v>23701183</v>
      </c>
      <c r="B1096" s="126" t="s">
        <v>2747</v>
      </c>
      <c r="C1096" s="109" t="s">
        <v>1023</v>
      </c>
      <c r="D1096" s="130" t="str">
        <f t="shared" si="595"/>
        <v>W/C</v>
      </c>
      <c r="E1096" s="130"/>
      <c r="F1096" s="109"/>
      <c r="G1096" s="130"/>
      <c r="H1096" s="212" t="str">
        <f t="shared" si="612"/>
        <v/>
      </c>
      <c r="I1096" s="212" t="str">
        <f t="shared" si="613"/>
        <v/>
      </c>
      <c r="J1096" s="212" t="str">
        <f t="shared" si="614"/>
        <v/>
      </c>
      <c r="K1096" s="212" t="str">
        <f t="shared" si="615"/>
        <v/>
      </c>
      <c r="L1096" s="212" t="str">
        <f t="shared" si="597"/>
        <v>NO</v>
      </c>
      <c r="M1096" s="212" t="str">
        <f t="shared" si="598"/>
        <v>W/C</v>
      </c>
      <c r="N1096" s="212" t="str">
        <f t="shared" si="599"/>
        <v>W/C</v>
      </c>
      <c r="O1096" s="212"/>
      <c r="P1096" s="110">
        <v>-1814979.83</v>
      </c>
      <c r="Q1096" s="110">
        <v>-2264974.83</v>
      </c>
      <c r="R1096" s="110">
        <v>-2714969.83</v>
      </c>
      <c r="S1096" s="110">
        <v>-464994.83</v>
      </c>
      <c r="T1096" s="110">
        <v>-914989.83</v>
      </c>
      <c r="U1096" s="110">
        <v>-1364984.83</v>
      </c>
      <c r="V1096" s="110">
        <v>-1814979.83</v>
      </c>
      <c r="W1096" s="110">
        <v>-2264974.83</v>
      </c>
      <c r="X1096" s="110">
        <v>-2714969.83</v>
      </c>
      <c r="Y1096" s="110">
        <v>-464994.83</v>
      </c>
      <c r="Z1096" s="110">
        <v>-914989.83</v>
      </c>
      <c r="AA1096" s="110">
        <v>-1364984.83</v>
      </c>
      <c r="AB1096" s="110">
        <v>-1814979.83</v>
      </c>
      <c r="AC1096" s="110"/>
      <c r="AD1096" s="533">
        <f t="shared" si="584"/>
        <v>-1589982.33</v>
      </c>
      <c r="AE1096" s="529"/>
      <c r="AF1096" s="118"/>
      <c r="AG1096" s="270"/>
      <c r="AH1096" s="116"/>
      <c r="AI1096" s="116"/>
      <c r="AJ1096" s="116"/>
      <c r="AK1096" s="117"/>
      <c r="AL1096" s="116">
        <f t="shared" si="586"/>
        <v>0</v>
      </c>
      <c r="AM1096" s="115"/>
      <c r="AN1096" s="116">
        <f t="shared" si="603"/>
        <v>-1589982.33</v>
      </c>
      <c r="AO1096" s="348">
        <f t="shared" si="587"/>
        <v>-1589982.33</v>
      </c>
      <c r="AP1096" s="297"/>
      <c r="AQ1096" s="101">
        <f t="shared" si="585"/>
        <v>-1814979.83</v>
      </c>
      <c r="AR1096" s="116"/>
      <c r="AS1096" s="116"/>
      <c r="AT1096" s="116"/>
      <c r="AU1096" s="117"/>
      <c r="AV1096" s="116">
        <f t="shared" si="588"/>
        <v>0</v>
      </c>
      <c r="AW1096" s="115"/>
      <c r="AX1096" s="116">
        <f t="shared" si="594"/>
        <v>-1814979.83</v>
      </c>
      <c r="AY1096" s="343">
        <f t="shared" si="589"/>
        <v>-1814979.83</v>
      </c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</row>
    <row r="1097" spans="1:76" s="21" customFormat="1" ht="12" customHeight="1">
      <c r="A1097" s="195">
        <v>23701193</v>
      </c>
      <c r="B1097" s="126" t="s">
        <v>2748</v>
      </c>
      <c r="C1097" s="109" t="s">
        <v>1025</v>
      </c>
      <c r="D1097" s="130" t="str">
        <f t="shared" si="595"/>
        <v>W/C</v>
      </c>
      <c r="E1097" s="130"/>
      <c r="F1097" s="109"/>
      <c r="G1097" s="130"/>
      <c r="H1097" s="212" t="str">
        <f t="shared" si="612"/>
        <v/>
      </c>
      <c r="I1097" s="212" t="str">
        <f t="shared" si="613"/>
        <v/>
      </c>
      <c r="J1097" s="212" t="str">
        <f t="shared" si="614"/>
        <v/>
      </c>
      <c r="K1097" s="212" t="str">
        <f t="shared" si="615"/>
        <v/>
      </c>
      <c r="L1097" s="212" t="str">
        <f t="shared" si="597"/>
        <v>NO</v>
      </c>
      <c r="M1097" s="212" t="str">
        <f t="shared" si="598"/>
        <v>W/C</v>
      </c>
      <c r="N1097" s="212" t="str">
        <f t="shared" si="599"/>
        <v>W/C</v>
      </c>
      <c r="O1097" s="212"/>
      <c r="P1097" s="110">
        <v>-314600</v>
      </c>
      <c r="Q1097" s="110">
        <v>-392600</v>
      </c>
      <c r="R1097" s="110">
        <v>-470600</v>
      </c>
      <c r="S1097" s="110">
        <v>-80600</v>
      </c>
      <c r="T1097" s="110">
        <v>-158600</v>
      </c>
      <c r="U1097" s="110">
        <v>-236600</v>
      </c>
      <c r="V1097" s="110">
        <v>-314600</v>
      </c>
      <c r="W1097" s="110">
        <v>-392600</v>
      </c>
      <c r="X1097" s="110">
        <v>-470600</v>
      </c>
      <c r="Y1097" s="110">
        <v>-80600</v>
      </c>
      <c r="Z1097" s="110">
        <v>-158600</v>
      </c>
      <c r="AA1097" s="110">
        <v>-236600</v>
      </c>
      <c r="AB1097" s="110">
        <v>-314600</v>
      </c>
      <c r="AC1097" s="110"/>
      <c r="AD1097" s="533">
        <f t="shared" ref="AD1097:AD1160" si="616">(P1097+AB1097+SUM(Q1097:AA1097)*2)/24</f>
        <v>-275600</v>
      </c>
      <c r="AE1097" s="529"/>
      <c r="AF1097" s="118"/>
      <c r="AG1097" s="270"/>
      <c r="AH1097" s="116"/>
      <c r="AI1097" s="116"/>
      <c r="AJ1097" s="116"/>
      <c r="AK1097" s="117"/>
      <c r="AL1097" s="116">
        <f t="shared" si="586"/>
        <v>0</v>
      </c>
      <c r="AM1097" s="115"/>
      <c r="AN1097" s="116">
        <f t="shared" si="603"/>
        <v>-275600</v>
      </c>
      <c r="AO1097" s="348">
        <f t="shared" si="587"/>
        <v>-275600</v>
      </c>
      <c r="AP1097" s="297"/>
      <c r="AQ1097" s="101">
        <f t="shared" ref="AQ1097:AQ1160" si="617">AB1097</f>
        <v>-314600</v>
      </c>
      <c r="AR1097" s="116"/>
      <c r="AS1097" s="116"/>
      <c r="AT1097" s="116"/>
      <c r="AU1097" s="117"/>
      <c r="AV1097" s="116">
        <f t="shared" si="588"/>
        <v>0</v>
      </c>
      <c r="AW1097" s="115"/>
      <c r="AX1097" s="116">
        <f t="shared" si="594"/>
        <v>-314600</v>
      </c>
      <c r="AY1097" s="343">
        <f t="shared" si="589"/>
        <v>-314600</v>
      </c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</row>
    <row r="1098" spans="1:76" s="21" customFormat="1" ht="12" customHeight="1">
      <c r="A1098" s="434">
        <v>23701203</v>
      </c>
      <c r="B1098" s="449" t="s">
        <v>1224</v>
      </c>
      <c r="C1098" s="474" t="s">
        <v>1222</v>
      </c>
      <c r="D1098" s="411" t="str">
        <f t="shared" si="595"/>
        <v>W/C</v>
      </c>
      <c r="E1098" s="411"/>
      <c r="F1098" s="474"/>
      <c r="G1098" s="411"/>
      <c r="H1098" s="412" t="str">
        <f t="shared" si="612"/>
        <v/>
      </c>
      <c r="I1098" s="412" t="str">
        <f t="shared" si="613"/>
        <v/>
      </c>
      <c r="J1098" s="412" t="str">
        <f t="shared" si="614"/>
        <v/>
      </c>
      <c r="K1098" s="412" t="str">
        <f t="shared" si="615"/>
        <v/>
      </c>
      <c r="L1098" s="412" t="str">
        <f t="shared" si="597"/>
        <v>NO</v>
      </c>
      <c r="M1098" s="412" t="str">
        <f t="shared" si="598"/>
        <v>W/C</v>
      </c>
      <c r="N1098" s="412" t="str">
        <f t="shared" si="599"/>
        <v>W/C</v>
      </c>
      <c r="O1098" s="412"/>
      <c r="P1098" s="413">
        <v>-2081319.52</v>
      </c>
      <c r="Q1098" s="413">
        <v>-3604236.19</v>
      </c>
      <c r="R1098" s="413">
        <v>-5127152.8600000003</v>
      </c>
      <c r="S1098" s="413">
        <v>-6650069.5300000003</v>
      </c>
      <c r="T1098" s="413">
        <v>-8172986.2000000002</v>
      </c>
      <c r="U1098" s="413">
        <v>-558402.87</v>
      </c>
      <c r="V1098" s="413">
        <v>-2081319.54</v>
      </c>
      <c r="W1098" s="413">
        <v>-3604236.21</v>
      </c>
      <c r="X1098" s="413">
        <v>-5127152.88</v>
      </c>
      <c r="Y1098" s="413">
        <v>-6650069.5499999998</v>
      </c>
      <c r="Z1098" s="413">
        <v>-8172986.2199999997</v>
      </c>
      <c r="AA1098" s="413">
        <v>-558402.89</v>
      </c>
      <c r="AB1098" s="413">
        <v>-2081319.56</v>
      </c>
      <c r="AC1098" s="413"/>
      <c r="AD1098" s="534">
        <f t="shared" si="616"/>
        <v>-4365694.54</v>
      </c>
      <c r="AE1098" s="530"/>
      <c r="AF1098" s="414"/>
      <c r="AG1098" s="415"/>
      <c r="AH1098" s="416"/>
      <c r="AI1098" s="416"/>
      <c r="AJ1098" s="416"/>
      <c r="AK1098" s="417"/>
      <c r="AL1098" s="416">
        <f t="shared" si="586"/>
        <v>0</v>
      </c>
      <c r="AM1098" s="418"/>
      <c r="AN1098" s="416">
        <f t="shared" si="603"/>
        <v>-4365694.54</v>
      </c>
      <c r="AO1098" s="419">
        <f t="shared" si="587"/>
        <v>-4365694.54</v>
      </c>
      <c r="AP1098" s="297"/>
      <c r="AQ1098" s="420">
        <f t="shared" si="617"/>
        <v>-2081319.56</v>
      </c>
      <c r="AR1098" s="416"/>
      <c r="AS1098" s="416"/>
      <c r="AT1098" s="416"/>
      <c r="AU1098" s="417"/>
      <c r="AV1098" s="416">
        <f t="shared" si="588"/>
        <v>0</v>
      </c>
      <c r="AW1098" s="418"/>
      <c r="AX1098" s="416">
        <f t="shared" si="594"/>
        <v>-2081319.56</v>
      </c>
      <c r="AY1098" s="421">
        <f t="shared" si="589"/>
        <v>-2081319.56</v>
      </c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</row>
    <row r="1099" spans="1:76" s="21" customFormat="1" ht="12" customHeight="1">
      <c r="A1099" s="195">
        <v>24100043</v>
      </c>
      <c r="B1099" s="126" t="s">
        <v>2749</v>
      </c>
      <c r="C1099" s="109" t="s">
        <v>568</v>
      </c>
      <c r="D1099" s="130" t="str">
        <f t="shared" si="595"/>
        <v>W/C</v>
      </c>
      <c r="E1099" s="130"/>
      <c r="F1099" s="109"/>
      <c r="G1099" s="130"/>
      <c r="H1099" s="212" t="str">
        <f t="shared" si="612"/>
        <v/>
      </c>
      <c r="I1099" s="212" t="str">
        <f t="shared" si="613"/>
        <v/>
      </c>
      <c r="J1099" s="212" t="str">
        <f t="shared" si="614"/>
        <v/>
      </c>
      <c r="K1099" s="212" t="str">
        <f t="shared" si="615"/>
        <v/>
      </c>
      <c r="L1099" s="212" t="str">
        <f t="shared" si="597"/>
        <v>NO</v>
      </c>
      <c r="M1099" s="212" t="str">
        <f t="shared" si="598"/>
        <v>W/C</v>
      </c>
      <c r="N1099" s="212" t="str">
        <f t="shared" si="599"/>
        <v>W/C</v>
      </c>
      <c r="O1099" s="212"/>
      <c r="P1099" s="110">
        <v>0</v>
      </c>
      <c r="Q1099" s="110">
        <v>-359798.55</v>
      </c>
      <c r="R1099" s="110">
        <v>-336133.18</v>
      </c>
      <c r="S1099" s="110">
        <v>0</v>
      </c>
      <c r="T1099" s="110">
        <v>0</v>
      </c>
      <c r="U1099" s="110">
        <v>0</v>
      </c>
      <c r="V1099" s="110">
        <v>0</v>
      </c>
      <c r="W1099" s="110">
        <v>-378392.01</v>
      </c>
      <c r="X1099" s="110">
        <v>-409876</v>
      </c>
      <c r="Y1099" s="110">
        <v>0</v>
      </c>
      <c r="Z1099" s="110">
        <v>0</v>
      </c>
      <c r="AA1099" s="110">
        <v>0</v>
      </c>
      <c r="AB1099" s="110">
        <v>0</v>
      </c>
      <c r="AC1099" s="110"/>
      <c r="AD1099" s="533">
        <f t="shared" si="616"/>
        <v>-123683.31166666666</v>
      </c>
      <c r="AE1099" s="529"/>
      <c r="AF1099" s="118"/>
      <c r="AG1099" s="270"/>
      <c r="AH1099" s="116"/>
      <c r="AI1099" s="116"/>
      <c r="AJ1099" s="116"/>
      <c r="AK1099" s="117"/>
      <c r="AL1099" s="116">
        <f t="shared" si="586"/>
        <v>0</v>
      </c>
      <c r="AM1099" s="115"/>
      <c r="AN1099" s="116">
        <f t="shared" si="603"/>
        <v>-123683.31166666666</v>
      </c>
      <c r="AO1099" s="348">
        <f t="shared" si="587"/>
        <v>-123683.31166666666</v>
      </c>
      <c r="AP1099" s="297"/>
      <c r="AQ1099" s="101">
        <f t="shared" si="617"/>
        <v>0</v>
      </c>
      <c r="AR1099" s="116"/>
      <c r="AS1099" s="116"/>
      <c r="AT1099" s="116"/>
      <c r="AU1099" s="117"/>
      <c r="AV1099" s="116">
        <f t="shared" si="588"/>
        <v>0</v>
      </c>
      <c r="AW1099" s="115"/>
      <c r="AX1099" s="116">
        <f t="shared" si="594"/>
        <v>0</v>
      </c>
      <c r="AY1099" s="343">
        <f t="shared" si="589"/>
        <v>0</v>
      </c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</row>
    <row r="1100" spans="1:76" s="21" customFormat="1" ht="12" customHeight="1">
      <c r="A1100" s="195">
        <v>24100063</v>
      </c>
      <c r="B1100" s="126" t="s">
        <v>2750</v>
      </c>
      <c r="C1100" s="109" t="s">
        <v>569</v>
      </c>
      <c r="D1100" s="130" t="str">
        <f t="shared" si="595"/>
        <v>W/C</v>
      </c>
      <c r="E1100" s="130"/>
      <c r="F1100" s="109"/>
      <c r="G1100" s="130"/>
      <c r="H1100" s="212" t="str">
        <f t="shared" si="612"/>
        <v/>
      </c>
      <c r="I1100" s="212" t="str">
        <f t="shared" si="613"/>
        <v/>
      </c>
      <c r="J1100" s="212" t="str">
        <f t="shared" si="614"/>
        <v/>
      </c>
      <c r="K1100" s="212" t="str">
        <f t="shared" si="615"/>
        <v/>
      </c>
      <c r="L1100" s="212" t="str">
        <f t="shared" si="597"/>
        <v>NO</v>
      </c>
      <c r="M1100" s="212" t="str">
        <f t="shared" si="598"/>
        <v>W/C</v>
      </c>
      <c r="N1100" s="212" t="str">
        <f t="shared" si="599"/>
        <v>W/C</v>
      </c>
      <c r="O1100" s="212"/>
      <c r="P1100" s="110">
        <v>-1611.05</v>
      </c>
      <c r="Q1100" s="110">
        <v>-3408.84</v>
      </c>
      <c r="R1100" s="110">
        <v>-2344.89</v>
      </c>
      <c r="S1100" s="110">
        <v>-1657.5</v>
      </c>
      <c r="T1100" s="110">
        <v>-2616.4</v>
      </c>
      <c r="U1100" s="110">
        <v>-463.23</v>
      </c>
      <c r="V1100" s="110">
        <v>103.86</v>
      </c>
      <c r="W1100" s="110">
        <v>-901.96</v>
      </c>
      <c r="X1100" s="110">
        <v>-90</v>
      </c>
      <c r="Y1100" s="110">
        <v>-348</v>
      </c>
      <c r="Z1100" s="110">
        <v>-63.5</v>
      </c>
      <c r="AA1100" s="110">
        <v>-357.59</v>
      </c>
      <c r="AB1100" s="110">
        <v>-350.94</v>
      </c>
      <c r="AC1100" s="110"/>
      <c r="AD1100" s="533">
        <f t="shared" si="616"/>
        <v>-1094.0870833333333</v>
      </c>
      <c r="AE1100" s="529"/>
      <c r="AF1100" s="118"/>
      <c r="AG1100" s="270"/>
      <c r="AH1100" s="116"/>
      <c r="AI1100" s="116"/>
      <c r="AJ1100" s="116"/>
      <c r="AK1100" s="117"/>
      <c r="AL1100" s="116">
        <f t="shared" si="586"/>
        <v>0</v>
      </c>
      <c r="AM1100" s="115"/>
      <c r="AN1100" s="116">
        <f t="shared" si="603"/>
        <v>-1094.0870833333333</v>
      </c>
      <c r="AO1100" s="348">
        <f t="shared" si="587"/>
        <v>-1094.0870833333333</v>
      </c>
      <c r="AP1100" s="297"/>
      <c r="AQ1100" s="101">
        <f t="shared" si="617"/>
        <v>-350.94</v>
      </c>
      <c r="AR1100" s="116"/>
      <c r="AS1100" s="116"/>
      <c r="AT1100" s="116"/>
      <c r="AU1100" s="117"/>
      <c r="AV1100" s="116">
        <f t="shared" si="588"/>
        <v>0</v>
      </c>
      <c r="AW1100" s="115"/>
      <c r="AX1100" s="116">
        <f t="shared" si="594"/>
        <v>-350.94</v>
      </c>
      <c r="AY1100" s="343">
        <f t="shared" si="589"/>
        <v>-350.94</v>
      </c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</row>
    <row r="1101" spans="1:76" s="21" customFormat="1" ht="12" customHeight="1">
      <c r="A1101" s="195">
        <v>24100143</v>
      </c>
      <c r="B1101" s="126" t="s">
        <v>2751</v>
      </c>
      <c r="C1101" s="109" t="s">
        <v>229</v>
      </c>
      <c r="D1101" s="130" t="str">
        <f t="shared" si="595"/>
        <v>W/C</v>
      </c>
      <c r="E1101" s="130"/>
      <c r="F1101" s="109"/>
      <c r="G1101" s="130"/>
      <c r="H1101" s="212" t="str">
        <f t="shared" si="612"/>
        <v/>
      </c>
      <c r="I1101" s="212" t="str">
        <f t="shared" si="613"/>
        <v/>
      </c>
      <c r="J1101" s="212" t="str">
        <f t="shared" si="614"/>
        <v/>
      </c>
      <c r="K1101" s="212" t="str">
        <f t="shared" si="615"/>
        <v/>
      </c>
      <c r="L1101" s="212" t="str">
        <f t="shared" si="597"/>
        <v>NO</v>
      </c>
      <c r="M1101" s="212" t="str">
        <f t="shared" si="598"/>
        <v>W/C</v>
      </c>
      <c r="N1101" s="212" t="str">
        <f t="shared" si="599"/>
        <v>W/C</v>
      </c>
      <c r="O1101" s="212"/>
      <c r="P1101" s="110">
        <v>0</v>
      </c>
      <c r="Q1101" s="110">
        <v>-736330.75</v>
      </c>
      <c r="R1101" s="110">
        <v>-720769.19</v>
      </c>
      <c r="S1101" s="110">
        <v>0</v>
      </c>
      <c r="T1101" s="110">
        <v>0</v>
      </c>
      <c r="U1101" s="110">
        <v>0</v>
      </c>
      <c r="V1101" s="110">
        <v>0</v>
      </c>
      <c r="W1101" s="110">
        <v>-487510.33</v>
      </c>
      <c r="X1101" s="110">
        <v>-681299.41</v>
      </c>
      <c r="Y1101" s="110">
        <v>0</v>
      </c>
      <c r="Z1101" s="110">
        <v>0</v>
      </c>
      <c r="AA1101" s="110">
        <v>0</v>
      </c>
      <c r="AB1101" s="110">
        <v>0</v>
      </c>
      <c r="AC1101" s="110"/>
      <c r="AD1101" s="533">
        <f t="shared" si="616"/>
        <v>-218825.80666666667</v>
      </c>
      <c r="AE1101" s="529"/>
      <c r="AF1101" s="118"/>
      <c r="AG1101" s="270"/>
      <c r="AH1101" s="116"/>
      <c r="AI1101" s="116"/>
      <c r="AJ1101" s="116"/>
      <c r="AK1101" s="117"/>
      <c r="AL1101" s="116">
        <f t="shared" si="586"/>
        <v>0</v>
      </c>
      <c r="AM1101" s="115"/>
      <c r="AN1101" s="116">
        <f t="shared" si="603"/>
        <v>-218825.80666666667</v>
      </c>
      <c r="AO1101" s="348">
        <f t="shared" si="587"/>
        <v>-218825.80666666667</v>
      </c>
      <c r="AP1101" s="297"/>
      <c r="AQ1101" s="101">
        <f t="shared" si="617"/>
        <v>0</v>
      </c>
      <c r="AR1101" s="116"/>
      <c r="AS1101" s="116"/>
      <c r="AT1101" s="116"/>
      <c r="AU1101" s="117"/>
      <c r="AV1101" s="116">
        <f t="shared" si="588"/>
        <v>0</v>
      </c>
      <c r="AW1101" s="115"/>
      <c r="AX1101" s="116">
        <f t="shared" si="594"/>
        <v>0</v>
      </c>
      <c r="AY1101" s="343">
        <f t="shared" si="589"/>
        <v>0</v>
      </c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</row>
    <row r="1102" spans="1:76" s="21" customFormat="1" ht="12" customHeight="1">
      <c r="A1102" s="195">
        <v>24100173</v>
      </c>
      <c r="B1102" s="126" t="s">
        <v>2752</v>
      </c>
      <c r="C1102" s="109" t="s">
        <v>569</v>
      </c>
      <c r="D1102" s="130" t="str">
        <f t="shared" si="595"/>
        <v>W/C</v>
      </c>
      <c r="E1102" s="130"/>
      <c r="F1102" s="109"/>
      <c r="G1102" s="130"/>
      <c r="H1102" s="212" t="str">
        <f t="shared" si="612"/>
        <v/>
      </c>
      <c r="I1102" s="212" t="str">
        <f t="shared" si="613"/>
        <v/>
      </c>
      <c r="J1102" s="212" t="str">
        <f t="shared" si="614"/>
        <v/>
      </c>
      <c r="K1102" s="212" t="str">
        <f t="shared" si="615"/>
        <v/>
      </c>
      <c r="L1102" s="212" t="str">
        <f t="shared" si="597"/>
        <v>NO</v>
      </c>
      <c r="M1102" s="212" t="str">
        <f t="shared" si="598"/>
        <v>W/C</v>
      </c>
      <c r="N1102" s="212" t="str">
        <f t="shared" si="599"/>
        <v>W/C</v>
      </c>
      <c r="O1102" s="212"/>
      <c r="P1102" s="110">
        <v>2955.57</v>
      </c>
      <c r="Q1102" s="110">
        <v>-11815.54</v>
      </c>
      <c r="R1102" s="110">
        <v>-4012.05</v>
      </c>
      <c r="S1102" s="110">
        <v>-21094.19</v>
      </c>
      <c r="T1102" s="110">
        <v>-10858.94</v>
      </c>
      <c r="U1102" s="110">
        <v>-11539.65</v>
      </c>
      <c r="V1102" s="110">
        <v>-25061.47</v>
      </c>
      <c r="W1102" s="110">
        <v>-7627.36</v>
      </c>
      <c r="X1102" s="110">
        <v>-11797.43</v>
      </c>
      <c r="Y1102" s="110">
        <v>-17963.78</v>
      </c>
      <c r="Z1102" s="110">
        <v>-7375.5</v>
      </c>
      <c r="AA1102" s="110">
        <v>-10536.5</v>
      </c>
      <c r="AB1102" s="110">
        <v>-34731.14</v>
      </c>
      <c r="AC1102" s="110"/>
      <c r="AD1102" s="533">
        <f t="shared" si="616"/>
        <v>-12964.182916666667</v>
      </c>
      <c r="AE1102" s="529"/>
      <c r="AF1102" s="118"/>
      <c r="AG1102" s="270"/>
      <c r="AH1102" s="116"/>
      <c r="AI1102" s="116"/>
      <c r="AJ1102" s="116"/>
      <c r="AK1102" s="117"/>
      <c r="AL1102" s="116">
        <f t="shared" si="586"/>
        <v>0</v>
      </c>
      <c r="AM1102" s="115"/>
      <c r="AN1102" s="116">
        <f t="shared" si="603"/>
        <v>-12964.182916666667</v>
      </c>
      <c r="AO1102" s="348">
        <f t="shared" si="587"/>
        <v>-12964.182916666667</v>
      </c>
      <c r="AP1102" s="297"/>
      <c r="AQ1102" s="101">
        <f t="shared" si="617"/>
        <v>-34731.14</v>
      </c>
      <c r="AR1102" s="116"/>
      <c r="AS1102" s="116"/>
      <c r="AT1102" s="116"/>
      <c r="AU1102" s="117"/>
      <c r="AV1102" s="116">
        <f t="shared" si="588"/>
        <v>0</v>
      </c>
      <c r="AW1102" s="115"/>
      <c r="AX1102" s="116">
        <f t="shared" si="594"/>
        <v>-34731.14</v>
      </c>
      <c r="AY1102" s="343">
        <f t="shared" si="589"/>
        <v>-34731.14</v>
      </c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</row>
    <row r="1103" spans="1:76" s="21" customFormat="1" ht="12" customHeight="1">
      <c r="A1103" s="195">
        <v>24100212</v>
      </c>
      <c r="B1103" s="126" t="s">
        <v>2753</v>
      </c>
      <c r="C1103" s="109" t="s">
        <v>370</v>
      </c>
      <c r="D1103" s="130" t="str">
        <f t="shared" si="595"/>
        <v>W/C</v>
      </c>
      <c r="E1103" s="130"/>
      <c r="F1103" s="109"/>
      <c r="G1103" s="130"/>
      <c r="H1103" s="212" t="str">
        <f t="shared" si="612"/>
        <v/>
      </c>
      <c r="I1103" s="212" t="str">
        <f t="shared" si="613"/>
        <v/>
      </c>
      <c r="J1103" s="212" t="str">
        <f t="shared" si="614"/>
        <v/>
      </c>
      <c r="K1103" s="212" t="str">
        <f t="shared" si="615"/>
        <v/>
      </c>
      <c r="L1103" s="212" t="str">
        <f t="shared" si="597"/>
        <v>NO</v>
      </c>
      <c r="M1103" s="212" t="str">
        <f t="shared" si="598"/>
        <v>W/C</v>
      </c>
      <c r="N1103" s="212" t="str">
        <f t="shared" si="599"/>
        <v>W/C</v>
      </c>
      <c r="O1103" s="212"/>
      <c r="P1103" s="110">
        <v>-1765858.25</v>
      </c>
      <c r="Q1103" s="110">
        <v>-1391309.11</v>
      </c>
      <c r="R1103" s="110">
        <v>-989963.43</v>
      </c>
      <c r="S1103" s="110">
        <v>-1014516.56</v>
      </c>
      <c r="T1103" s="110">
        <v>-1030669.13</v>
      </c>
      <c r="U1103" s="110">
        <v>-1166090.5900000001</v>
      </c>
      <c r="V1103" s="110">
        <v>-1411579.35</v>
      </c>
      <c r="W1103" s="110">
        <v>-1532502.2</v>
      </c>
      <c r="X1103" s="110">
        <v>-1535093.54</v>
      </c>
      <c r="Y1103" s="110">
        <v>-1365260.29</v>
      </c>
      <c r="Z1103" s="110">
        <v>-1262964.26</v>
      </c>
      <c r="AA1103" s="110">
        <v>-1085324.71</v>
      </c>
      <c r="AB1103" s="110">
        <v>-1000578.5</v>
      </c>
      <c r="AC1103" s="110"/>
      <c r="AD1103" s="533">
        <f t="shared" si="616"/>
        <v>-1264040.9620833332</v>
      </c>
      <c r="AE1103" s="529"/>
      <c r="AF1103" s="118"/>
      <c r="AG1103" s="270"/>
      <c r="AH1103" s="116"/>
      <c r="AI1103" s="116"/>
      <c r="AJ1103" s="116"/>
      <c r="AK1103" s="117"/>
      <c r="AL1103" s="116">
        <f t="shared" si="586"/>
        <v>0</v>
      </c>
      <c r="AM1103" s="115"/>
      <c r="AN1103" s="116">
        <f t="shared" si="603"/>
        <v>-1264040.9620833332</v>
      </c>
      <c r="AO1103" s="348">
        <f t="shared" si="587"/>
        <v>-1264040.9620833332</v>
      </c>
      <c r="AP1103" s="297"/>
      <c r="AQ1103" s="101">
        <f t="shared" si="617"/>
        <v>-1000578.5</v>
      </c>
      <c r="AR1103" s="116"/>
      <c r="AS1103" s="116"/>
      <c r="AT1103" s="116"/>
      <c r="AU1103" s="117"/>
      <c r="AV1103" s="116">
        <f t="shared" si="588"/>
        <v>0</v>
      </c>
      <c r="AW1103" s="115"/>
      <c r="AX1103" s="116">
        <f t="shared" si="594"/>
        <v>-1000578.5</v>
      </c>
      <c r="AY1103" s="343">
        <f t="shared" si="589"/>
        <v>-1000578.5</v>
      </c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</row>
    <row r="1104" spans="1:76" s="21" customFormat="1" ht="12" customHeight="1">
      <c r="A1104" s="195">
        <v>24200011</v>
      </c>
      <c r="B1104" s="126" t="s">
        <v>2754</v>
      </c>
      <c r="C1104" s="109" t="s">
        <v>870</v>
      </c>
      <c r="D1104" s="130" t="str">
        <f t="shared" si="595"/>
        <v>W/C</v>
      </c>
      <c r="E1104" s="130"/>
      <c r="F1104" s="109"/>
      <c r="G1104" s="130"/>
      <c r="H1104" s="212" t="str">
        <f t="shared" si="612"/>
        <v/>
      </c>
      <c r="I1104" s="212" t="str">
        <f t="shared" si="613"/>
        <v/>
      </c>
      <c r="J1104" s="212" t="str">
        <f t="shared" si="614"/>
        <v/>
      </c>
      <c r="K1104" s="212" t="str">
        <f t="shared" si="615"/>
        <v/>
      </c>
      <c r="L1104" s="212" t="str">
        <f t="shared" si="597"/>
        <v>NO</v>
      </c>
      <c r="M1104" s="212" t="str">
        <f t="shared" si="598"/>
        <v>W/C</v>
      </c>
      <c r="N1104" s="212" t="str">
        <f t="shared" si="599"/>
        <v>W/C</v>
      </c>
      <c r="O1104" s="212"/>
      <c r="P1104" s="110">
        <v>-58088.49</v>
      </c>
      <c r="Q1104" s="110">
        <v>-54864.49</v>
      </c>
      <c r="R1104" s="110">
        <v>-49024.49</v>
      </c>
      <c r="S1104" s="110">
        <v>-47808.49</v>
      </c>
      <c r="T1104" s="110">
        <v>-56735.44</v>
      </c>
      <c r="U1104" s="110">
        <v>-44414.79</v>
      </c>
      <c r="V1104" s="110">
        <v>-44414.79</v>
      </c>
      <c r="W1104" s="110">
        <v>-44414.79</v>
      </c>
      <c r="X1104" s="110">
        <v>-48656.62</v>
      </c>
      <c r="Y1104" s="110">
        <v>-48419.87</v>
      </c>
      <c r="Z1104" s="110">
        <v>-48419.87</v>
      </c>
      <c r="AA1104" s="110">
        <v>-48419.87</v>
      </c>
      <c r="AB1104" s="110">
        <v>-48419.87</v>
      </c>
      <c r="AC1104" s="110"/>
      <c r="AD1104" s="533">
        <f t="shared" si="616"/>
        <v>-49070.640833333338</v>
      </c>
      <c r="AE1104" s="529"/>
      <c r="AF1104" s="118"/>
      <c r="AG1104" s="270"/>
      <c r="AH1104" s="116"/>
      <c r="AI1104" s="116"/>
      <c r="AJ1104" s="116"/>
      <c r="AK1104" s="117"/>
      <c r="AL1104" s="116">
        <f t="shared" si="586"/>
        <v>0</v>
      </c>
      <c r="AM1104" s="115"/>
      <c r="AN1104" s="116">
        <f t="shared" si="603"/>
        <v>-49070.640833333338</v>
      </c>
      <c r="AO1104" s="348">
        <f t="shared" si="587"/>
        <v>-49070.640833333338</v>
      </c>
      <c r="AP1104" s="297"/>
      <c r="AQ1104" s="101">
        <f t="shared" si="617"/>
        <v>-48419.87</v>
      </c>
      <c r="AR1104" s="116"/>
      <c r="AS1104" s="116"/>
      <c r="AT1104" s="116"/>
      <c r="AU1104" s="117"/>
      <c r="AV1104" s="116">
        <f t="shared" si="588"/>
        <v>0</v>
      </c>
      <c r="AW1104" s="115"/>
      <c r="AX1104" s="116">
        <f t="shared" si="594"/>
        <v>-48419.87</v>
      </c>
      <c r="AY1104" s="343">
        <f t="shared" si="589"/>
        <v>-48419.87</v>
      </c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</row>
    <row r="1105" spans="1:76" s="21" customFormat="1" ht="12" customHeight="1">
      <c r="A1105" s="434">
        <v>24200032</v>
      </c>
      <c r="B1105" s="244" t="s">
        <v>1359</v>
      </c>
      <c r="C1105" s="410" t="s">
        <v>1357</v>
      </c>
      <c r="D1105" s="411" t="str">
        <f t="shared" si="595"/>
        <v>Non-Op</v>
      </c>
      <c r="E1105" s="411"/>
      <c r="F1105" s="410"/>
      <c r="G1105" s="411"/>
      <c r="H1105" s="412" t="str">
        <f t="shared" si="612"/>
        <v/>
      </c>
      <c r="I1105" s="412" t="str">
        <f t="shared" si="613"/>
        <v/>
      </c>
      <c r="J1105" s="412" t="str">
        <f t="shared" si="614"/>
        <v/>
      </c>
      <c r="K1105" s="412" t="str">
        <f t="shared" si="615"/>
        <v>Non-Op</v>
      </c>
      <c r="L1105" s="412" t="str">
        <f t="shared" si="597"/>
        <v>NO</v>
      </c>
      <c r="M1105" s="412" t="str">
        <f t="shared" si="598"/>
        <v>NO</v>
      </c>
      <c r="N1105" s="412" t="str">
        <f t="shared" si="599"/>
        <v/>
      </c>
      <c r="O1105" s="412"/>
      <c r="P1105" s="413">
        <v>-1250000</v>
      </c>
      <c r="Q1105" s="413">
        <v>-1250000</v>
      </c>
      <c r="R1105" s="413">
        <v>-1250000</v>
      </c>
      <c r="S1105" s="413">
        <v>-1250000</v>
      </c>
      <c r="T1105" s="413">
        <v>-1250000</v>
      </c>
      <c r="U1105" s="413">
        <v>-1249000</v>
      </c>
      <c r="V1105" s="413">
        <v>-1250000</v>
      </c>
      <c r="W1105" s="413">
        <v>-1250000</v>
      </c>
      <c r="X1105" s="413">
        <v>-1250000</v>
      </c>
      <c r="Y1105" s="413">
        <v>-1250000</v>
      </c>
      <c r="Z1105" s="413">
        <v>-1250000</v>
      </c>
      <c r="AA1105" s="413">
        <v>-1250000</v>
      </c>
      <c r="AB1105" s="413">
        <v>-1250000</v>
      </c>
      <c r="AC1105" s="413"/>
      <c r="AD1105" s="534">
        <f t="shared" si="616"/>
        <v>-1249916.6666666667</v>
      </c>
      <c r="AE1105" s="530"/>
      <c r="AF1105" s="414"/>
      <c r="AG1105" s="415" t="s">
        <v>408</v>
      </c>
      <c r="AH1105" s="416"/>
      <c r="AI1105" s="416"/>
      <c r="AJ1105" s="416"/>
      <c r="AK1105" s="417">
        <f>AD1105</f>
        <v>-1249916.6666666667</v>
      </c>
      <c r="AL1105" s="416">
        <f t="shared" si="586"/>
        <v>-1249916.6666666667</v>
      </c>
      <c r="AM1105" s="418"/>
      <c r="AN1105" s="416"/>
      <c r="AO1105" s="419">
        <f t="shared" si="587"/>
        <v>0</v>
      </c>
      <c r="AP1105" s="297"/>
      <c r="AQ1105" s="420">
        <f t="shared" si="617"/>
        <v>-1250000</v>
      </c>
      <c r="AR1105" s="416"/>
      <c r="AS1105" s="416"/>
      <c r="AT1105" s="416"/>
      <c r="AU1105" s="417">
        <f>AQ1105</f>
        <v>-1250000</v>
      </c>
      <c r="AV1105" s="416">
        <f t="shared" si="588"/>
        <v>-1250000</v>
      </c>
      <c r="AW1105" s="418"/>
      <c r="AX1105" s="416"/>
      <c r="AY1105" s="421">
        <f t="shared" si="589"/>
        <v>0</v>
      </c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</row>
    <row r="1106" spans="1:76" s="21" customFormat="1" ht="12" customHeight="1">
      <c r="A1106" s="197">
        <v>24200041</v>
      </c>
      <c r="B1106" s="242" t="s">
        <v>2755</v>
      </c>
      <c r="C1106" s="109" t="s">
        <v>445</v>
      </c>
      <c r="D1106" s="130" t="str">
        <f t="shared" si="595"/>
        <v>Non-Op</v>
      </c>
      <c r="E1106" s="130"/>
      <c r="F1106" s="109"/>
      <c r="G1106" s="130"/>
      <c r="H1106" s="212" t="str">
        <f t="shared" si="612"/>
        <v/>
      </c>
      <c r="I1106" s="212" t="str">
        <f t="shared" si="613"/>
        <v/>
      </c>
      <c r="J1106" s="212" t="str">
        <f t="shared" si="614"/>
        <v/>
      </c>
      <c r="K1106" s="212" t="str">
        <f t="shared" si="615"/>
        <v>Non-Op</v>
      </c>
      <c r="L1106" s="212" t="str">
        <f t="shared" si="597"/>
        <v>NO</v>
      </c>
      <c r="M1106" s="212" t="str">
        <f t="shared" si="598"/>
        <v>NO</v>
      </c>
      <c r="N1106" s="212" t="str">
        <f t="shared" si="599"/>
        <v/>
      </c>
      <c r="O1106" s="212"/>
      <c r="P1106" s="110">
        <v>-235000</v>
      </c>
      <c r="Q1106" s="110">
        <v>-235000</v>
      </c>
      <c r="R1106" s="110">
        <v>-161000</v>
      </c>
      <c r="S1106" s="110">
        <v>-160250</v>
      </c>
      <c r="T1106" s="110">
        <v>-160250</v>
      </c>
      <c r="U1106" s="110">
        <v>-105250</v>
      </c>
      <c r="V1106" s="110">
        <v>-95250</v>
      </c>
      <c r="W1106" s="110">
        <v>-95250</v>
      </c>
      <c r="X1106" s="110">
        <v>-95250</v>
      </c>
      <c r="Y1106" s="110">
        <v>-154000</v>
      </c>
      <c r="Z1106" s="110">
        <v>-154000</v>
      </c>
      <c r="AA1106" s="110">
        <v>-70000</v>
      </c>
      <c r="AB1106" s="110">
        <v>-310000</v>
      </c>
      <c r="AC1106" s="110"/>
      <c r="AD1106" s="533">
        <f t="shared" si="616"/>
        <v>-146500</v>
      </c>
      <c r="AE1106" s="529"/>
      <c r="AF1106" s="118"/>
      <c r="AG1106" s="270" t="s">
        <v>408</v>
      </c>
      <c r="AH1106" s="116"/>
      <c r="AI1106" s="116"/>
      <c r="AJ1106" s="116"/>
      <c r="AK1106" s="117">
        <f>AD1106</f>
        <v>-146500</v>
      </c>
      <c r="AL1106" s="116">
        <f t="shared" ref="AL1106:AL1170" si="618">SUM(AI1106:AK1106)</f>
        <v>-146500</v>
      </c>
      <c r="AM1106" s="115"/>
      <c r="AN1106" s="116"/>
      <c r="AO1106" s="348">
        <f t="shared" ref="AO1106:AO1170" si="619">AM1106+AN1106</f>
        <v>0</v>
      </c>
      <c r="AP1106" s="297"/>
      <c r="AQ1106" s="101">
        <f t="shared" si="617"/>
        <v>-310000</v>
      </c>
      <c r="AR1106" s="116"/>
      <c r="AS1106" s="116"/>
      <c r="AT1106" s="116"/>
      <c r="AU1106" s="117">
        <f>AQ1106</f>
        <v>-310000</v>
      </c>
      <c r="AV1106" s="116">
        <f t="shared" ref="AV1106:AV1170" si="620">SUM(AS1106:AU1106)</f>
        <v>-310000</v>
      </c>
      <c r="AW1106" s="115"/>
      <c r="AX1106" s="116"/>
      <c r="AY1106" s="343">
        <f t="shared" ref="AY1106:AY1170" si="621">AW1106+AX1106</f>
        <v>0</v>
      </c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</row>
    <row r="1107" spans="1:76" s="21" customFormat="1" ht="12" customHeight="1">
      <c r="A1107" s="197">
        <v>24200061</v>
      </c>
      <c r="B1107" s="242" t="s">
        <v>2756</v>
      </c>
      <c r="C1107" s="109" t="s">
        <v>991</v>
      </c>
      <c r="D1107" s="130" t="str">
        <f t="shared" si="595"/>
        <v>W/C</v>
      </c>
      <c r="E1107" s="130"/>
      <c r="F1107" s="109"/>
      <c r="G1107" s="130"/>
      <c r="H1107" s="212" t="str">
        <f t="shared" si="612"/>
        <v/>
      </c>
      <c r="I1107" s="212" t="str">
        <f t="shared" si="613"/>
        <v/>
      </c>
      <c r="J1107" s="212" t="str">
        <f t="shared" si="614"/>
        <v/>
      </c>
      <c r="K1107" s="212" t="str">
        <f t="shared" si="615"/>
        <v/>
      </c>
      <c r="L1107" s="212" t="str">
        <f t="shared" si="597"/>
        <v>NO</v>
      </c>
      <c r="M1107" s="212" t="str">
        <f t="shared" si="598"/>
        <v>W/C</v>
      </c>
      <c r="N1107" s="212" t="str">
        <f t="shared" si="599"/>
        <v>W/C</v>
      </c>
      <c r="O1107" s="212"/>
      <c r="P1107" s="110">
        <v>-179833.33</v>
      </c>
      <c r="Q1107" s="110">
        <v>-224791.67</v>
      </c>
      <c r="R1107" s="110">
        <v>-269750</v>
      </c>
      <c r="S1107" s="110">
        <v>-314708.33</v>
      </c>
      <c r="T1107" s="110">
        <v>-359666.67</v>
      </c>
      <c r="U1107" s="110">
        <v>-404625</v>
      </c>
      <c r="V1107" s="110">
        <v>-447144.34</v>
      </c>
      <c r="W1107" s="110">
        <v>-491858.78</v>
      </c>
      <c r="X1107" s="110">
        <v>-539500</v>
      </c>
      <c r="Y1107" s="110">
        <v>-584458.32999999996</v>
      </c>
      <c r="Z1107" s="110">
        <v>-629416.67000000004</v>
      </c>
      <c r="AA1107" s="110">
        <v>-674375</v>
      </c>
      <c r="AB1107" s="110">
        <v>-650088.51</v>
      </c>
      <c r="AC1107" s="110"/>
      <c r="AD1107" s="533">
        <f t="shared" si="616"/>
        <v>-446271.30916666664</v>
      </c>
      <c r="AE1107" s="529"/>
      <c r="AF1107" s="118"/>
      <c r="AG1107" s="270"/>
      <c r="AH1107" s="116"/>
      <c r="AI1107" s="116"/>
      <c r="AJ1107" s="116"/>
      <c r="AK1107" s="117"/>
      <c r="AL1107" s="116">
        <f t="shared" si="618"/>
        <v>0</v>
      </c>
      <c r="AM1107" s="115"/>
      <c r="AN1107" s="116">
        <f>AD1107</f>
        <v>-446271.30916666664</v>
      </c>
      <c r="AO1107" s="348">
        <f t="shared" si="619"/>
        <v>-446271.30916666664</v>
      </c>
      <c r="AP1107" s="297"/>
      <c r="AQ1107" s="101">
        <f t="shared" si="617"/>
        <v>-650088.51</v>
      </c>
      <c r="AR1107" s="116"/>
      <c r="AS1107" s="116"/>
      <c r="AT1107" s="116"/>
      <c r="AU1107" s="117"/>
      <c r="AV1107" s="116">
        <f t="shared" si="620"/>
        <v>0</v>
      </c>
      <c r="AW1107" s="115"/>
      <c r="AX1107" s="116">
        <f>AQ1107</f>
        <v>-650088.51</v>
      </c>
      <c r="AY1107" s="343">
        <f t="shared" si="621"/>
        <v>-650088.51</v>
      </c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</row>
    <row r="1108" spans="1:76" s="21" customFormat="1" ht="12" customHeight="1">
      <c r="A1108" s="195">
        <v>24200071</v>
      </c>
      <c r="B1108" s="126" t="s">
        <v>2757</v>
      </c>
      <c r="C1108" s="109" t="s">
        <v>1178</v>
      </c>
      <c r="D1108" s="130" t="str">
        <f t="shared" si="595"/>
        <v>W/C</v>
      </c>
      <c r="E1108" s="130"/>
      <c r="F1108" s="109"/>
      <c r="G1108" s="130"/>
      <c r="H1108" s="212" t="str">
        <f t="shared" si="612"/>
        <v/>
      </c>
      <c r="I1108" s="212" t="str">
        <f t="shared" si="613"/>
        <v/>
      </c>
      <c r="J1108" s="212" t="str">
        <f t="shared" si="614"/>
        <v/>
      </c>
      <c r="K1108" s="212" t="str">
        <f t="shared" si="615"/>
        <v/>
      </c>
      <c r="L1108" s="212" t="str">
        <f t="shared" si="597"/>
        <v>NO</v>
      </c>
      <c r="M1108" s="212" t="str">
        <f t="shared" si="598"/>
        <v>W/C</v>
      </c>
      <c r="N1108" s="212" t="str">
        <f t="shared" si="599"/>
        <v>W/C</v>
      </c>
      <c r="O1108" s="212"/>
      <c r="P1108" s="110">
        <v>-9116.94</v>
      </c>
      <c r="Q1108" s="110">
        <v>-9876.73</v>
      </c>
      <c r="R1108" s="110">
        <v>-9876.73</v>
      </c>
      <c r="S1108" s="110">
        <v>-11517.59</v>
      </c>
      <c r="T1108" s="110">
        <v>-11517.59</v>
      </c>
      <c r="U1108" s="110">
        <v>-9299.19</v>
      </c>
      <c r="V1108" s="110">
        <v>-9373.82</v>
      </c>
      <c r="W1108" s="110">
        <v>-9593.82</v>
      </c>
      <c r="X1108" s="110">
        <v>-9593.82</v>
      </c>
      <c r="Y1108" s="110">
        <v>-6749.42</v>
      </c>
      <c r="Z1108" s="110">
        <v>-9593.82</v>
      </c>
      <c r="AA1108" s="110">
        <v>-9593.82</v>
      </c>
      <c r="AB1108" s="110">
        <v>-7309.42</v>
      </c>
      <c r="AC1108" s="110"/>
      <c r="AD1108" s="533">
        <f t="shared" si="616"/>
        <v>-9566.6275000000005</v>
      </c>
      <c r="AE1108" s="529"/>
      <c r="AF1108" s="118"/>
      <c r="AG1108" s="270" t="s">
        <v>124</v>
      </c>
      <c r="AH1108" s="116"/>
      <c r="AI1108" s="116"/>
      <c r="AJ1108" s="116"/>
      <c r="AK1108" s="117"/>
      <c r="AL1108" s="116">
        <f t="shared" si="618"/>
        <v>0</v>
      </c>
      <c r="AM1108" s="115"/>
      <c r="AN1108" s="116">
        <f>AD1108</f>
        <v>-9566.6275000000005</v>
      </c>
      <c r="AO1108" s="348">
        <f t="shared" si="619"/>
        <v>-9566.6275000000005</v>
      </c>
      <c r="AP1108" s="297"/>
      <c r="AQ1108" s="101">
        <f t="shared" si="617"/>
        <v>-7309.42</v>
      </c>
      <c r="AR1108" s="116"/>
      <c r="AS1108" s="116"/>
      <c r="AT1108" s="116"/>
      <c r="AU1108" s="117"/>
      <c r="AV1108" s="116">
        <f t="shared" si="620"/>
        <v>0</v>
      </c>
      <c r="AW1108" s="115"/>
      <c r="AX1108" s="116">
        <f>AQ1108</f>
        <v>-7309.42</v>
      </c>
      <c r="AY1108" s="343">
        <f t="shared" si="621"/>
        <v>-7309.42</v>
      </c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</row>
    <row r="1109" spans="1:76" s="21" customFormat="1" ht="12" customHeight="1">
      <c r="A1109" s="434">
        <v>24200101</v>
      </c>
      <c r="B1109" s="244" t="s">
        <v>2758</v>
      </c>
      <c r="C1109" s="410" t="s">
        <v>1431</v>
      </c>
      <c r="D1109" s="411" t="str">
        <f t="shared" si="595"/>
        <v>Non-Op</v>
      </c>
      <c r="E1109" s="411"/>
      <c r="F1109" s="428">
        <v>42995</v>
      </c>
      <c r="G1109" s="411"/>
      <c r="H1109" s="412" t="str">
        <f t="shared" si="612"/>
        <v/>
      </c>
      <c r="I1109" s="412" t="str">
        <f t="shared" si="613"/>
        <v/>
      </c>
      <c r="J1109" s="412" t="str">
        <f t="shared" si="614"/>
        <v/>
      </c>
      <c r="K1109" s="412" t="str">
        <f t="shared" si="615"/>
        <v>Non-Op</v>
      </c>
      <c r="L1109" s="412" t="str">
        <f t="shared" si="597"/>
        <v>NO</v>
      </c>
      <c r="M1109" s="412" t="str">
        <f t="shared" si="598"/>
        <v>NO</v>
      </c>
      <c r="N1109" s="412" t="str">
        <f t="shared" si="599"/>
        <v/>
      </c>
      <c r="O1109" s="412"/>
      <c r="P1109" s="413">
        <v>0</v>
      </c>
      <c r="Q1109" s="413">
        <v>0</v>
      </c>
      <c r="R1109" s="413">
        <v>0</v>
      </c>
      <c r="S1109" s="413">
        <v>-72000</v>
      </c>
      <c r="T1109" s="413">
        <v>-72000</v>
      </c>
      <c r="U1109" s="413">
        <v>-72000</v>
      </c>
      <c r="V1109" s="413">
        <v>-30000</v>
      </c>
      <c r="W1109" s="413">
        <v>-30000</v>
      </c>
      <c r="X1109" s="413">
        <v>-39000</v>
      </c>
      <c r="Y1109" s="413">
        <v>-21000</v>
      </c>
      <c r="Z1109" s="413">
        <v>-21000</v>
      </c>
      <c r="AA1109" s="413">
        <v>-20000</v>
      </c>
      <c r="AB1109" s="413">
        <v>-20000</v>
      </c>
      <c r="AC1109" s="413"/>
      <c r="AD1109" s="534">
        <f t="shared" si="616"/>
        <v>-32250</v>
      </c>
      <c r="AE1109" s="530"/>
      <c r="AF1109" s="414"/>
      <c r="AG1109" s="415"/>
      <c r="AH1109" s="416"/>
      <c r="AI1109" s="416"/>
      <c r="AJ1109" s="416"/>
      <c r="AK1109" s="417">
        <f>AD1109</f>
        <v>-32250</v>
      </c>
      <c r="AL1109" s="416">
        <f t="shared" si="618"/>
        <v>-32250</v>
      </c>
      <c r="AM1109" s="418"/>
      <c r="AN1109" s="416"/>
      <c r="AO1109" s="419">
        <f t="shared" si="619"/>
        <v>0</v>
      </c>
      <c r="AP1109" s="297"/>
      <c r="AQ1109" s="420">
        <f t="shared" si="617"/>
        <v>-20000</v>
      </c>
      <c r="AR1109" s="416"/>
      <c r="AS1109" s="416"/>
      <c r="AT1109" s="416"/>
      <c r="AU1109" s="417">
        <f>AQ1109</f>
        <v>-20000</v>
      </c>
      <c r="AV1109" s="416">
        <f t="shared" si="620"/>
        <v>-20000</v>
      </c>
      <c r="AW1109" s="418"/>
      <c r="AX1109" s="416"/>
      <c r="AY1109" s="421">
        <f t="shared" si="621"/>
        <v>0</v>
      </c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</row>
    <row r="1110" spans="1:76" s="21" customFormat="1" ht="12" customHeight="1">
      <c r="A1110" s="195">
        <v>24200103</v>
      </c>
      <c r="B1110" s="126" t="s">
        <v>2759</v>
      </c>
      <c r="C1110" s="109" t="s">
        <v>955</v>
      </c>
      <c r="D1110" s="130" t="str">
        <f t="shared" si="595"/>
        <v>W/C</v>
      </c>
      <c r="E1110" s="130"/>
      <c r="F1110" s="109"/>
      <c r="G1110" s="130"/>
      <c r="H1110" s="212" t="str">
        <f t="shared" si="612"/>
        <v/>
      </c>
      <c r="I1110" s="212" t="str">
        <f t="shared" si="613"/>
        <v/>
      </c>
      <c r="J1110" s="212" t="str">
        <f t="shared" si="614"/>
        <v/>
      </c>
      <c r="K1110" s="212" t="str">
        <f t="shared" si="615"/>
        <v/>
      </c>
      <c r="L1110" s="212" t="str">
        <f t="shared" si="597"/>
        <v>NO</v>
      </c>
      <c r="M1110" s="212" t="str">
        <f t="shared" si="598"/>
        <v>W/C</v>
      </c>
      <c r="N1110" s="212" t="str">
        <f t="shared" si="599"/>
        <v>W/C</v>
      </c>
      <c r="O1110" s="212"/>
      <c r="P1110" s="110">
        <v>-25000</v>
      </c>
      <c r="Q1110" s="110">
        <v>-25000</v>
      </c>
      <c r="R1110" s="110">
        <v>-25000</v>
      </c>
      <c r="S1110" s="110">
        <v>-25000</v>
      </c>
      <c r="T1110" s="110">
        <v>-25000</v>
      </c>
      <c r="U1110" s="110">
        <v>-25000</v>
      </c>
      <c r="V1110" s="110">
        <v>-25000</v>
      </c>
      <c r="W1110" s="110">
        <v>-25000</v>
      </c>
      <c r="X1110" s="110">
        <v>-25000</v>
      </c>
      <c r="Y1110" s="110">
        <v>-25000</v>
      </c>
      <c r="Z1110" s="110">
        <v>-25000</v>
      </c>
      <c r="AA1110" s="110">
        <v>-25000</v>
      </c>
      <c r="AB1110" s="110">
        <v>-25000</v>
      </c>
      <c r="AC1110" s="110"/>
      <c r="AD1110" s="533">
        <f t="shared" si="616"/>
        <v>-25000</v>
      </c>
      <c r="AE1110" s="529"/>
      <c r="AF1110" s="118"/>
      <c r="AG1110" s="270"/>
      <c r="AH1110" s="116"/>
      <c r="AI1110" s="116"/>
      <c r="AJ1110" s="116"/>
      <c r="AK1110" s="117"/>
      <c r="AL1110" s="116">
        <f t="shared" si="618"/>
        <v>0</v>
      </c>
      <c r="AM1110" s="115"/>
      <c r="AN1110" s="116">
        <f>AD1110</f>
        <v>-25000</v>
      </c>
      <c r="AO1110" s="348">
        <f t="shared" si="619"/>
        <v>-25000</v>
      </c>
      <c r="AP1110" s="297"/>
      <c r="AQ1110" s="101">
        <f t="shared" si="617"/>
        <v>-25000</v>
      </c>
      <c r="AR1110" s="116"/>
      <c r="AS1110" s="116"/>
      <c r="AT1110" s="116"/>
      <c r="AU1110" s="117"/>
      <c r="AV1110" s="116">
        <f t="shared" si="620"/>
        <v>0</v>
      </c>
      <c r="AW1110" s="115"/>
      <c r="AX1110" s="116">
        <f>AQ1110</f>
        <v>-25000</v>
      </c>
      <c r="AY1110" s="343">
        <f t="shared" si="621"/>
        <v>-25000</v>
      </c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s="21" customFormat="1" ht="12" customHeight="1">
      <c r="A1111" s="195">
        <v>24200451</v>
      </c>
      <c r="B1111" s="126" t="s">
        <v>2760</v>
      </c>
      <c r="C1111" s="109" t="s">
        <v>781</v>
      </c>
      <c r="D1111" s="130" t="str">
        <f t="shared" si="595"/>
        <v>Non-Op</v>
      </c>
      <c r="E1111" s="130"/>
      <c r="F1111" s="109"/>
      <c r="G1111" s="130"/>
      <c r="H1111" s="212" t="str">
        <f t="shared" si="612"/>
        <v/>
      </c>
      <c r="I1111" s="212" t="str">
        <f t="shared" si="613"/>
        <v/>
      </c>
      <c r="J1111" s="212" t="str">
        <f t="shared" si="614"/>
        <v/>
      </c>
      <c r="K1111" s="212" t="str">
        <f t="shared" si="615"/>
        <v>Non-Op</v>
      </c>
      <c r="L1111" s="212" t="str">
        <f t="shared" si="597"/>
        <v>NO</v>
      </c>
      <c r="M1111" s="212" t="str">
        <f t="shared" si="598"/>
        <v>NO</v>
      </c>
      <c r="N1111" s="212" t="str">
        <f t="shared" si="599"/>
        <v/>
      </c>
      <c r="O1111" s="212"/>
      <c r="P1111" s="110">
        <v>-1441199.29</v>
      </c>
      <c r="Q1111" s="110">
        <v>-1231641</v>
      </c>
      <c r="R1111" s="110">
        <v>-1009842.06</v>
      </c>
      <c r="S1111" s="110">
        <v>-809181.94</v>
      </c>
      <c r="T1111" s="110">
        <v>-578492.03</v>
      </c>
      <c r="U1111" s="110">
        <v>-319492.65999999997</v>
      </c>
      <c r="V1111" s="110">
        <v>-8649.74</v>
      </c>
      <c r="W1111" s="110">
        <v>-2585014.5499999998</v>
      </c>
      <c r="X1111" s="110">
        <v>-2314212.71</v>
      </c>
      <c r="Y1111" s="110">
        <v>-2059700.73</v>
      </c>
      <c r="Z1111" s="110">
        <v>-1835949.58</v>
      </c>
      <c r="AA1111" s="110">
        <v>-1609260.71</v>
      </c>
      <c r="AB1111" s="110">
        <v>-1411625.38</v>
      </c>
      <c r="AC1111" s="110"/>
      <c r="AD1111" s="533">
        <f t="shared" si="616"/>
        <v>-1315654.1704166669</v>
      </c>
      <c r="AE1111" s="529"/>
      <c r="AF1111" s="118"/>
      <c r="AG1111" s="270" t="s">
        <v>408</v>
      </c>
      <c r="AH1111" s="116"/>
      <c r="AI1111" s="116"/>
      <c r="AJ1111" s="116"/>
      <c r="AK1111" s="117">
        <f>AD1111</f>
        <v>-1315654.1704166669</v>
      </c>
      <c r="AL1111" s="116">
        <f t="shared" si="618"/>
        <v>-1315654.1704166669</v>
      </c>
      <c r="AM1111" s="115"/>
      <c r="AN1111" s="116"/>
      <c r="AO1111" s="348">
        <f t="shared" si="619"/>
        <v>0</v>
      </c>
      <c r="AP1111" s="297"/>
      <c r="AQ1111" s="101">
        <f t="shared" si="617"/>
        <v>-1411625.38</v>
      </c>
      <c r="AR1111" s="116"/>
      <c r="AS1111" s="116"/>
      <c r="AT1111" s="116"/>
      <c r="AU1111" s="117">
        <f>AQ1111</f>
        <v>-1411625.38</v>
      </c>
      <c r="AV1111" s="116">
        <f t="shared" si="620"/>
        <v>-1411625.38</v>
      </c>
      <c r="AW1111" s="115"/>
      <c r="AX1111" s="116"/>
      <c r="AY1111" s="343">
        <f t="shared" si="621"/>
        <v>0</v>
      </c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s="21" customFormat="1" ht="12" customHeight="1">
      <c r="A1112" s="195">
        <v>24200461</v>
      </c>
      <c r="B1112" s="126" t="s">
        <v>2761</v>
      </c>
      <c r="C1112" s="109" t="s">
        <v>965</v>
      </c>
      <c r="D1112" s="130" t="str">
        <f t="shared" si="595"/>
        <v>Non-Op</v>
      </c>
      <c r="E1112" s="130"/>
      <c r="F1112" s="109"/>
      <c r="G1112" s="130"/>
      <c r="H1112" s="212" t="str">
        <f t="shared" si="612"/>
        <v/>
      </c>
      <c r="I1112" s="212" t="str">
        <f t="shared" si="613"/>
        <v/>
      </c>
      <c r="J1112" s="212" t="str">
        <f t="shared" si="614"/>
        <v/>
      </c>
      <c r="K1112" s="212" t="str">
        <f t="shared" si="615"/>
        <v>Non-Op</v>
      </c>
      <c r="L1112" s="212" t="str">
        <f t="shared" si="597"/>
        <v>NO</v>
      </c>
      <c r="M1112" s="212" t="str">
        <f t="shared" si="598"/>
        <v>NO</v>
      </c>
      <c r="N1112" s="212" t="str">
        <f t="shared" si="599"/>
        <v/>
      </c>
      <c r="O1112" s="212"/>
      <c r="P1112" s="110">
        <v>-10307273.939999999</v>
      </c>
      <c r="Q1112" s="110">
        <v>-8806925.6899999995</v>
      </c>
      <c r="R1112" s="110">
        <v>-7218939.6699999999</v>
      </c>
      <c r="S1112" s="110">
        <v>-5782298.6399999997</v>
      </c>
      <c r="T1112" s="110">
        <v>-4130657.04</v>
      </c>
      <c r="U1112" s="110">
        <v>-2276331.7799999998</v>
      </c>
      <c r="V1112" s="110">
        <v>-50828.74</v>
      </c>
      <c r="W1112" s="110">
        <v>-18493018.440000001</v>
      </c>
      <c r="X1112" s="110">
        <v>-16554313.18</v>
      </c>
      <c r="Y1112" s="110">
        <v>-14732229.050000001</v>
      </c>
      <c r="Z1112" s="110">
        <v>-13130365.68</v>
      </c>
      <c r="AA1112" s="110">
        <v>-11509120.109999999</v>
      </c>
      <c r="AB1112" s="110">
        <v>-10095119.119999999</v>
      </c>
      <c r="AC1112" s="110"/>
      <c r="AD1112" s="533">
        <f t="shared" si="616"/>
        <v>-9407185.3791666664</v>
      </c>
      <c r="AE1112" s="529"/>
      <c r="AF1112" s="118"/>
      <c r="AG1112" s="270" t="s">
        <v>408</v>
      </c>
      <c r="AH1112" s="116"/>
      <c r="AI1112" s="116"/>
      <c r="AJ1112" s="116"/>
      <c r="AK1112" s="117">
        <f>AD1112</f>
        <v>-9407185.3791666664</v>
      </c>
      <c r="AL1112" s="116">
        <f t="shared" si="618"/>
        <v>-9407185.3791666664</v>
      </c>
      <c r="AM1112" s="115"/>
      <c r="AN1112" s="116"/>
      <c r="AO1112" s="348">
        <f t="shared" si="619"/>
        <v>0</v>
      </c>
      <c r="AP1112" s="297"/>
      <c r="AQ1112" s="101">
        <f t="shared" si="617"/>
        <v>-10095119.119999999</v>
      </c>
      <c r="AR1112" s="116"/>
      <c r="AS1112" s="116"/>
      <c r="AT1112" s="116"/>
      <c r="AU1112" s="117">
        <f>AQ1112</f>
        <v>-10095119.119999999</v>
      </c>
      <c r="AV1112" s="116">
        <f t="shared" si="620"/>
        <v>-10095119.119999999</v>
      </c>
      <c r="AW1112" s="115"/>
      <c r="AX1112" s="116"/>
      <c r="AY1112" s="343">
        <f t="shared" si="621"/>
        <v>0</v>
      </c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</row>
    <row r="1113" spans="1:76" s="21" customFormat="1" ht="12" customHeight="1">
      <c r="A1113" s="195">
        <v>24200511</v>
      </c>
      <c r="B1113" s="126" t="s">
        <v>2762</v>
      </c>
      <c r="C1113" s="109" t="s">
        <v>90</v>
      </c>
      <c r="D1113" s="130" t="str">
        <f t="shared" si="595"/>
        <v>W/C</v>
      </c>
      <c r="E1113" s="130"/>
      <c r="F1113" s="109"/>
      <c r="G1113" s="130"/>
      <c r="H1113" s="212" t="str">
        <f t="shared" si="612"/>
        <v/>
      </c>
      <c r="I1113" s="212" t="str">
        <f t="shared" si="613"/>
        <v/>
      </c>
      <c r="J1113" s="212" t="str">
        <f t="shared" si="614"/>
        <v/>
      </c>
      <c r="K1113" s="212" t="str">
        <f t="shared" si="615"/>
        <v/>
      </c>
      <c r="L1113" s="212" t="str">
        <f t="shared" si="597"/>
        <v>NO</v>
      </c>
      <c r="M1113" s="212" t="str">
        <f t="shared" si="598"/>
        <v>W/C</v>
      </c>
      <c r="N1113" s="212" t="str">
        <f t="shared" si="599"/>
        <v>W/C</v>
      </c>
      <c r="O1113" s="212"/>
      <c r="P1113" s="110">
        <v>-2487175</v>
      </c>
      <c r="Q1113" s="110">
        <v>-2815147</v>
      </c>
      <c r="R1113" s="110">
        <v>-3175905</v>
      </c>
      <c r="S1113" s="110">
        <v>-3511207</v>
      </c>
      <c r="T1113" s="110">
        <v>-3892019</v>
      </c>
      <c r="U1113" s="110">
        <v>-4326292</v>
      </c>
      <c r="V1113" s="110">
        <v>-4616412</v>
      </c>
      <c r="W1113" s="110">
        <v>-5106105</v>
      </c>
      <c r="X1113" s="110">
        <v>-5570270</v>
      </c>
      <c r="Y1113" s="110">
        <v>-5996151</v>
      </c>
      <c r="Z1113" s="110">
        <v>-1730170</v>
      </c>
      <c r="AA1113" s="110">
        <v>-2063541</v>
      </c>
      <c r="AB1113" s="110">
        <v>-2374331</v>
      </c>
      <c r="AC1113" s="110"/>
      <c r="AD1113" s="533">
        <f t="shared" si="616"/>
        <v>-3769497.6666666665</v>
      </c>
      <c r="AE1113" s="529"/>
      <c r="AF1113" s="118"/>
      <c r="AG1113" s="270"/>
      <c r="AH1113" s="116"/>
      <c r="AI1113" s="116"/>
      <c r="AJ1113" s="116"/>
      <c r="AK1113" s="117"/>
      <c r="AL1113" s="116">
        <f t="shared" si="618"/>
        <v>0</v>
      </c>
      <c r="AM1113" s="115"/>
      <c r="AN1113" s="116">
        <f t="shared" ref="AN1113:AN1121" si="622">AD1113</f>
        <v>-3769497.6666666665</v>
      </c>
      <c r="AO1113" s="348">
        <f t="shared" si="619"/>
        <v>-3769497.6666666665</v>
      </c>
      <c r="AP1113" s="297"/>
      <c r="AQ1113" s="101">
        <f t="shared" si="617"/>
        <v>-2374331</v>
      </c>
      <c r="AR1113" s="116"/>
      <c r="AS1113" s="116"/>
      <c r="AT1113" s="116"/>
      <c r="AU1113" s="117"/>
      <c r="AV1113" s="116">
        <f t="shared" si="620"/>
        <v>0</v>
      </c>
      <c r="AW1113" s="115"/>
      <c r="AX1113" s="116">
        <f>AQ1113</f>
        <v>-2374331</v>
      </c>
      <c r="AY1113" s="343">
        <f t="shared" si="621"/>
        <v>-2374331</v>
      </c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</row>
    <row r="1114" spans="1:76" s="21" customFormat="1" ht="12" customHeight="1">
      <c r="A1114" s="195">
        <v>24200521</v>
      </c>
      <c r="B1114" s="126" t="s">
        <v>2763</v>
      </c>
      <c r="C1114" s="109" t="s">
        <v>787</v>
      </c>
      <c r="D1114" s="130" t="str">
        <f t="shared" si="595"/>
        <v>W/C</v>
      </c>
      <c r="E1114" s="130"/>
      <c r="F1114" s="109"/>
      <c r="G1114" s="130"/>
      <c r="H1114" s="212" t="str">
        <f t="shared" si="612"/>
        <v/>
      </c>
      <c r="I1114" s="212" t="str">
        <f t="shared" si="613"/>
        <v/>
      </c>
      <c r="J1114" s="212" t="str">
        <f t="shared" si="614"/>
        <v/>
      </c>
      <c r="K1114" s="212" t="str">
        <f t="shared" si="615"/>
        <v/>
      </c>
      <c r="L1114" s="212" t="str">
        <f t="shared" si="597"/>
        <v>NO</v>
      </c>
      <c r="M1114" s="212" t="str">
        <f t="shared" si="598"/>
        <v>W/C</v>
      </c>
      <c r="N1114" s="212" t="str">
        <f t="shared" si="599"/>
        <v>W/C</v>
      </c>
      <c r="O1114" s="212"/>
      <c r="P1114" s="110">
        <v>-675280.62</v>
      </c>
      <c r="Q1114" s="110">
        <v>0</v>
      </c>
      <c r="R1114" s="110">
        <v>0</v>
      </c>
      <c r="S1114" s="110">
        <v>0</v>
      </c>
      <c r="T1114" s="110">
        <v>-76605.33</v>
      </c>
      <c r="U1114" s="110">
        <v>-153210.66</v>
      </c>
      <c r="V1114" s="110">
        <v>-229815.99</v>
      </c>
      <c r="W1114" s="110">
        <v>-306421.32</v>
      </c>
      <c r="X1114" s="110">
        <v>-383026.65</v>
      </c>
      <c r="Y1114" s="110">
        <v>-459631.98</v>
      </c>
      <c r="Z1114" s="110">
        <v>-536237.31000000006</v>
      </c>
      <c r="AA1114" s="110">
        <v>0</v>
      </c>
      <c r="AB1114" s="110">
        <v>0</v>
      </c>
      <c r="AC1114" s="110"/>
      <c r="AD1114" s="533">
        <f t="shared" si="616"/>
        <v>-206882.46250000002</v>
      </c>
      <c r="AE1114" s="529"/>
      <c r="AF1114" s="118"/>
      <c r="AG1114" s="270"/>
      <c r="AH1114" s="116"/>
      <c r="AI1114" s="116"/>
      <c r="AJ1114" s="116"/>
      <c r="AK1114" s="117"/>
      <c r="AL1114" s="116">
        <f t="shared" si="618"/>
        <v>0</v>
      </c>
      <c r="AM1114" s="115"/>
      <c r="AN1114" s="116">
        <f t="shared" si="622"/>
        <v>-206882.46250000002</v>
      </c>
      <c r="AO1114" s="348">
        <f t="shared" si="619"/>
        <v>-206882.46250000002</v>
      </c>
      <c r="AP1114" s="297"/>
      <c r="AQ1114" s="101">
        <f t="shared" si="617"/>
        <v>0</v>
      </c>
      <c r="AR1114" s="116"/>
      <c r="AS1114" s="116"/>
      <c r="AT1114" s="116"/>
      <c r="AU1114" s="117"/>
      <c r="AV1114" s="116">
        <f t="shared" si="620"/>
        <v>0</v>
      </c>
      <c r="AW1114" s="115"/>
      <c r="AX1114" s="116">
        <f t="shared" ref="AX1114:AX1131" si="623">AQ1114</f>
        <v>0</v>
      </c>
      <c r="AY1114" s="343">
        <f t="shared" si="621"/>
        <v>0</v>
      </c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</row>
    <row r="1115" spans="1:76" s="21" customFormat="1" ht="12" customHeight="1">
      <c r="A1115" s="195">
        <v>24200541</v>
      </c>
      <c r="B1115" s="126" t="s">
        <v>2764</v>
      </c>
      <c r="C1115" s="109" t="s">
        <v>466</v>
      </c>
      <c r="D1115" s="130" t="str">
        <f t="shared" si="595"/>
        <v>W/C</v>
      </c>
      <c r="E1115" s="130"/>
      <c r="F1115" s="109"/>
      <c r="G1115" s="130"/>
      <c r="H1115" s="212" t="str">
        <f t="shared" si="612"/>
        <v/>
      </c>
      <c r="I1115" s="212" t="str">
        <f t="shared" si="613"/>
        <v/>
      </c>
      <c r="J1115" s="212" t="str">
        <f t="shared" si="614"/>
        <v/>
      </c>
      <c r="K1115" s="212" t="str">
        <f t="shared" si="615"/>
        <v/>
      </c>
      <c r="L1115" s="212" t="str">
        <f t="shared" si="597"/>
        <v>NO</v>
      </c>
      <c r="M1115" s="212" t="str">
        <f t="shared" si="598"/>
        <v>W/C</v>
      </c>
      <c r="N1115" s="212" t="str">
        <f t="shared" si="599"/>
        <v>W/C</v>
      </c>
      <c r="O1115" s="212"/>
      <c r="P1115" s="110">
        <v>-171984.23</v>
      </c>
      <c r="Q1115" s="110">
        <v>-187619.16</v>
      </c>
      <c r="R1115" s="110">
        <v>52869.11</v>
      </c>
      <c r="S1115" s="110">
        <v>-40081.379999999997</v>
      </c>
      <c r="T1115" s="110">
        <v>-60122.07</v>
      </c>
      <c r="U1115" s="110">
        <v>-80162.759999999995</v>
      </c>
      <c r="V1115" s="110">
        <v>-100203.45</v>
      </c>
      <c r="W1115" s="110">
        <v>-120244.14</v>
      </c>
      <c r="X1115" s="110">
        <v>-140284.82999999999</v>
      </c>
      <c r="Y1115" s="110">
        <v>-160325.51999999999</v>
      </c>
      <c r="Z1115" s="110">
        <v>-180366.21</v>
      </c>
      <c r="AA1115" s="110">
        <v>-200406.9</v>
      </c>
      <c r="AB1115" s="110">
        <v>-220447.59</v>
      </c>
      <c r="AC1115" s="110"/>
      <c r="AD1115" s="533">
        <f t="shared" si="616"/>
        <v>-117763.60166666664</v>
      </c>
      <c r="AE1115" s="529"/>
      <c r="AF1115" s="118"/>
      <c r="AG1115" s="270"/>
      <c r="AH1115" s="116"/>
      <c r="AI1115" s="116"/>
      <c r="AJ1115" s="116"/>
      <c r="AK1115" s="117"/>
      <c r="AL1115" s="116">
        <f t="shared" si="618"/>
        <v>0</v>
      </c>
      <c r="AM1115" s="115"/>
      <c r="AN1115" s="116">
        <f t="shared" si="622"/>
        <v>-117763.60166666664</v>
      </c>
      <c r="AO1115" s="348">
        <f t="shared" si="619"/>
        <v>-117763.60166666664</v>
      </c>
      <c r="AP1115" s="297"/>
      <c r="AQ1115" s="101">
        <f t="shared" si="617"/>
        <v>-220447.59</v>
      </c>
      <c r="AR1115" s="116"/>
      <c r="AS1115" s="116"/>
      <c r="AT1115" s="116"/>
      <c r="AU1115" s="117"/>
      <c r="AV1115" s="116">
        <f t="shared" si="620"/>
        <v>0</v>
      </c>
      <c r="AW1115" s="115"/>
      <c r="AX1115" s="116">
        <f t="shared" si="623"/>
        <v>-220447.59</v>
      </c>
      <c r="AY1115" s="343">
        <f t="shared" si="621"/>
        <v>-220447.59</v>
      </c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</row>
    <row r="1116" spans="1:76" s="21" customFormat="1" ht="12" customHeight="1">
      <c r="A1116" s="195">
        <v>24200551</v>
      </c>
      <c r="B1116" s="126" t="s">
        <v>2765</v>
      </c>
      <c r="C1116" s="109" t="s">
        <v>19</v>
      </c>
      <c r="D1116" s="130" t="str">
        <f t="shared" si="595"/>
        <v>W/C</v>
      </c>
      <c r="E1116" s="130"/>
      <c r="F1116" s="109"/>
      <c r="G1116" s="130"/>
      <c r="H1116" s="212" t="str">
        <f t="shared" si="612"/>
        <v/>
      </c>
      <c r="I1116" s="212" t="str">
        <f t="shared" si="613"/>
        <v/>
      </c>
      <c r="J1116" s="212" t="str">
        <f t="shared" si="614"/>
        <v/>
      </c>
      <c r="K1116" s="212" t="str">
        <f t="shared" si="615"/>
        <v/>
      </c>
      <c r="L1116" s="212" t="str">
        <f t="shared" si="597"/>
        <v>NO</v>
      </c>
      <c r="M1116" s="212" t="str">
        <f t="shared" si="598"/>
        <v>W/C</v>
      </c>
      <c r="N1116" s="212" t="str">
        <f t="shared" si="599"/>
        <v>W/C</v>
      </c>
      <c r="O1116" s="212"/>
      <c r="P1116" s="110">
        <v>-171984.23</v>
      </c>
      <c r="Q1116" s="110">
        <v>-187619.16</v>
      </c>
      <c r="R1116" s="110">
        <v>52869.11</v>
      </c>
      <c r="S1116" s="110">
        <v>-40081.379999999997</v>
      </c>
      <c r="T1116" s="110">
        <v>-60122.07</v>
      </c>
      <c r="U1116" s="110">
        <v>-80162.759999999995</v>
      </c>
      <c r="V1116" s="110">
        <v>-100203.45</v>
      </c>
      <c r="W1116" s="110">
        <v>-120244.14</v>
      </c>
      <c r="X1116" s="110">
        <v>-140284.82999999999</v>
      </c>
      <c r="Y1116" s="110">
        <v>-160325.51999999999</v>
      </c>
      <c r="Z1116" s="110">
        <v>-180366.21</v>
      </c>
      <c r="AA1116" s="110">
        <v>-200406.9</v>
      </c>
      <c r="AB1116" s="110">
        <v>-220447.59</v>
      </c>
      <c r="AC1116" s="110"/>
      <c r="AD1116" s="533">
        <f t="shared" si="616"/>
        <v>-117763.60166666664</v>
      </c>
      <c r="AE1116" s="529"/>
      <c r="AF1116" s="118"/>
      <c r="AG1116" s="270"/>
      <c r="AH1116" s="116"/>
      <c r="AI1116" s="116"/>
      <c r="AJ1116" s="116"/>
      <c r="AK1116" s="117"/>
      <c r="AL1116" s="116">
        <f t="shared" si="618"/>
        <v>0</v>
      </c>
      <c r="AM1116" s="115"/>
      <c r="AN1116" s="116">
        <f t="shared" si="622"/>
        <v>-117763.60166666664</v>
      </c>
      <c r="AO1116" s="348">
        <f t="shared" si="619"/>
        <v>-117763.60166666664</v>
      </c>
      <c r="AP1116" s="297"/>
      <c r="AQ1116" s="101">
        <f t="shared" si="617"/>
        <v>-220447.59</v>
      </c>
      <c r="AR1116" s="116"/>
      <c r="AS1116" s="116"/>
      <c r="AT1116" s="116"/>
      <c r="AU1116" s="117"/>
      <c r="AV1116" s="116">
        <f t="shared" si="620"/>
        <v>0</v>
      </c>
      <c r="AW1116" s="115"/>
      <c r="AX1116" s="116">
        <f t="shared" si="623"/>
        <v>-220447.59</v>
      </c>
      <c r="AY1116" s="343">
        <f t="shared" si="621"/>
        <v>-220447.59</v>
      </c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</row>
    <row r="1117" spans="1:76" s="21" customFormat="1" ht="12" customHeight="1">
      <c r="A1117" s="195">
        <v>24200561</v>
      </c>
      <c r="B1117" s="126" t="s">
        <v>2766</v>
      </c>
      <c r="C1117" s="109" t="s">
        <v>319</v>
      </c>
      <c r="D1117" s="130" t="str">
        <f t="shared" si="595"/>
        <v>W/C</v>
      </c>
      <c r="E1117" s="130"/>
      <c r="F1117" s="109"/>
      <c r="G1117" s="130"/>
      <c r="H1117" s="212" t="str">
        <f t="shared" si="612"/>
        <v/>
      </c>
      <c r="I1117" s="212" t="str">
        <f t="shared" si="613"/>
        <v/>
      </c>
      <c r="J1117" s="212" t="str">
        <f t="shared" si="614"/>
        <v/>
      </c>
      <c r="K1117" s="212" t="str">
        <f t="shared" si="615"/>
        <v/>
      </c>
      <c r="L1117" s="212" t="str">
        <f t="shared" si="597"/>
        <v>NO</v>
      </c>
      <c r="M1117" s="212" t="str">
        <f t="shared" si="598"/>
        <v>W/C</v>
      </c>
      <c r="N1117" s="212" t="str">
        <f t="shared" si="599"/>
        <v>W/C</v>
      </c>
      <c r="O1117" s="212"/>
      <c r="P1117" s="110">
        <v>-35873.089999999997</v>
      </c>
      <c r="Q1117" s="110">
        <v>-39134.28</v>
      </c>
      <c r="R1117" s="110">
        <v>30099.06</v>
      </c>
      <c r="S1117" s="110">
        <v>-11538.9</v>
      </c>
      <c r="T1117" s="110">
        <v>-17308.349999999999</v>
      </c>
      <c r="U1117" s="110">
        <v>-23077.8</v>
      </c>
      <c r="V1117" s="110">
        <v>-28847.25</v>
      </c>
      <c r="W1117" s="110">
        <v>-34616.699999999997</v>
      </c>
      <c r="X1117" s="110">
        <v>-40386.15</v>
      </c>
      <c r="Y1117" s="110">
        <v>-46155.6</v>
      </c>
      <c r="Z1117" s="110">
        <v>-51925.05</v>
      </c>
      <c r="AA1117" s="110">
        <v>-57694.5</v>
      </c>
      <c r="AB1117" s="110">
        <v>-63463.95</v>
      </c>
      <c r="AC1117" s="110"/>
      <c r="AD1117" s="533">
        <f t="shared" si="616"/>
        <v>-30854.503333333338</v>
      </c>
      <c r="AE1117" s="529"/>
      <c r="AF1117" s="118"/>
      <c r="AG1117" s="270"/>
      <c r="AH1117" s="116"/>
      <c r="AI1117" s="116"/>
      <c r="AJ1117" s="116"/>
      <c r="AK1117" s="117"/>
      <c r="AL1117" s="116">
        <f t="shared" si="618"/>
        <v>0</v>
      </c>
      <c r="AM1117" s="115"/>
      <c r="AN1117" s="116">
        <f t="shared" si="622"/>
        <v>-30854.503333333338</v>
      </c>
      <c r="AO1117" s="348">
        <f t="shared" si="619"/>
        <v>-30854.503333333338</v>
      </c>
      <c r="AP1117" s="297"/>
      <c r="AQ1117" s="101">
        <f t="shared" si="617"/>
        <v>-63463.95</v>
      </c>
      <c r="AR1117" s="116"/>
      <c r="AS1117" s="116"/>
      <c r="AT1117" s="116"/>
      <c r="AU1117" s="117"/>
      <c r="AV1117" s="116">
        <f t="shared" si="620"/>
        <v>0</v>
      </c>
      <c r="AW1117" s="115"/>
      <c r="AX1117" s="116">
        <f t="shared" si="623"/>
        <v>-63463.95</v>
      </c>
      <c r="AY1117" s="343">
        <f t="shared" si="621"/>
        <v>-63463.95</v>
      </c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</row>
    <row r="1118" spans="1:76" s="21" customFormat="1" ht="12" customHeight="1">
      <c r="A1118" s="195">
        <v>24200571</v>
      </c>
      <c r="B1118" s="126" t="s">
        <v>2767</v>
      </c>
      <c r="C1118" s="109" t="s">
        <v>151</v>
      </c>
      <c r="D1118" s="130" t="str">
        <f t="shared" si="595"/>
        <v>W/C</v>
      </c>
      <c r="E1118" s="130"/>
      <c r="F1118" s="109"/>
      <c r="G1118" s="130"/>
      <c r="H1118" s="212" t="str">
        <f t="shared" si="612"/>
        <v/>
      </c>
      <c r="I1118" s="212" t="str">
        <f t="shared" si="613"/>
        <v/>
      </c>
      <c r="J1118" s="212" t="str">
        <f t="shared" si="614"/>
        <v/>
      </c>
      <c r="K1118" s="212" t="str">
        <f t="shared" si="615"/>
        <v/>
      </c>
      <c r="L1118" s="212" t="str">
        <f t="shared" si="597"/>
        <v>NO</v>
      </c>
      <c r="M1118" s="212" t="str">
        <f t="shared" si="598"/>
        <v>W/C</v>
      </c>
      <c r="N1118" s="212" t="str">
        <f t="shared" si="599"/>
        <v>W/C</v>
      </c>
      <c r="O1118" s="212"/>
      <c r="P1118" s="110">
        <v>-35873.089999999997</v>
      </c>
      <c r="Q1118" s="110">
        <v>-39134.28</v>
      </c>
      <c r="R1118" s="110">
        <v>30099.06</v>
      </c>
      <c r="S1118" s="110">
        <v>-11538.9</v>
      </c>
      <c r="T1118" s="110">
        <v>-17308.349999999999</v>
      </c>
      <c r="U1118" s="110">
        <v>-23077.8</v>
      </c>
      <c r="V1118" s="110">
        <v>-28847.25</v>
      </c>
      <c r="W1118" s="110">
        <v>-34616.699999999997</v>
      </c>
      <c r="X1118" s="110">
        <v>-40386.15</v>
      </c>
      <c r="Y1118" s="110">
        <v>-46155.6</v>
      </c>
      <c r="Z1118" s="110">
        <v>-51925.05</v>
      </c>
      <c r="AA1118" s="110">
        <v>-57694.5</v>
      </c>
      <c r="AB1118" s="110">
        <v>-63463.95</v>
      </c>
      <c r="AC1118" s="110"/>
      <c r="AD1118" s="533">
        <f t="shared" si="616"/>
        <v>-30854.503333333338</v>
      </c>
      <c r="AE1118" s="529"/>
      <c r="AF1118" s="118"/>
      <c r="AG1118" s="270"/>
      <c r="AH1118" s="116"/>
      <c r="AI1118" s="116"/>
      <c r="AJ1118" s="116"/>
      <c r="AK1118" s="117"/>
      <c r="AL1118" s="116">
        <f t="shared" si="618"/>
        <v>0</v>
      </c>
      <c r="AM1118" s="115"/>
      <c r="AN1118" s="116">
        <f t="shared" si="622"/>
        <v>-30854.503333333338</v>
      </c>
      <c r="AO1118" s="348">
        <f t="shared" si="619"/>
        <v>-30854.503333333338</v>
      </c>
      <c r="AP1118" s="297"/>
      <c r="AQ1118" s="101">
        <f t="shared" si="617"/>
        <v>-63463.95</v>
      </c>
      <c r="AR1118" s="116"/>
      <c r="AS1118" s="116"/>
      <c r="AT1118" s="116"/>
      <c r="AU1118" s="117"/>
      <c r="AV1118" s="116">
        <f t="shared" si="620"/>
        <v>0</v>
      </c>
      <c r="AW1118" s="115"/>
      <c r="AX1118" s="116">
        <f t="shared" si="623"/>
        <v>-63463.95</v>
      </c>
      <c r="AY1118" s="343">
        <f t="shared" si="621"/>
        <v>-63463.95</v>
      </c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</row>
    <row r="1119" spans="1:76" s="21" customFormat="1" ht="12" customHeight="1">
      <c r="A1119" s="434">
        <v>24200603</v>
      </c>
      <c r="B1119" s="449" t="s">
        <v>2768</v>
      </c>
      <c r="C1119" s="410" t="s">
        <v>499</v>
      </c>
      <c r="D1119" s="411" t="str">
        <f t="shared" si="595"/>
        <v>W/C</v>
      </c>
      <c r="E1119" s="411"/>
      <c r="F1119" s="428">
        <v>43056</v>
      </c>
      <c r="G1119" s="411"/>
      <c r="H1119" s="412" t="str">
        <f t="shared" si="612"/>
        <v/>
      </c>
      <c r="I1119" s="412" t="str">
        <f t="shared" si="613"/>
        <v/>
      </c>
      <c r="J1119" s="412" t="str">
        <f t="shared" si="614"/>
        <v/>
      </c>
      <c r="K1119" s="412" t="str">
        <f t="shared" si="615"/>
        <v/>
      </c>
      <c r="L1119" s="412" t="str">
        <f t="shared" si="597"/>
        <v>NO</v>
      </c>
      <c r="M1119" s="412" t="str">
        <f t="shared" si="598"/>
        <v>W/C</v>
      </c>
      <c r="N1119" s="412" t="str">
        <f t="shared" si="599"/>
        <v>W/C</v>
      </c>
      <c r="O1119" s="412"/>
      <c r="P1119" s="413">
        <v>0</v>
      </c>
      <c r="Q1119" s="413">
        <v>0</v>
      </c>
      <c r="R1119" s="413">
        <v>0</v>
      </c>
      <c r="S1119" s="413">
        <v>0</v>
      </c>
      <c r="T1119" s="413">
        <v>0</v>
      </c>
      <c r="U1119" s="413">
        <v>0</v>
      </c>
      <c r="V1119" s="413">
        <v>0</v>
      </c>
      <c r="W1119" s="413">
        <v>0</v>
      </c>
      <c r="X1119" s="413">
        <v>0</v>
      </c>
      <c r="Y1119" s="413">
        <v>0</v>
      </c>
      <c r="Z1119" s="413">
        <v>0</v>
      </c>
      <c r="AA1119" s="413">
        <v>0</v>
      </c>
      <c r="AB1119" s="413">
        <v>0</v>
      </c>
      <c r="AC1119" s="413"/>
      <c r="AD1119" s="534">
        <f t="shared" si="616"/>
        <v>0</v>
      </c>
      <c r="AE1119" s="530"/>
      <c r="AF1119" s="414"/>
      <c r="AG1119" s="415"/>
      <c r="AH1119" s="416"/>
      <c r="AI1119" s="416"/>
      <c r="AJ1119" s="416"/>
      <c r="AK1119" s="417"/>
      <c r="AL1119" s="416">
        <f t="shared" si="618"/>
        <v>0</v>
      </c>
      <c r="AM1119" s="418"/>
      <c r="AN1119" s="416">
        <f t="shared" si="622"/>
        <v>0</v>
      </c>
      <c r="AO1119" s="419">
        <f t="shared" si="619"/>
        <v>0</v>
      </c>
      <c r="AP1119" s="297"/>
      <c r="AQ1119" s="420">
        <f t="shared" si="617"/>
        <v>0</v>
      </c>
      <c r="AR1119" s="416"/>
      <c r="AS1119" s="416"/>
      <c r="AT1119" s="416"/>
      <c r="AU1119" s="417"/>
      <c r="AV1119" s="416">
        <f t="shared" si="620"/>
        <v>0</v>
      </c>
      <c r="AW1119" s="418"/>
      <c r="AX1119" s="416">
        <f t="shared" si="623"/>
        <v>0</v>
      </c>
      <c r="AY1119" s="421">
        <f t="shared" si="621"/>
        <v>0</v>
      </c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</row>
    <row r="1120" spans="1:76" s="21" customFormat="1" ht="12" customHeight="1">
      <c r="A1120" s="209">
        <v>24200611</v>
      </c>
      <c r="B1120" s="252" t="s">
        <v>2769</v>
      </c>
      <c r="C1120" s="109" t="s">
        <v>307</v>
      </c>
      <c r="D1120" s="130" t="str">
        <f t="shared" si="595"/>
        <v>W/C</v>
      </c>
      <c r="E1120" s="130"/>
      <c r="F1120" s="109"/>
      <c r="G1120" s="130"/>
      <c r="H1120" s="212" t="str">
        <f t="shared" si="612"/>
        <v/>
      </c>
      <c r="I1120" s="212" t="str">
        <f t="shared" si="613"/>
        <v/>
      </c>
      <c r="J1120" s="212" t="str">
        <f t="shared" si="614"/>
        <v/>
      </c>
      <c r="K1120" s="212" t="str">
        <f t="shared" si="615"/>
        <v/>
      </c>
      <c r="L1120" s="212" t="str">
        <f t="shared" si="597"/>
        <v>NO</v>
      </c>
      <c r="M1120" s="212" t="str">
        <f t="shared" si="598"/>
        <v>W/C</v>
      </c>
      <c r="N1120" s="212" t="str">
        <f t="shared" si="599"/>
        <v>W/C</v>
      </c>
      <c r="O1120" s="212"/>
      <c r="P1120" s="110">
        <v>-577842.03</v>
      </c>
      <c r="Q1120" s="110">
        <v>139543.31</v>
      </c>
      <c r="R1120" s="110">
        <v>0</v>
      </c>
      <c r="S1120" s="110">
        <v>0</v>
      </c>
      <c r="T1120" s="110">
        <v>-65596.42</v>
      </c>
      <c r="U1120" s="110">
        <v>-131192.84</v>
      </c>
      <c r="V1120" s="110">
        <v>-196789.26</v>
      </c>
      <c r="W1120" s="110">
        <v>-262385.68</v>
      </c>
      <c r="X1120" s="110">
        <v>-327982.09999999998</v>
      </c>
      <c r="Y1120" s="110">
        <v>-393578.52</v>
      </c>
      <c r="Z1120" s="110">
        <v>-459174.94</v>
      </c>
      <c r="AA1120" s="110">
        <v>-524771.36</v>
      </c>
      <c r="AB1120" s="110">
        <v>-590367.78</v>
      </c>
      <c r="AC1120" s="110"/>
      <c r="AD1120" s="533">
        <f t="shared" si="616"/>
        <v>-233836.05958333332</v>
      </c>
      <c r="AE1120" s="529"/>
      <c r="AF1120" s="118"/>
      <c r="AG1120" s="270"/>
      <c r="AH1120" s="116"/>
      <c r="AI1120" s="116"/>
      <c r="AJ1120" s="116"/>
      <c r="AK1120" s="117"/>
      <c r="AL1120" s="116">
        <f t="shared" si="618"/>
        <v>0</v>
      </c>
      <c r="AM1120" s="115"/>
      <c r="AN1120" s="116">
        <f t="shared" si="622"/>
        <v>-233836.05958333332</v>
      </c>
      <c r="AO1120" s="348">
        <f t="shared" si="619"/>
        <v>-233836.05958333332</v>
      </c>
      <c r="AP1120" s="297"/>
      <c r="AQ1120" s="101">
        <f t="shared" si="617"/>
        <v>-590367.78</v>
      </c>
      <c r="AR1120" s="116"/>
      <c r="AS1120" s="116"/>
      <c r="AT1120" s="116"/>
      <c r="AU1120" s="117"/>
      <c r="AV1120" s="116">
        <f t="shared" si="620"/>
        <v>0</v>
      </c>
      <c r="AW1120" s="115"/>
      <c r="AX1120" s="116">
        <f t="shared" si="623"/>
        <v>-590367.78</v>
      </c>
      <c r="AY1120" s="343">
        <f t="shared" si="621"/>
        <v>-590367.78</v>
      </c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</row>
    <row r="1121" spans="1:76" s="21" customFormat="1" ht="12" customHeight="1">
      <c r="A1121" s="195">
        <v>24200622</v>
      </c>
      <c r="B1121" s="126" t="s">
        <v>2770</v>
      </c>
      <c r="C1121" s="109" t="s">
        <v>1335</v>
      </c>
      <c r="D1121" s="130" t="str">
        <f t="shared" si="595"/>
        <v>W/C</v>
      </c>
      <c r="E1121" s="130"/>
      <c r="F1121" s="109"/>
      <c r="G1121" s="130"/>
      <c r="H1121" s="212" t="str">
        <f t="shared" ref="H1121:H1152" si="624">IF(VALUE(AH1121),H$7,IF(ISBLANK(AH1121),"",H$7))</f>
        <v/>
      </c>
      <c r="I1121" s="212" t="str">
        <f t="shared" ref="I1121:I1152" si="625">IF(VALUE(AI1121),I$7,IF(ISBLANK(AI1121),"",I$7))</f>
        <v/>
      </c>
      <c r="J1121" s="212" t="str">
        <f t="shared" ref="J1121:J1152" si="626">IF(VALUE(AJ1121),J$7,IF(ISBLANK(AJ1121),"",J$7))</f>
        <v/>
      </c>
      <c r="K1121" s="212" t="str">
        <f t="shared" ref="K1121:K1152" si="627">IF(VALUE(AK1121),K$7,IF(ISBLANK(AK1121),"",K$7))</f>
        <v/>
      </c>
      <c r="L1121" s="212" t="str">
        <f t="shared" si="597"/>
        <v>NO</v>
      </c>
      <c r="M1121" s="212" t="str">
        <f t="shared" si="598"/>
        <v>W/C</v>
      </c>
      <c r="N1121" s="212" t="str">
        <f t="shared" si="599"/>
        <v>W/C</v>
      </c>
      <c r="O1121" s="212"/>
      <c r="P1121" s="110">
        <v>-1048961</v>
      </c>
      <c r="Q1121" s="110">
        <v>-1086299</v>
      </c>
      <c r="R1121" s="110">
        <v>-1118191</v>
      </c>
      <c r="S1121" s="110">
        <v>-1152085</v>
      </c>
      <c r="T1121" s="110">
        <v>-1261110</v>
      </c>
      <c r="U1121" s="110">
        <v>-1471616</v>
      </c>
      <c r="V1121" s="110">
        <v>-1995519</v>
      </c>
      <c r="W1121" s="110">
        <v>-2238318</v>
      </c>
      <c r="X1121" s="110">
        <v>-2485036</v>
      </c>
      <c r="Y1121" s="110">
        <v>-2703189</v>
      </c>
      <c r="Z1121" s="110">
        <v>-862486</v>
      </c>
      <c r="AA1121" s="110">
        <v>-955679</v>
      </c>
      <c r="AB1121" s="110">
        <v>-1039950</v>
      </c>
      <c r="AC1121" s="110"/>
      <c r="AD1121" s="533">
        <f t="shared" si="616"/>
        <v>-1531165.2916666667</v>
      </c>
      <c r="AE1121" s="529"/>
      <c r="AF1121" s="118"/>
      <c r="AG1121" s="270"/>
      <c r="AH1121" s="116"/>
      <c r="AI1121" s="116"/>
      <c r="AJ1121" s="116"/>
      <c r="AK1121" s="117"/>
      <c r="AL1121" s="116">
        <f t="shared" si="618"/>
        <v>0</v>
      </c>
      <c r="AM1121" s="115"/>
      <c r="AN1121" s="116">
        <f t="shared" si="622"/>
        <v>-1531165.2916666667</v>
      </c>
      <c r="AO1121" s="348">
        <f t="shared" si="619"/>
        <v>-1531165.2916666667</v>
      </c>
      <c r="AP1121" s="297"/>
      <c r="AQ1121" s="101">
        <f t="shared" si="617"/>
        <v>-1039950</v>
      </c>
      <c r="AR1121" s="116"/>
      <c r="AS1121" s="116"/>
      <c r="AT1121" s="116"/>
      <c r="AU1121" s="117"/>
      <c r="AV1121" s="116">
        <f t="shared" si="620"/>
        <v>0</v>
      </c>
      <c r="AW1121" s="115"/>
      <c r="AX1121" s="116">
        <f t="shared" si="623"/>
        <v>-1039950</v>
      </c>
      <c r="AY1121" s="343">
        <f t="shared" si="621"/>
        <v>-1039950</v>
      </c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</row>
    <row r="1122" spans="1:76" s="21" customFormat="1" ht="12" customHeight="1">
      <c r="A1122" s="195">
        <v>24200632</v>
      </c>
      <c r="B1122" s="126" t="s">
        <v>2771</v>
      </c>
      <c r="C1122" s="109" t="s">
        <v>667</v>
      </c>
      <c r="D1122" s="130" t="str">
        <f t="shared" si="595"/>
        <v>Non-Op</v>
      </c>
      <c r="E1122" s="130"/>
      <c r="F1122" s="109"/>
      <c r="G1122" s="130"/>
      <c r="H1122" s="212" t="str">
        <f t="shared" si="624"/>
        <v/>
      </c>
      <c r="I1122" s="212" t="str">
        <f t="shared" si="625"/>
        <v/>
      </c>
      <c r="J1122" s="212" t="str">
        <f t="shared" si="626"/>
        <v/>
      </c>
      <c r="K1122" s="212" t="str">
        <f t="shared" si="627"/>
        <v>Non-Op</v>
      </c>
      <c r="L1122" s="212" t="str">
        <f t="shared" si="597"/>
        <v>NO</v>
      </c>
      <c r="M1122" s="212" t="str">
        <f t="shared" si="598"/>
        <v>NO</v>
      </c>
      <c r="N1122" s="212" t="str">
        <f t="shared" si="599"/>
        <v/>
      </c>
      <c r="O1122" s="212"/>
      <c r="P1122" s="110">
        <v>0</v>
      </c>
      <c r="Q1122" s="110">
        <v>0</v>
      </c>
      <c r="R1122" s="110">
        <v>0</v>
      </c>
      <c r="S1122" s="110">
        <v>0</v>
      </c>
      <c r="T1122" s="110">
        <v>0</v>
      </c>
      <c r="U1122" s="110">
        <v>0</v>
      </c>
      <c r="V1122" s="110">
        <v>0</v>
      </c>
      <c r="W1122" s="110">
        <v>0</v>
      </c>
      <c r="X1122" s="110">
        <v>0</v>
      </c>
      <c r="Y1122" s="110">
        <v>0</v>
      </c>
      <c r="Z1122" s="110">
        <v>0</v>
      </c>
      <c r="AA1122" s="110">
        <v>0</v>
      </c>
      <c r="AB1122" s="110">
        <v>0</v>
      </c>
      <c r="AC1122" s="110"/>
      <c r="AD1122" s="533">
        <f t="shared" si="616"/>
        <v>0</v>
      </c>
      <c r="AE1122" s="529"/>
      <c r="AF1122" s="118"/>
      <c r="AG1122" s="270" t="s">
        <v>408</v>
      </c>
      <c r="AH1122" s="116"/>
      <c r="AI1122" s="116"/>
      <c r="AJ1122" s="116"/>
      <c r="AK1122" s="117">
        <f>AD1122</f>
        <v>0</v>
      </c>
      <c r="AL1122" s="116">
        <f t="shared" si="618"/>
        <v>0</v>
      </c>
      <c r="AM1122" s="115"/>
      <c r="AN1122" s="116"/>
      <c r="AO1122" s="348">
        <f t="shared" si="619"/>
        <v>0</v>
      </c>
      <c r="AP1122" s="297"/>
      <c r="AQ1122" s="101">
        <f t="shared" si="617"/>
        <v>0</v>
      </c>
      <c r="AR1122" s="116"/>
      <c r="AS1122" s="116"/>
      <c r="AT1122" s="116"/>
      <c r="AU1122" s="117">
        <f>AQ1122</f>
        <v>0</v>
      </c>
      <c r="AV1122" s="116">
        <f t="shared" si="620"/>
        <v>0</v>
      </c>
      <c r="AW1122" s="115"/>
      <c r="AX1122" s="116"/>
      <c r="AY1122" s="343">
        <f t="shared" si="621"/>
        <v>0</v>
      </c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</row>
    <row r="1123" spans="1:76" s="21" customFormat="1" ht="12" customHeight="1">
      <c r="A1123" s="195">
        <v>24200633</v>
      </c>
      <c r="B1123" s="126" t="s">
        <v>2772</v>
      </c>
      <c r="C1123" s="109" t="s">
        <v>687</v>
      </c>
      <c r="D1123" s="130" t="str">
        <f t="shared" si="595"/>
        <v>W/C</v>
      </c>
      <c r="E1123" s="130"/>
      <c r="F1123" s="109"/>
      <c r="G1123" s="130"/>
      <c r="H1123" s="212" t="str">
        <f t="shared" si="624"/>
        <v/>
      </c>
      <c r="I1123" s="212" t="str">
        <f t="shared" si="625"/>
        <v/>
      </c>
      <c r="J1123" s="212" t="str">
        <f t="shared" si="626"/>
        <v/>
      </c>
      <c r="K1123" s="212" t="str">
        <f t="shared" si="627"/>
        <v/>
      </c>
      <c r="L1123" s="212" t="str">
        <f t="shared" si="597"/>
        <v>NO</v>
      </c>
      <c r="M1123" s="212" t="str">
        <f t="shared" si="598"/>
        <v>W/C</v>
      </c>
      <c r="N1123" s="212" t="str">
        <f t="shared" si="599"/>
        <v>W/C</v>
      </c>
      <c r="O1123" s="212"/>
      <c r="P1123" s="110">
        <v>-1983556.45</v>
      </c>
      <c r="Q1123" s="110">
        <v>-2372406.83</v>
      </c>
      <c r="R1123" s="110">
        <v>-2711133.33</v>
      </c>
      <c r="S1123" s="110">
        <v>-2985356.26</v>
      </c>
      <c r="T1123" s="110">
        <v>-3333574.42</v>
      </c>
      <c r="U1123" s="110">
        <v>-3695190.99</v>
      </c>
      <c r="V1123" s="110">
        <v>-3976431.98</v>
      </c>
      <c r="W1123" s="110">
        <v>-4396485.67</v>
      </c>
      <c r="X1123" s="110">
        <v>-763270.26</v>
      </c>
      <c r="Y1123" s="110">
        <v>-1310127.1599999999</v>
      </c>
      <c r="Z1123" s="110">
        <v>-1684520.06</v>
      </c>
      <c r="AA1123" s="110">
        <v>-2059078.21</v>
      </c>
      <c r="AB1123" s="110">
        <v>-2374319.86</v>
      </c>
      <c r="AC1123" s="110"/>
      <c r="AD1123" s="533">
        <f t="shared" si="616"/>
        <v>-2622209.4437500001</v>
      </c>
      <c r="AE1123" s="529"/>
      <c r="AF1123" s="118"/>
      <c r="AG1123" s="270"/>
      <c r="AH1123" s="116"/>
      <c r="AI1123" s="116"/>
      <c r="AJ1123" s="116"/>
      <c r="AK1123" s="117"/>
      <c r="AL1123" s="116">
        <f t="shared" si="618"/>
        <v>0</v>
      </c>
      <c r="AM1123" s="115"/>
      <c r="AN1123" s="116">
        <f>AD1123</f>
        <v>-2622209.4437500001</v>
      </c>
      <c r="AO1123" s="348">
        <f t="shared" si="619"/>
        <v>-2622209.4437500001</v>
      </c>
      <c r="AP1123" s="297"/>
      <c r="AQ1123" s="101">
        <f t="shared" si="617"/>
        <v>-2374319.86</v>
      </c>
      <c r="AR1123" s="116"/>
      <c r="AS1123" s="116"/>
      <c r="AT1123" s="116"/>
      <c r="AU1123" s="117"/>
      <c r="AV1123" s="116">
        <f t="shared" si="620"/>
        <v>0</v>
      </c>
      <c r="AW1123" s="115"/>
      <c r="AX1123" s="116">
        <f t="shared" si="623"/>
        <v>-2374319.86</v>
      </c>
      <c r="AY1123" s="343">
        <f t="shared" si="621"/>
        <v>-2374319.86</v>
      </c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</row>
    <row r="1124" spans="1:76" s="21" customFormat="1" ht="12" customHeight="1">
      <c r="A1124" s="195">
        <v>24200641</v>
      </c>
      <c r="B1124" s="126" t="s">
        <v>2773</v>
      </c>
      <c r="C1124" s="109" t="s">
        <v>610</v>
      </c>
      <c r="D1124" s="130" t="str">
        <f t="shared" si="595"/>
        <v>Non-Op</v>
      </c>
      <c r="E1124" s="130"/>
      <c r="F1124" s="109"/>
      <c r="G1124" s="130"/>
      <c r="H1124" s="212" t="str">
        <f t="shared" si="624"/>
        <v/>
      </c>
      <c r="I1124" s="212" t="str">
        <f t="shared" si="625"/>
        <v/>
      </c>
      <c r="J1124" s="212" t="str">
        <f t="shared" si="626"/>
        <v/>
      </c>
      <c r="K1124" s="212" t="str">
        <f t="shared" si="627"/>
        <v>Non-Op</v>
      </c>
      <c r="L1124" s="212" t="str">
        <f t="shared" si="597"/>
        <v>NO</v>
      </c>
      <c r="M1124" s="212" t="str">
        <f t="shared" si="598"/>
        <v>NO</v>
      </c>
      <c r="N1124" s="212" t="str">
        <f t="shared" si="599"/>
        <v/>
      </c>
      <c r="O1124" s="212"/>
      <c r="P1124" s="110">
        <v>0</v>
      </c>
      <c r="Q1124" s="110">
        <v>0</v>
      </c>
      <c r="R1124" s="110">
        <v>0</v>
      </c>
      <c r="S1124" s="110">
        <v>0</v>
      </c>
      <c r="T1124" s="110">
        <v>0</v>
      </c>
      <c r="U1124" s="110">
        <v>0</v>
      </c>
      <c r="V1124" s="110">
        <v>0</v>
      </c>
      <c r="W1124" s="110">
        <v>0</v>
      </c>
      <c r="X1124" s="110">
        <v>0</v>
      </c>
      <c r="Y1124" s="110">
        <v>0</v>
      </c>
      <c r="Z1124" s="110">
        <v>0</v>
      </c>
      <c r="AA1124" s="110">
        <v>0</v>
      </c>
      <c r="AB1124" s="110">
        <v>0</v>
      </c>
      <c r="AC1124" s="110"/>
      <c r="AD1124" s="533">
        <f t="shared" si="616"/>
        <v>0</v>
      </c>
      <c r="AE1124" s="529"/>
      <c r="AF1124" s="118"/>
      <c r="AG1124" s="270" t="s">
        <v>408</v>
      </c>
      <c r="AH1124" s="116"/>
      <c r="AI1124" s="116"/>
      <c r="AJ1124" s="116"/>
      <c r="AK1124" s="117">
        <f>AD1124</f>
        <v>0</v>
      </c>
      <c r="AL1124" s="116">
        <f t="shared" si="618"/>
        <v>0</v>
      </c>
      <c r="AM1124" s="115"/>
      <c r="AN1124" s="116"/>
      <c r="AO1124" s="348">
        <f t="shared" si="619"/>
        <v>0</v>
      </c>
      <c r="AP1124" s="297"/>
      <c r="AQ1124" s="101">
        <f t="shared" si="617"/>
        <v>0</v>
      </c>
      <c r="AR1124" s="116"/>
      <c r="AS1124" s="116"/>
      <c r="AT1124" s="116"/>
      <c r="AU1124" s="117">
        <f>AQ1124</f>
        <v>0</v>
      </c>
      <c r="AV1124" s="116">
        <f t="shared" si="620"/>
        <v>0</v>
      </c>
      <c r="AW1124" s="115"/>
      <c r="AX1124" s="116"/>
      <c r="AY1124" s="343">
        <f t="shared" si="621"/>
        <v>0</v>
      </c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</row>
    <row r="1125" spans="1:76" s="21" customFormat="1" ht="12" customHeight="1">
      <c r="A1125" s="195">
        <v>24200651</v>
      </c>
      <c r="B1125" s="126" t="s">
        <v>2774</v>
      </c>
      <c r="C1125" s="109" t="s">
        <v>505</v>
      </c>
      <c r="D1125" s="130" t="str">
        <f t="shared" ref="D1125:D1189" si="628">IF(CONCATENATE(H1125,I1125,J1125,K1125,N1125)= "ERBGRB","CRB",CONCATENATE(H1125,I1125,J1125,K1125,N1125))</f>
        <v>W/C</v>
      </c>
      <c r="E1125" s="130"/>
      <c r="F1125" s="109"/>
      <c r="G1125" s="130"/>
      <c r="H1125" s="212" t="str">
        <f t="shared" si="624"/>
        <v/>
      </c>
      <c r="I1125" s="212" t="str">
        <f t="shared" si="625"/>
        <v/>
      </c>
      <c r="J1125" s="212" t="str">
        <f t="shared" si="626"/>
        <v/>
      </c>
      <c r="K1125" s="212" t="str">
        <f t="shared" si="627"/>
        <v/>
      </c>
      <c r="L1125" s="212" t="str">
        <f t="shared" si="597"/>
        <v>NO</v>
      </c>
      <c r="M1125" s="212" t="str">
        <f t="shared" si="598"/>
        <v>W/C</v>
      </c>
      <c r="N1125" s="212" t="str">
        <f t="shared" si="599"/>
        <v>W/C</v>
      </c>
      <c r="O1125" s="212"/>
      <c r="P1125" s="110">
        <v>-48000</v>
      </c>
      <c r="Q1125" s="110">
        <v>-50250</v>
      </c>
      <c r="R1125" s="110">
        <v>-52500</v>
      </c>
      <c r="S1125" s="110">
        <v>-54750</v>
      </c>
      <c r="T1125" s="110">
        <v>-57000</v>
      </c>
      <c r="U1125" s="110">
        <v>-59250</v>
      </c>
      <c r="V1125" s="110">
        <v>-61500</v>
      </c>
      <c r="W1125" s="110">
        <v>-63750</v>
      </c>
      <c r="X1125" s="110">
        <v>-66000</v>
      </c>
      <c r="Y1125" s="110">
        <v>-68250</v>
      </c>
      <c r="Z1125" s="110">
        <v>-70500</v>
      </c>
      <c r="AA1125" s="110">
        <v>-72750</v>
      </c>
      <c r="AB1125" s="110">
        <v>-75000</v>
      </c>
      <c r="AC1125" s="110"/>
      <c r="AD1125" s="533">
        <f t="shared" si="616"/>
        <v>-61500</v>
      </c>
      <c r="AE1125" s="529"/>
      <c r="AF1125" s="119"/>
      <c r="AG1125" s="269"/>
      <c r="AH1125" s="116"/>
      <c r="AI1125" s="116"/>
      <c r="AJ1125" s="116"/>
      <c r="AK1125" s="117"/>
      <c r="AL1125" s="116">
        <f t="shared" si="618"/>
        <v>0</v>
      </c>
      <c r="AM1125" s="115"/>
      <c r="AN1125" s="116">
        <f t="shared" ref="AN1125:AN1131" si="629">AD1125</f>
        <v>-61500</v>
      </c>
      <c r="AO1125" s="348">
        <f t="shared" si="619"/>
        <v>-61500</v>
      </c>
      <c r="AP1125" s="297"/>
      <c r="AQ1125" s="101">
        <f t="shared" si="617"/>
        <v>-75000</v>
      </c>
      <c r="AR1125" s="116"/>
      <c r="AS1125" s="116"/>
      <c r="AT1125" s="116"/>
      <c r="AU1125" s="117"/>
      <c r="AV1125" s="116">
        <f t="shared" si="620"/>
        <v>0</v>
      </c>
      <c r="AW1125" s="115"/>
      <c r="AX1125" s="116">
        <f t="shared" si="623"/>
        <v>-75000</v>
      </c>
      <c r="AY1125" s="343">
        <f t="shared" si="621"/>
        <v>-75000</v>
      </c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</row>
    <row r="1126" spans="1:76" s="21" customFormat="1" ht="12" customHeight="1">
      <c r="A1126" s="209">
        <v>24200653</v>
      </c>
      <c r="B1126" s="252" t="s">
        <v>2775</v>
      </c>
      <c r="C1126" s="109" t="s">
        <v>618</v>
      </c>
      <c r="D1126" s="130" t="str">
        <f t="shared" si="628"/>
        <v>W/C</v>
      </c>
      <c r="E1126" s="130"/>
      <c r="F1126" s="109"/>
      <c r="G1126" s="130"/>
      <c r="H1126" s="212" t="str">
        <f t="shared" si="624"/>
        <v/>
      </c>
      <c r="I1126" s="212" t="str">
        <f t="shared" si="625"/>
        <v/>
      </c>
      <c r="J1126" s="212" t="str">
        <f t="shared" si="626"/>
        <v/>
      </c>
      <c r="K1126" s="212" t="str">
        <f t="shared" si="627"/>
        <v/>
      </c>
      <c r="L1126" s="212" t="str">
        <f t="shared" si="597"/>
        <v>NO</v>
      </c>
      <c r="M1126" s="212" t="str">
        <f t="shared" si="598"/>
        <v>W/C</v>
      </c>
      <c r="N1126" s="212" t="str">
        <f t="shared" si="599"/>
        <v>W/C</v>
      </c>
      <c r="O1126" s="212"/>
      <c r="P1126" s="110">
        <v>-782177.86</v>
      </c>
      <c r="Q1126" s="110">
        <v>-893347.82</v>
      </c>
      <c r="R1126" s="110">
        <v>-1049883.0900000001</v>
      </c>
      <c r="S1126" s="110">
        <v>-1141777.42</v>
      </c>
      <c r="T1126" s="110">
        <v>-1279835.47</v>
      </c>
      <c r="U1126" s="110">
        <v>-1574732.45</v>
      </c>
      <c r="V1126" s="110">
        <v>-1680181.18</v>
      </c>
      <c r="W1126" s="110">
        <v>-1814180.03</v>
      </c>
      <c r="X1126" s="110">
        <v>-1936262.21</v>
      </c>
      <c r="Y1126" s="110">
        <v>-423878.95</v>
      </c>
      <c r="Z1126" s="110">
        <v>-574445.99</v>
      </c>
      <c r="AA1126" s="110">
        <v>-732377.72</v>
      </c>
      <c r="AB1126" s="110">
        <v>-874322.59</v>
      </c>
      <c r="AC1126" s="110"/>
      <c r="AD1126" s="533">
        <f t="shared" si="616"/>
        <v>-1160762.7129166664</v>
      </c>
      <c r="AE1126" s="529"/>
      <c r="AF1126" s="142"/>
      <c r="AG1126" s="274"/>
      <c r="AH1126" s="116"/>
      <c r="AI1126" s="116"/>
      <c r="AJ1126" s="116"/>
      <c r="AK1126" s="117"/>
      <c r="AL1126" s="116">
        <f t="shared" si="618"/>
        <v>0</v>
      </c>
      <c r="AM1126" s="115"/>
      <c r="AN1126" s="116">
        <f t="shared" si="629"/>
        <v>-1160762.7129166664</v>
      </c>
      <c r="AO1126" s="348">
        <f t="shared" si="619"/>
        <v>-1160762.7129166664</v>
      </c>
      <c r="AP1126" s="297"/>
      <c r="AQ1126" s="101">
        <f t="shared" si="617"/>
        <v>-874322.59</v>
      </c>
      <c r="AR1126" s="116"/>
      <c r="AS1126" s="116"/>
      <c r="AT1126" s="116"/>
      <c r="AU1126" s="117"/>
      <c r="AV1126" s="116">
        <f t="shared" si="620"/>
        <v>0</v>
      </c>
      <c r="AW1126" s="115"/>
      <c r="AX1126" s="116">
        <f t="shared" si="623"/>
        <v>-874322.59</v>
      </c>
      <c r="AY1126" s="343">
        <f t="shared" si="621"/>
        <v>-874322.59</v>
      </c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</row>
    <row r="1127" spans="1:76" s="21" customFormat="1" ht="12" customHeight="1">
      <c r="A1127" s="195">
        <v>24200661</v>
      </c>
      <c r="B1127" s="126" t="s">
        <v>2776</v>
      </c>
      <c r="C1127" s="109" t="s">
        <v>506</v>
      </c>
      <c r="D1127" s="130" t="str">
        <f t="shared" si="628"/>
        <v>W/C</v>
      </c>
      <c r="E1127" s="130"/>
      <c r="F1127" s="109"/>
      <c r="G1127" s="130"/>
      <c r="H1127" s="212" t="str">
        <f t="shared" si="624"/>
        <v/>
      </c>
      <c r="I1127" s="212" t="str">
        <f t="shared" si="625"/>
        <v/>
      </c>
      <c r="J1127" s="212" t="str">
        <f t="shared" si="626"/>
        <v/>
      </c>
      <c r="K1127" s="212" t="str">
        <f t="shared" si="627"/>
        <v/>
      </c>
      <c r="L1127" s="212" t="str">
        <f t="shared" si="597"/>
        <v>NO</v>
      </c>
      <c r="M1127" s="212" t="str">
        <f t="shared" si="598"/>
        <v>W/C</v>
      </c>
      <c r="N1127" s="212" t="str">
        <f t="shared" si="599"/>
        <v>W/C</v>
      </c>
      <c r="O1127" s="212"/>
      <c r="P1127" s="110">
        <v>-113444.22</v>
      </c>
      <c r="Q1127" s="110">
        <v>-151258.96</v>
      </c>
      <c r="R1127" s="110">
        <v>-189073.7</v>
      </c>
      <c r="S1127" s="110">
        <v>-226888.44</v>
      </c>
      <c r="T1127" s="110">
        <v>-264703.18</v>
      </c>
      <c r="U1127" s="110">
        <v>-302517.92</v>
      </c>
      <c r="V1127" s="110">
        <v>-340332.66</v>
      </c>
      <c r="W1127" s="110">
        <v>-378147.4</v>
      </c>
      <c r="X1127" s="110">
        <v>-415962.14</v>
      </c>
      <c r="Y1127" s="110">
        <v>0</v>
      </c>
      <c r="Z1127" s="110">
        <v>-38949.19</v>
      </c>
      <c r="AA1127" s="110">
        <v>-77898.38</v>
      </c>
      <c r="AB1127" s="110">
        <v>-116847.57</v>
      </c>
      <c r="AC1127" s="110"/>
      <c r="AD1127" s="533">
        <f t="shared" si="616"/>
        <v>-208406.48874999999</v>
      </c>
      <c r="AE1127" s="529"/>
      <c r="AF1127" s="119"/>
      <c r="AG1127" s="269"/>
      <c r="AH1127" s="116"/>
      <c r="AI1127" s="116"/>
      <c r="AJ1127" s="116"/>
      <c r="AK1127" s="117"/>
      <c r="AL1127" s="116">
        <f t="shared" si="618"/>
        <v>0</v>
      </c>
      <c r="AM1127" s="115"/>
      <c r="AN1127" s="116">
        <f t="shared" si="629"/>
        <v>-208406.48874999999</v>
      </c>
      <c r="AO1127" s="348">
        <f t="shared" si="619"/>
        <v>-208406.48874999999</v>
      </c>
      <c r="AP1127" s="297"/>
      <c r="AQ1127" s="101">
        <f t="shared" si="617"/>
        <v>-116847.57</v>
      </c>
      <c r="AR1127" s="116"/>
      <c r="AS1127" s="116"/>
      <c r="AT1127" s="116"/>
      <c r="AU1127" s="117"/>
      <c r="AV1127" s="116">
        <f t="shared" si="620"/>
        <v>0</v>
      </c>
      <c r="AW1127" s="115"/>
      <c r="AX1127" s="116">
        <f t="shared" si="623"/>
        <v>-116847.57</v>
      </c>
      <c r="AY1127" s="343">
        <f t="shared" si="621"/>
        <v>-116847.57</v>
      </c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</row>
    <row r="1128" spans="1:76" s="21" customFormat="1" ht="12" customHeight="1">
      <c r="A1128" s="195">
        <v>24200671</v>
      </c>
      <c r="B1128" s="126" t="s">
        <v>2777</v>
      </c>
      <c r="C1128" s="109" t="s">
        <v>507</v>
      </c>
      <c r="D1128" s="130" t="str">
        <f t="shared" si="628"/>
        <v>W/C</v>
      </c>
      <c r="E1128" s="130"/>
      <c r="F1128" s="109"/>
      <c r="G1128" s="130"/>
      <c r="H1128" s="212" t="str">
        <f t="shared" si="624"/>
        <v/>
      </c>
      <c r="I1128" s="212" t="str">
        <f t="shared" si="625"/>
        <v/>
      </c>
      <c r="J1128" s="212" t="str">
        <f t="shared" si="626"/>
        <v/>
      </c>
      <c r="K1128" s="212" t="str">
        <f t="shared" si="627"/>
        <v/>
      </c>
      <c r="L1128" s="212" t="str">
        <f t="shared" si="597"/>
        <v>NO</v>
      </c>
      <c r="M1128" s="212" t="str">
        <f t="shared" si="598"/>
        <v>W/C</v>
      </c>
      <c r="N1128" s="212" t="str">
        <f t="shared" si="599"/>
        <v>W/C</v>
      </c>
      <c r="O1128" s="212"/>
      <c r="P1128" s="110">
        <v>-33597.9</v>
      </c>
      <c r="Q1128" s="110">
        <v>-44797.2</v>
      </c>
      <c r="R1128" s="110">
        <v>-55996.5</v>
      </c>
      <c r="S1128" s="110">
        <v>-67195.8</v>
      </c>
      <c r="T1128" s="110">
        <v>-78395.100000000006</v>
      </c>
      <c r="U1128" s="110">
        <v>-89594.4</v>
      </c>
      <c r="V1128" s="110">
        <v>-100793.7</v>
      </c>
      <c r="W1128" s="110">
        <v>-111993</v>
      </c>
      <c r="X1128" s="110">
        <v>-123192.3</v>
      </c>
      <c r="Y1128" s="110">
        <v>0</v>
      </c>
      <c r="Z1128" s="110">
        <v>-11535.28</v>
      </c>
      <c r="AA1128" s="110">
        <v>-23070.560000000001</v>
      </c>
      <c r="AB1128" s="110">
        <v>-34605.839999999997</v>
      </c>
      <c r="AC1128" s="110"/>
      <c r="AD1128" s="533">
        <f t="shared" si="616"/>
        <v>-61722.142500000009</v>
      </c>
      <c r="AE1128" s="529"/>
      <c r="AF1128" s="119"/>
      <c r="AG1128" s="269"/>
      <c r="AH1128" s="116"/>
      <c r="AI1128" s="116"/>
      <c r="AJ1128" s="116"/>
      <c r="AK1128" s="117"/>
      <c r="AL1128" s="116">
        <f t="shared" si="618"/>
        <v>0</v>
      </c>
      <c r="AM1128" s="115"/>
      <c r="AN1128" s="116">
        <f t="shared" si="629"/>
        <v>-61722.142500000009</v>
      </c>
      <c r="AO1128" s="348">
        <f t="shared" si="619"/>
        <v>-61722.142500000009</v>
      </c>
      <c r="AP1128" s="297"/>
      <c r="AQ1128" s="101">
        <f t="shared" si="617"/>
        <v>-34605.839999999997</v>
      </c>
      <c r="AR1128" s="116"/>
      <c r="AS1128" s="116"/>
      <c r="AT1128" s="116"/>
      <c r="AU1128" s="117"/>
      <c r="AV1128" s="116">
        <f t="shared" si="620"/>
        <v>0</v>
      </c>
      <c r="AW1128" s="115"/>
      <c r="AX1128" s="116">
        <f t="shared" si="623"/>
        <v>-34605.839999999997</v>
      </c>
      <c r="AY1128" s="343">
        <f t="shared" si="621"/>
        <v>-34605.839999999997</v>
      </c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</row>
    <row r="1129" spans="1:76" s="21" customFormat="1" ht="12" customHeight="1">
      <c r="A1129" s="195">
        <v>24200681</v>
      </c>
      <c r="B1129" s="126" t="s">
        <v>2778</v>
      </c>
      <c r="C1129" s="109" t="s">
        <v>508</v>
      </c>
      <c r="D1129" s="130" t="str">
        <f t="shared" si="628"/>
        <v>W/C</v>
      </c>
      <c r="E1129" s="130"/>
      <c r="F1129" s="109"/>
      <c r="G1129" s="130"/>
      <c r="H1129" s="212" t="str">
        <f t="shared" si="624"/>
        <v/>
      </c>
      <c r="I1129" s="212" t="str">
        <f t="shared" si="625"/>
        <v/>
      </c>
      <c r="J1129" s="212" t="str">
        <f t="shared" si="626"/>
        <v/>
      </c>
      <c r="K1129" s="212" t="str">
        <f t="shared" si="627"/>
        <v/>
      </c>
      <c r="L1129" s="212" t="str">
        <f t="shared" si="597"/>
        <v>NO</v>
      </c>
      <c r="M1129" s="212" t="str">
        <f t="shared" si="598"/>
        <v>W/C</v>
      </c>
      <c r="N1129" s="212" t="str">
        <f t="shared" si="599"/>
        <v>W/C</v>
      </c>
      <c r="O1129" s="212"/>
      <c r="P1129" s="110">
        <v>-33597.9</v>
      </c>
      <c r="Q1129" s="110">
        <v>-44797.2</v>
      </c>
      <c r="R1129" s="110">
        <v>-55996.5</v>
      </c>
      <c r="S1129" s="110">
        <v>-67195.8</v>
      </c>
      <c r="T1129" s="110">
        <v>-78395.100000000006</v>
      </c>
      <c r="U1129" s="110">
        <v>-89594.4</v>
      </c>
      <c r="V1129" s="110">
        <v>-100793.7</v>
      </c>
      <c r="W1129" s="110">
        <v>-111993</v>
      </c>
      <c r="X1129" s="110">
        <v>-123192.3</v>
      </c>
      <c r="Y1129" s="110">
        <v>0</v>
      </c>
      <c r="Z1129" s="110">
        <v>-11535.28</v>
      </c>
      <c r="AA1129" s="110">
        <v>-23070.560000000001</v>
      </c>
      <c r="AB1129" s="110">
        <v>-34605.839999999997</v>
      </c>
      <c r="AC1129" s="110"/>
      <c r="AD1129" s="533">
        <f t="shared" si="616"/>
        <v>-61722.142500000009</v>
      </c>
      <c r="AE1129" s="529"/>
      <c r="AF1129" s="119"/>
      <c r="AG1129" s="269"/>
      <c r="AH1129" s="116"/>
      <c r="AI1129" s="116"/>
      <c r="AJ1129" s="116"/>
      <c r="AK1129" s="117"/>
      <c r="AL1129" s="116">
        <f t="shared" si="618"/>
        <v>0</v>
      </c>
      <c r="AM1129" s="115"/>
      <c r="AN1129" s="116">
        <f t="shared" si="629"/>
        <v>-61722.142500000009</v>
      </c>
      <c r="AO1129" s="348">
        <f t="shared" si="619"/>
        <v>-61722.142500000009</v>
      </c>
      <c r="AP1129" s="297"/>
      <c r="AQ1129" s="101">
        <f t="shared" si="617"/>
        <v>-34605.839999999997</v>
      </c>
      <c r="AR1129" s="116"/>
      <c r="AS1129" s="116"/>
      <c r="AT1129" s="116"/>
      <c r="AU1129" s="117"/>
      <c r="AV1129" s="116">
        <f t="shared" si="620"/>
        <v>0</v>
      </c>
      <c r="AW1129" s="115"/>
      <c r="AX1129" s="116">
        <f t="shared" si="623"/>
        <v>-34605.839999999997</v>
      </c>
      <c r="AY1129" s="343">
        <f t="shared" si="621"/>
        <v>-34605.839999999997</v>
      </c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</row>
    <row r="1130" spans="1:76" s="21" customFormat="1" ht="12" customHeight="1">
      <c r="A1130" s="434">
        <v>24200711</v>
      </c>
      <c r="B1130" s="244" t="s">
        <v>2779</v>
      </c>
      <c r="C1130" s="410" t="s">
        <v>1383</v>
      </c>
      <c r="D1130" s="411" t="str">
        <f t="shared" si="628"/>
        <v>W/C</v>
      </c>
      <c r="E1130" s="411"/>
      <c r="F1130" s="561">
        <v>42752</v>
      </c>
      <c r="G1130" s="411"/>
      <c r="H1130" s="412" t="str">
        <f t="shared" si="624"/>
        <v/>
      </c>
      <c r="I1130" s="412" t="str">
        <f t="shared" si="625"/>
        <v/>
      </c>
      <c r="J1130" s="412" t="str">
        <f t="shared" si="626"/>
        <v/>
      </c>
      <c r="K1130" s="412" t="str">
        <f t="shared" si="627"/>
        <v/>
      </c>
      <c r="L1130" s="412" t="str">
        <f t="shared" si="597"/>
        <v>NO</v>
      </c>
      <c r="M1130" s="412" t="str">
        <f t="shared" si="598"/>
        <v>W/C</v>
      </c>
      <c r="N1130" s="412" t="str">
        <f t="shared" si="599"/>
        <v>W/C</v>
      </c>
      <c r="O1130" s="412"/>
      <c r="P1130" s="413">
        <v>-204166.69</v>
      </c>
      <c r="Q1130" s="413">
        <v>-233333.36</v>
      </c>
      <c r="R1130" s="413">
        <v>-233333.36</v>
      </c>
      <c r="S1130" s="413">
        <v>-291666.7</v>
      </c>
      <c r="T1130" s="413">
        <v>-320833.37</v>
      </c>
      <c r="U1130" s="413">
        <v>-350000</v>
      </c>
      <c r="V1130" s="413">
        <v>-350000</v>
      </c>
      <c r="W1130" s="413">
        <v>-350000</v>
      </c>
      <c r="X1130" s="413">
        <v>-350000</v>
      </c>
      <c r="Y1130" s="413">
        <v>-350000</v>
      </c>
      <c r="Z1130" s="413">
        <v>0</v>
      </c>
      <c r="AA1130" s="413">
        <v>0</v>
      </c>
      <c r="AB1130" s="413">
        <v>0</v>
      </c>
      <c r="AC1130" s="413"/>
      <c r="AD1130" s="534">
        <f t="shared" si="616"/>
        <v>-244270.84458333335</v>
      </c>
      <c r="AE1130" s="530"/>
      <c r="AF1130" s="414"/>
      <c r="AG1130" s="415"/>
      <c r="AH1130" s="416"/>
      <c r="AI1130" s="416"/>
      <c r="AJ1130" s="416"/>
      <c r="AK1130" s="417"/>
      <c r="AL1130" s="416">
        <f t="shared" si="618"/>
        <v>0</v>
      </c>
      <c r="AM1130" s="418"/>
      <c r="AN1130" s="416">
        <f t="shared" si="629"/>
        <v>-244270.84458333335</v>
      </c>
      <c r="AO1130" s="419">
        <f t="shared" si="619"/>
        <v>-244270.84458333335</v>
      </c>
      <c r="AP1130" s="297"/>
      <c r="AQ1130" s="420">
        <f t="shared" si="617"/>
        <v>0</v>
      </c>
      <c r="AR1130" s="416"/>
      <c r="AS1130" s="416"/>
      <c r="AT1130" s="416"/>
      <c r="AU1130" s="417"/>
      <c r="AV1130" s="416">
        <f t="shared" si="620"/>
        <v>0</v>
      </c>
      <c r="AW1130" s="418"/>
      <c r="AX1130" s="416">
        <f t="shared" si="623"/>
        <v>0</v>
      </c>
      <c r="AY1130" s="421">
        <f t="shared" si="621"/>
        <v>0</v>
      </c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</row>
    <row r="1131" spans="1:76" s="21" customFormat="1" ht="12" customHeight="1">
      <c r="A1131" s="434">
        <v>24200721</v>
      </c>
      <c r="B1131" s="244" t="s">
        <v>2780</v>
      </c>
      <c r="C1131" s="410" t="s">
        <v>1528</v>
      </c>
      <c r="D1131" s="411" t="str">
        <f t="shared" si="628"/>
        <v>W/C</v>
      </c>
      <c r="E1131" s="411"/>
      <c r="F1131" s="428">
        <v>43070</v>
      </c>
      <c r="G1131" s="411"/>
      <c r="H1131" s="412" t="str">
        <f t="shared" si="624"/>
        <v/>
      </c>
      <c r="I1131" s="412" t="str">
        <f t="shared" si="625"/>
        <v/>
      </c>
      <c r="J1131" s="412" t="str">
        <f t="shared" si="626"/>
        <v/>
      </c>
      <c r="K1131" s="412" t="str">
        <f t="shared" si="627"/>
        <v/>
      </c>
      <c r="L1131" s="412" t="str">
        <f t="shared" si="597"/>
        <v>NO</v>
      </c>
      <c r="M1131" s="412" t="str">
        <f t="shared" si="598"/>
        <v>W/C</v>
      </c>
      <c r="N1131" s="412" t="str">
        <f t="shared" si="599"/>
        <v>W/C</v>
      </c>
      <c r="O1131" s="412"/>
      <c r="P1131" s="413">
        <v>0</v>
      </c>
      <c r="Q1131" s="413">
        <v>0</v>
      </c>
      <c r="R1131" s="413">
        <v>0</v>
      </c>
      <c r="S1131" s="413">
        <v>0</v>
      </c>
      <c r="T1131" s="413">
        <v>0</v>
      </c>
      <c r="U1131" s="413">
        <v>0</v>
      </c>
      <c r="V1131" s="413">
        <v>-35416.67</v>
      </c>
      <c r="W1131" s="413">
        <v>-70833.34</v>
      </c>
      <c r="X1131" s="413">
        <v>-106250.01</v>
      </c>
      <c r="Y1131" s="413">
        <v>-141666.68</v>
      </c>
      <c r="Z1131" s="413">
        <v>-177083.35</v>
      </c>
      <c r="AA1131" s="413">
        <v>-212500.02</v>
      </c>
      <c r="AB1131" s="413">
        <v>-247916.69</v>
      </c>
      <c r="AC1131" s="413"/>
      <c r="AD1131" s="534">
        <f t="shared" si="616"/>
        <v>-72309.034583333327</v>
      </c>
      <c r="AE1131" s="530"/>
      <c r="AF1131" s="414"/>
      <c r="AG1131" s="415"/>
      <c r="AH1131" s="416"/>
      <c r="AI1131" s="416"/>
      <c r="AJ1131" s="416"/>
      <c r="AK1131" s="417"/>
      <c r="AL1131" s="416">
        <f t="shared" si="618"/>
        <v>0</v>
      </c>
      <c r="AM1131" s="418"/>
      <c r="AN1131" s="416">
        <f t="shared" si="629"/>
        <v>-72309.034583333327</v>
      </c>
      <c r="AO1131" s="419">
        <f t="shared" si="619"/>
        <v>-72309.034583333327</v>
      </c>
      <c r="AP1131" s="297"/>
      <c r="AQ1131" s="420">
        <f t="shared" si="617"/>
        <v>-247916.69</v>
      </c>
      <c r="AR1131" s="416"/>
      <c r="AS1131" s="416"/>
      <c r="AT1131" s="416"/>
      <c r="AU1131" s="417"/>
      <c r="AV1131" s="416">
        <f t="shared" si="620"/>
        <v>0</v>
      </c>
      <c r="AW1131" s="418"/>
      <c r="AX1131" s="416">
        <f t="shared" si="623"/>
        <v>-247916.69</v>
      </c>
      <c r="AY1131" s="421">
        <f t="shared" si="621"/>
        <v>-247916.69</v>
      </c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</row>
    <row r="1132" spans="1:76" s="21" customFormat="1" ht="12" customHeight="1">
      <c r="A1132" s="195">
        <v>24200811</v>
      </c>
      <c r="B1132" s="126" t="s">
        <v>2781</v>
      </c>
      <c r="C1132" s="109" t="s">
        <v>532</v>
      </c>
      <c r="D1132" s="130" t="str">
        <f t="shared" si="628"/>
        <v>Non-Op</v>
      </c>
      <c r="E1132" s="130"/>
      <c r="F1132" s="109"/>
      <c r="G1132" s="130"/>
      <c r="H1132" s="212" t="str">
        <f t="shared" si="624"/>
        <v/>
      </c>
      <c r="I1132" s="212" t="str">
        <f t="shared" si="625"/>
        <v/>
      </c>
      <c r="J1132" s="212" t="str">
        <f t="shared" si="626"/>
        <v/>
      </c>
      <c r="K1132" s="212" t="str">
        <f t="shared" si="627"/>
        <v>Non-Op</v>
      </c>
      <c r="L1132" s="212" t="str">
        <f t="shared" ref="L1132:L1197" si="630">IF(VALUE(AM1132),"W/C",IF(ISBLANK(AM1132),"NO","W/C"))</f>
        <v>NO</v>
      </c>
      <c r="M1132" s="212" t="str">
        <f t="shared" ref="M1132:M1197" si="631">IF(VALUE(AN1132),"W/C",IF(ISBLANK(AN1132),"NO","W/C"))</f>
        <v>NO</v>
      </c>
      <c r="N1132" s="212" t="str">
        <f t="shared" ref="N1132:N1197" si="632">IF(OR(CONCATENATE(L1132,M1132)="NOW/C",CONCATENATE(L1132,M1132)="W/CNO"),"W/C","")</f>
        <v/>
      </c>
      <c r="O1132" s="212"/>
      <c r="P1132" s="110">
        <v>-200282.7</v>
      </c>
      <c r="Q1132" s="110">
        <v>-200282.7</v>
      </c>
      <c r="R1132" s="110">
        <v>-160282.70000000001</v>
      </c>
      <c r="S1132" s="110">
        <v>-160282.70000000001</v>
      </c>
      <c r="T1132" s="110">
        <v>-182053.82</v>
      </c>
      <c r="U1132" s="110">
        <v>-182053.82</v>
      </c>
      <c r="V1132" s="110">
        <v>-182053.82</v>
      </c>
      <c r="W1132" s="110">
        <v>-182053.82</v>
      </c>
      <c r="X1132" s="110">
        <v>-185910.03</v>
      </c>
      <c r="Y1132" s="110">
        <v>-185910.03</v>
      </c>
      <c r="Z1132" s="110">
        <v>-185910.03</v>
      </c>
      <c r="AA1132" s="110">
        <v>-185910.03</v>
      </c>
      <c r="AB1132" s="110">
        <v>-185910.03</v>
      </c>
      <c r="AC1132" s="110"/>
      <c r="AD1132" s="533">
        <f t="shared" si="616"/>
        <v>-182149.98875000002</v>
      </c>
      <c r="AE1132" s="531"/>
      <c r="AF1132" s="123"/>
      <c r="AG1132" s="271" t="s">
        <v>453</v>
      </c>
      <c r="AH1132" s="116"/>
      <c r="AI1132" s="116"/>
      <c r="AJ1132" s="116"/>
      <c r="AK1132" s="117">
        <f t="shared" ref="AK1132:AK1157" si="633">AD1132</f>
        <v>-182149.98875000002</v>
      </c>
      <c r="AL1132" s="116">
        <f t="shared" si="618"/>
        <v>-182149.98875000002</v>
      </c>
      <c r="AM1132" s="115"/>
      <c r="AN1132" s="116"/>
      <c r="AO1132" s="348">
        <f t="shared" si="619"/>
        <v>0</v>
      </c>
      <c r="AP1132" s="297"/>
      <c r="AQ1132" s="101">
        <f t="shared" si="617"/>
        <v>-185910.03</v>
      </c>
      <c r="AR1132" s="116"/>
      <c r="AS1132" s="116"/>
      <c r="AT1132" s="116"/>
      <c r="AU1132" s="117">
        <f t="shared" ref="AU1132:AU1157" si="634">AQ1132</f>
        <v>-185910.03</v>
      </c>
      <c r="AV1132" s="116">
        <f t="shared" si="620"/>
        <v>-185910.03</v>
      </c>
      <c r="AW1132" s="115"/>
      <c r="AX1132" s="116"/>
      <c r="AY1132" s="343">
        <f t="shared" si="621"/>
        <v>0</v>
      </c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</row>
    <row r="1133" spans="1:76" s="21" customFormat="1" ht="12" customHeight="1">
      <c r="A1133" s="195">
        <v>24200821</v>
      </c>
      <c r="B1133" s="126" t="s">
        <v>2782</v>
      </c>
      <c r="C1133" s="109" t="s">
        <v>533</v>
      </c>
      <c r="D1133" s="130" t="str">
        <f t="shared" si="628"/>
        <v>Non-Op</v>
      </c>
      <c r="E1133" s="130"/>
      <c r="F1133" s="109"/>
      <c r="G1133" s="130"/>
      <c r="H1133" s="212" t="str">
        <f t="shared" si="624"/>
        <v/>
      </c>
      <c r="I1133" s="212" t="str">
        <f t="shared" si="625"/>
        <v/>
      </c>
      <c r="J1133" s="212" t="str">
        <f t="shared" si="626"/>
        <v/>
      </c>
      <c r="K1133" s="212" t="str">
        <f t="shared" si="627"/>
        <v>Non-Op</v>
      </c>
      <c r="L1133" s="212" t="str">
        <f t="shared" si="630"/>
        <v>NO</v>
      </c>
      <c r="M1133" s="212" t="str">
        <f t="shared" si="631"/>
        <v>NO</v>
      </c>
      <c r="N1133" s="212" t="str">
        <f t="shared" si="632"/>
        <v/>
      </c>
      <c r="O1133" s="212"/>
      <c r="P1133" s="110">
        <v>7427.43</v>
      </c>
      <c r="Q1133" s="110">
        <v>7466.78</v>
      </c>
      <c r="R1133" s="110">
        <v>-32511.32</v>
      </c>
      <c r="S1133" s="110">
        <v>-32511.32</v>
      </c>
      <c r="T1133" s="110">
        <v>-52870.57</v>
      </c>
      <c r="U1133" s="110">
        <v>-51885.19</v>
      </c>
      <c r="V1133" s="110">
        <v>-750.59</v>
      </c>
      <c r="W1133" s="110">
        <v>-571.80999999999995</v>
      </c>
      <c r="X1133" s="110">
        <v>-4382.7</v>
      </c>
      <c r="Y1133" s="110">
        <v>-4337.38</v>
      </c>
      <c r="Z1133" s="110">
        <v>-4201.42</v>
      </c>
      <c r="AA1133" s="110">
        <v>-3919.79</v>
      </c>
      <c r="AB1133" s="110">
        <v>-3919.79</v>
      </c>
      <c r="AC1133" s="110"/>
      <c r="AD1133" s="533">
        <f t="shared" si="616"/>
        <v>-14893.457500000002</v>
      </c>
      <c r="AE1133" s="531"/>
      <c r="AF1133" s="123"/>
      <c r="AG1133" s="271" t="s">
        <v>453</v>
      </c>
      <c r="AH1133" s="116"/>
      <c r="AI1133" s="116"/>
      <c r="AJ1133" s="116"/>
      <c r="AK1133" s="117">
        <f t="shared" si="633"/>
        <v>-14893.457500000002</v>
      </c>
      <c r="AL1133" s="116">
        <f t="shared" si="618"/>
        <v>-14893.457500000002</v>
      </c>
      <c r="AM1133" s="115"/>
      <c r="AN1133" s="116"/>
      <c r="AO1133" s="348">
        <f t="shared" si="619"/>
        <v>0</v>
      </c>
      <c r="AP1133" s="297"/>
      <c r="AQ1133" s="101">
        <f t="shared" si="617"/>
        <v>-3919.79</v>
      </c>
      <c r="AR1133" s="116"/>
      <c r="AS1133" s="116"/>
      <c r="AT1133" s="116"/>
      <c r="AU1133" s="117">
        <f t="shared" si="634"/>
        <v>-3919.79</v>
      </c>
      <c r="AV1133" s="116">
        <f t="shared" si="620"/>
        <v>-3919.79</v>
      </c>
      <c r="AW1133" s="115"/>
      <c r="AX1133" s="116"/>
      <c r="AY1133" s="343">
        <f t="shared" si="621"/>
        <v>0</v>
      </c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</row>
    <row r="1134" spans="1:76" s="21" customFormat="1" ht="12" customHeight="1">
      <c r="A1134" s="195">
        <v>24200831</v>
      </c>
      <c r="B1134" s="126" t="s">
        <v>2783</v>
      </c>
      <c r="C1134" s="109" t="s">
        <v>534</v>
      </c>
      <c r="D1134" s="130" t="str">
        <f t="shared" si="628"/>
        <v>Non-Op</v>
      </c>
      <c r="E1134" s="130"/>
      <c r="F1134" s="109"/>
      <c r="G1134" s="130"/>
      <c r="H1134" s="212" t="str">
        <f t="shared" si="624"/>
        <v/>
      </c>
      <c r="I1134" s="212" t="str">
        <f t="shared" si="625"/>
        <v/>
      </c>
      <c r="J1134" s="212" t="str">
        <f t="shared" si="626"/>
        <v/>
      </c>
      <c r="K1134" s="212" t="str">
        <f t="shared" si="627"/>
        <v>Non-Op</v>
      </c>
      <c r="L1134" s="212" t="str">
        <f t="shared" si="630"/>
        <v>NO</v>
      </c>
      <c r="M1134" s="212" t="str">
        <f t="shared" si="631"/>
        <v>NO</v>
      </c>
      <c r="N1134" s="212" t="str">
        <f t="shared" si="632"/>
        <v/>
      </c>
      <c r="O1134" s="212"/>
      <c r="P1134" s="110">
        <v>-98651.67</v>
      </c>
      <c r="Q1134" s="110">
        <v>-98651.67</v>
      </c>
      <c r="R1134" s="110">
        <v>-98651.67</v>
      </c>
      <c r="S1134" s="110">
        <v>-98651.67</v>
      </c>
      <c r="T1134" s="110">
        <v>-109741.77</v>
      </c>
      <c r="U1134" s="110">
        <v>-101836.32</v>
      </c>
      <c r="V1134" s="110">
        <v>-101836.32</v>
      </c>
      <c r="W1134" s="110">
        <v>-101836.32</v>
      </c>
      <c r="X1134" s="110">
        <v>-103764.42</v>
      </c>
      <c r="Y1134" s="110">
        <v>-103764.42</v>
      </c>
      <c r="Z1134" s="110">
        <v>-103764.42</v>
      </c>
      <c r="AA1134" s="110">
        <v>-103764.42</v>
      </c>
      <c r="AB1134" s="110">
        <v>-103764.42</v>
      </c>
      <c r="AC1134" s="110"/>
      <c r="AD1134" s="533">
        <f t="shared" si="616"/>
        <v>-102289.28875000001</v>
      </c>
      <c r="AE1134" s="531"/>
      <c r="AF1134" s="123"/>
      <c r="AG1134" s="271" t="s">
        <v>453</v>
      </c>
      <c r="AH1134" s="116"/>
      <c r="AI1134" s="116"/>
      <c r="AJ1134" s="116"/>
      <c r="AK1134" s="117">
        <f t="shared" si="633"/>
        <v>-102289.28875000001</v>
      </c>
      <c r="AL1134" s="116">
        <f t="shared" si="618"/>
        <v>-102289.28875000001</v>
      </c>
      <c r="AM1134" s="115"/>
      <c r="AN1134" s="116"/>
      <c r="AO1134" s="348">
        <f t="shared" si="619"/>
        <v>0</v>
      </c>
      <c r="AP1134" s="297"/>
      <c r="AQ1134" s="101">
        <f t="shared" si="617"/>
        <v>-103764.42</v>
      </c>
      <c r="AR1134" s="116"/>
      <c r="AS1134" s="116"/>
      <c r="AT1134" s="116"/>
      <c r="AU1134" s="117">
        <f t="shared" si="634"/>
        <v>-103764.42</v>
      </c>
      <c r="AV1134" s="116">
        <f t="shared" si="620"/>
        <v>-103764.42</v>
      </c>
      <c r="AW1134" s="115"/>
      <c r="AX1134" s="116"/>
      <c r="AY1134" s="343">
        <f t="shared" si="621"/>
        <v>0</v>
      </c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</row>
    <row r="1135" spans="1:76" s="21" customFormat="1" ht="12" customHeight="1">
      <c r="A1135" s="195">
        <v>24200841</v>
      </c>
      <c r="B1135" s="126" t="s">
        <v>2784</v>
      </c>
      <c r="C1135" s="109" t="s">
        <v>535</v>
      </c>
      <c r="D1135" s="130" t="str">
        <f t="shared" si="628"/>
        <v>Non-Op</v>
      </c>
      <c r="E1135" s="130"/>
      <c r="F1135" s="109"/>
      <c r="G1135" s="130"/>
      <c r="H1135" s="212" t="str">
        <f t="shared" si="624"/>
        <v/>
      </c>
      <c r="I1135" s="212" t="str">
        <f t="shared" si="625"/>
        <v/>
      </c>
      <c r="J1135" s="212" t="str">
        <f t="shared" si="626"/>
        <v/>
      </c>
      <c r="K1135" s="212" t="str">
        <f t="shared" si="627"/>
        <v>Non-Op</v>
      </c>
      <c r="L1135" s="212" t="str">
        <f t="shared" si="630"/>
        <v>NO</v>
      </c>
      <c r="M1135" s="212" t="str">
        <f t="shared" si="631"/>
        <v>NO</v>
      </c>
      <c r="N1135" s="212" t="str">
        <f t="shared" si="632"/>
        <v/>
      </c>
      <c r="O1135" s="212"/>
      <c r="P1135" s="110">
        <v>-294704.09999999998</v>
      </c>
      <c r="Q1135" s="110">
        <v>-294704.09999999998</v>
      </c>
      <c r="R1135" s="110">
        <v>-294091.92</v>
      </c>
      <c r="S1135" s="110">
        <v>-293495.28000000003</v>
      </c>
      <c r="T1135" s="110">
        <v>-295732.08</v>
      </c>
      <c r="U1135" s="110">
        <v>-311028.23</v>
      </c>
      <c r="V1135" s="110">
        <v>-311028.23</v>
      </c>
      <c r="W1135" s="110">
        <v>-311028.23</v>
      </c>
      <c r="X1135" s="110">
        <v>-310413.58</v>
      </c>
      <c r="Y1135" s="110">
        <v>-310413.58</v>
      </c>
      <c r="Z1135" s="110">
        <v>-310413.58</v>
      </c>
      <c r="AA1135" s="110">
        <v>-299973.56</v>
      </c>
      <c r="AB1135" s="110">
        <v>-299973.56</v>
      </c>
      <c r="AC1135" s="110"/>
      <c r="AD1135" s="533">
        <f t="shared" si="616"/>
        <v>-303305.10000000003</v>
      </c>
      <c r="AE1135" s="531"/>
      <c r="AF1135" s="123"/>
      <c r="AG1135" s="271" t="s">
        <v>453</v>
      </c>
      <c r="AH1135" s="116"/>
      <c r="AI1135" s="116"/>
      <c r="AJ1135" s="116"/>
      <c r="AK1135" s="117">
        <f t="shared" si="633"/>
        <v>-303305.10000000003</v>
      </c>
      <c r="AL1135" s="116">
        <f t="shared" si="618"/>
        <v>-303305.10000000003</v>
      </c>
      <c r="AM1135" s="115"/>
      <c r="AN1135" s="116"/>
      <c r="AO1135" s="348">
        <f t="shared" si="619"/>
        <v>0</v>
      </c>
      <c r="AP1135" s="297"/>
      <c r="AQ1135" s="101">
        <f t="shared" si="617"/>
        <v>-299973.56</v>
      </c>
      <c r="AR1135" s="116"/>
      <c r="AS1135" s="116"/>
      <c r="AT1135" s="116"/>
      <c r="AU1135" s="117">
        <f t="shared" si="634"/>
        <v>-299973.56</v>
      </c>
      <c r="AV1135" s="116">
        <f t="shared" si="620"/>
        <v>-299973.56</v>
      </c>
      <c r="AW1135" s="115"/>
      <c r="AX1135" s="116"/>
      <c r="AY1135" s="343">
        <f t="shared" si="621"/>
        <v>0</v>
      </c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</row>
    <row r="1136" spans="1:76" s="21" customFormat="1" ht="12" customHeight="1">
      <c r="A1136" s="195">
        <v>24200851</v>
      </c>
      <c r="B1136" s="126" t="s">
        <v>2785</v>
      </c>
      <c r="C1136" s="109" t="s">
        <v>536</v>
      </c>
      <c r="D1136" s="130" t="str">
        <f t="shared" si="628"/>
        <v>Non-Op</v>
      </c>
      <c r="E1136" s="130"/>
      <c r="F1136" s="109"/>
      <c r="G1136" s="130"/>
      <c r="H1136" s="212" t="str">
        <f t="shared" si="624"/>
        <v/>
      </c>
      <c r="I1136" s="212" t="str">
        <f t="shared" si="625"/>
        <v/>
      </c>
      <c r="J1136" s="212" t="str">
        <f t="shared" si="626"/>
        <v/>
      </c>
      <c r="K1136" s="212" t="str">
        <f t="shared" si="627"/>
        <v>Non-Op</v>
      </c>
      <c r="L1136" s="212" t="str">
        <f t="shared" si="630"/>
        <v>NO</v>
      </c>
      <c r="M1136" s="212" t="str">
        <f t="shared" si="631"/>
        <v>NO</v>
      </c>
      <c r="N1136" s="212" t="str">
        <f t="shared" si="632"/>
        <v/>
      </c>
      <c r="O1136" s="212"/>
      <c r="P1136" s="110">
        <v>-116048.77</v>
      </c>
      <c r="Q1136" s="110">
        <v>-116048.77</v>
      </c>
      <c r="R1136" s="110">
        <v>-116048.77</v>
      </c>
      <c r="S1136" s="110">
        <v>-116048.77</v>
      </c>
      <c r="T1136" s="110">
        <v>-167331.10999999999</v>
      </c>
      <c r="U1136" s="110">
        <v>-166133.60999999999</v>
      </c>
      <c r="V1136" s="110">
        <v>-166133.60999999999</v>
      </c>
      <c r="W1136" s="110">
        <v>-166133.60999999999</v>
      </c>
      <c r="X1136" s="110">
        <v>-175774.13</v>
      </c>
      <c r="Y1136" s="110">
        <v>-149274.13</v>
      </c>
      <c r="Z1136" s="110">
        <v>-147192.28</v>
      </c>
      <c r="AA1136" s="110">
        <v>-147192.28</v>
      </c>
      <c r="AB1136" s="110">
        <v>-147192.28</v>
      </c>
      <c r="AC1136" s="110"/>
      <c r="AD1136" s="533">
        <f t="shared" si="616"/>
        <v>-147077.63291666665</v>
      </c>
      <c r="AE1136" s="531"/>
      <c r="AF1136" s="123"/>
      <c r="AG1136" s="271" t="s">
        <v>453</v>
      </c>
      <c r="AH1136" s="116"/>
      <c r="AI1136" s="116"/>
      <c r="AJ1136" s="116"/>
      <c r="AK1136" s="117">
        <f t="shared" si="633"/>
        <v>-147077.63291666665</v>
      </c>
      <c r="AL1136" s="116">
        <f t="shared" si="618"/>
        <v>-147077.63291666665</v>
      </c>
      <c r="AM1136" s="115"/>
      <c r="AN1136" s="116"/>
      <c r="AO1136" s="348">
        <f t="shared" si="619"/>
        <v>0</v>
      </c>
      <c r="AP1136" s="297"/>
      <c r="AQ1136" s="101">
        <f t="shared" si="617"/>
        <v>-147192.28</v>
      </c>
      <c r="AR1136" s="116"/>
      <c r="AS1136" s="116"/>
      <c r="AT1136" s="116"/>
      <c r="AU1136" s="117">
        <f t="shared" si="634"/>
        <v>-147192.28</v>
      </c>
      <c r="AV1136" s="116">
        <f t="shared" si="620"/>
        <v>-147192.28</v>
      </c>
      <c r="AW1136" s="115"/>
      <c r="AX1136" s="116"/>
      <c r="AY1136" s="343">
        <f t="shared" si="621"/>
        <v>0</v>
      </c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</row>
    <row r="1137" spans="1:76" s="21" customFormat="1" ht="12" customHeight="1">
      <c r="A1137" s="195">
        <v>24200871</v>
      </c>
      <c r="B1137" s="126" t="s">
        <v>2786</v>
      </c>
      <c r="C1137" s="109" t="s">
        <v>537</v>
      </c>
      <c r="D1137" s="130" t="str">
        <f t="shared" si="628"/>
        <v>Non-Op</v>
      </c>
      <c r="E1137" s="130"/>
      <c r="F1137" s="109"/>
      <c r="G1137" s="130"/>
      <c r="H1137" s="212" t="str">
        <f t="shared" si="624"/>
        <v/>
      </c>
      <c r="I1137" s="212" t="str">
        <f t="shared" si="625"/>
        <v/>
      </c>
      <c r="J1137" s="212" t="str">
        <f t="shared" si="626"/>
        <v/>
      </c>
      <c r="K1137" s="212" t="str">
        <f t="shared" si="627"/>
        <v>Non-Op</v>
      </c>
      <c r="L1137" s="212" t="str">
        <f t="shared" si="630"/>
        <v>NO</v>
      </c>
      <c r="M1137" s="212" t="str">
        <f t="shared" si="631"/>
        <v>NO</v>
      </c>
      <c r="N1137" s="212" t="str">
        <f t="shared" si="632"/>
        <v/>
      </c>
      <c r="O1137" s="212"/>
      <c r="P1137" s="110">
        <v>-94689.9</v>
      </c>
      <c r="Q1137" s="110">
        <v>-94689.9</v>
      </c>
      <c r="R1137" s="110">
        <v>-94689.9</v>
      </c>
      <c r="S1137" s="110">
        <v>-94689.9</v>
      </c>
      <c r="T1137" s="110">
        <v>-95736.22</v>
      </c>
      <c r="U1137" s="110">
        <v>-95736.22</v>
      </c>
      <c r="V1137" s="110">
        <v>-95736.22</v>
      </c>
      <c r="W1137" s="110">
        <v>-95736.22</v>
      </c>
      <c r="X1137" s="110">
        <v>-95736.22</v>
      </c>
      <c r="Y1137" s="110">
        <v>-95736.22</v>
      </c>
      <c r="Z1137" s="110">
        <v>-95736.22</v>
      </c>
      <c r="AA1137" s="110">
        <v>-95736.22</v>
      </c>
      <c r="AB1137" s="110">
        <v>-95736.22</v>
      </c>
      <c r="AC1137" s="110"/>
      <c r="AD1137" s="533">
        <f t="shared" si="616"/>
        <v>-95431.04333333332</v>
      </c>
      <c r="AE1137" s="531"/>
      <c r="AF1137" s="123"/>
      <c r="AG1137" s="271" t="s">
        <v>453</v>
      </c>
      <c r="AH1137" s="116"/>
      <c r="AI1137" s="116"/>
      <c r="AJ1137" s="116"/>
      <c r="AK1137" s="117">
        <f t="shared" si="633"/>
        <v>-95431.04333333332</v>
      </c>
      <c r="AL1137" s="116">
        <f t="shared" si="618"/>
        <v>-95431.04333333332</v>
      </c>
      <c r="AM1137" s="115"/>
      <c r="AN1137" s="116"/>
      <c r="AO1137" s="348">
        <f t="shared" si="619"/>
        <v>0</v>
      </c>
      <c r="AP1137" s="297"/>
      <c r="AQ1137" s="101">
        <f t="shared" si="617"/>
        <v>-95736.22</v>
      </c>
      <c r="AR1137" s="116"/>
      <c r="AS1137" s="116"/>
      <c r="AT1137" s="116"/>
      <c r="AU1137" s="117">
        <f t="shared" si="634"/>
        <v>-95736.22</v>
      </c>
      <c r="AV1137" s="116">
        <f t="shared" si="620"/>
        <v>-95736.22</v>
      </c>
      <c r="AW1137" s="115"/>
      <c r="AX1137" s="116"/>
      <c r="AY1137" s="343">
        <f t="shared" si="621"/>
        <v>0</v>
      </c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</row>
    <row r="1138" spans="1:76" s="21" customFormat="1" ht="12" customHeight="1">
      <c r="A1138" s="195">
        <v>24200881</v>
      </c>
      <c r="B1138" s="126" t="s">
        <v>2787</v>
      </c>
      <c r="C1138" s="159" t="s">
        <v>548</v>
      </c>
      <c r="D1138" s="130" t="str">
        <f t="shared" si="628"/>
        <v>Non-Op</v>
      </c>
      <c r="E1138" s="130"/>
      <c r="F1138" s="159"/>
      <c r="G1138" s="130"/>
      <c r="H1138" s="212" t="str">
        <f t="shared" si="624"/>
        <v/>
      </c>
      <c r="I1138" s="212" t="str">
        <f t="shared" si="625"/>
        <v/>
      </c>
      <c r="J1138" s="212" t="str">
        <f t="shared" si="626"/>
        <v/>
      </c>
      <c r="K1138" s="212" t="str">
        <f t="shared" si="627"/>
        <v>Non-Op</v>
      </c>
      <c r="L1138" s="212" t="str">
        <f t="shared" si="630"/>
        <v>NO</v>
      </c>
      <c r="M1138" s="212" t="str">
        <f t="shared" si="631"/>
        <v>NO</v>
      </c>
      <c r="N1138" s="212" t="str">
        <f t="shared" si="632"/>
        <v/>
      </c>
      <c r="O1138" s="212"/>
      <c r="P1138" s="110">
        <v>-176284.68</v>
      </c>
      <c r="Q1138" s="110">
        <v>-176284.68</v>
      </c>
      <c r="R1138" s="110">
        <v>-176284.68</v>
      </c>
      <c r="S1138" s="110">
        <v>-176284.68</v>
      </c>
      <c r="T1138" s="110">
        <v>-238232.62</v>
      </c>
      <c r="U1138" s="110">
        <v>-238232.62</v>
      </c>
      <c r="V1138" s="110">
        <v>-275998.84000000003</v>
      </c>
      <c r="W1138" s="110">
        <v>-275998.84000000003</v>
      </c>
      <c r="X1138" s="110">
        <v>-287567.46999999997</v>
      </c>
      <c r="Y1138" s="110">
        <v>-231959.47</v>
      </c>
      <c r="Z1138" s="110">
        <v>-231959.47</v>
      </c>
      <c r="AA1138" s="110">
        <v>-231959.47</v>
      </c>
      <c r="AB1138" s="110">
        <v>-231959.47</v>
      </c>
      <c r="AC1138" s="110"/>
      <c r="AD1138" s="533">
        <f t="shared" si="616"/>
        <v>-228740.40958333338</v>
      </c>
      <c r="AE1138" s="531"/>
      <c r="AF1138" s="123"/>
      <c r="AG1138" s="271" t="s">
        <v>453</v>
      </c>
      <c r="AH1138" s="116"/>
      <c r="AI1138" s="116"/>
      <c r="AJ1138" s="116"/>
      <c r="AK1138" s="117">
        <f t="shared" si="633"/>
        <v>-228740.40958333338</v>
      </c>
      <c r="AL1138" s="116">
        <f t="shared" si="618"/>
        <v>-228740.40958333338</v>
      </c>
      <c r="AM1138" s="115"/>
      <c r="AN1138" s="116"/>
      <c r="AO1138" s="348">
        <f t="shared" si="619"/>
        <v>0</v>
      </c>
      <c r="AP1138" s="297"/>
      <c r="AQ1138" s="101">
        <f t="shared" si="617"/>
        <v>-231959.47</v>
      </c>
      <c r="AR1138" s="116"/>
      <c r="AS1138" s="116"/>
      <c r="AT1138" s="116"/>
      <c r="AU1138" s="117">
        <f t="shared" si="634"/>
        <v>-231959.47</v>
      </c>
      <c r="AV1138" s="116">
        <f t="shared" si="620"/>
        <v>-231959.47</v>
      </c>
      <c r="AW1138" s="115"/>
      <c r="AX1138" s="116"/>
      <c r="AY1138" s="343">
        <f t="shared" si="621"/>
        <v>0</v>
      </c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</row>
    <row r="1139" spans="1:76" s="21" customFormat="1" ht="12" customHeight="1">
      <c r="A1139" s="195">
        <v>24200891</v>
      </c>
      <c r="B1139" s="126" t="s">
        <v>2788</v>
      </c>
      <c r="C1139" s="159" t="s">
        <v>549</v>
      </c>
      <c r="D1139" s="130" t="str">
        <f t="shared" si="628"/>
        <v>Non-Op</v>
      </c>
      <c r="E1139" s="130"/>
      <c r="F1139" s="159"/>
      <c r="G1139" s="130"/>
      <c r="H1139" s="212" t="str">
        <f t="shared" si="624"/>
        <v/>
      </c>
      <c r="I1139" s="212" t="str">
        <f t="shared" si="625"/>
        <v/>
      </c>
      <c r="J1139" s="212" t="str">
        <f t="shared" si="626"/>
        <v/>
      </c>
      <c r="K1139" s="212" t="str">
        <f t="shared" si="627"/>
        <v>Non-Op</v>
      </c>
      <c r="L1139" s="212" t="str">
        <f t="shared" si="630"/>
        <v>NO</v>
      </c>
      <c r="M1139" s="212" t="str">
        <f t="shared" si="631"/>
        <v>NO</v>
      </c>
      <c r="N1139" s="212" t="str">
        <f t="shared" si="632"/>
        <v/>
      </c>
      <c r="O1139" s="212"/>
      <c r="P1139" s="110">
        <v>-67618.100000000006</v>
      </c>
      <c r="Q1139" s="110">
        <v>-67618.100000000006</v>
      </c>
      <c r="R1139" s="110">
        <v>-67618.100000000006</v>
      </c>
      <c r="S1139" s="110">
        <v>-67618.100000000006</v>
      </c>
      <c r="T1139" s="110">
        <v>-68365.279999999999</v>
      </c>
      <c r="U1139" s="110">
        <v>-68365.279999999999</v>
      </c>
      <c r="V1139" s="110">
        <v>-68365.279999999999</v>
      </c>
      <c r="W1139" s="110">
        <v>-68365.279999999999</v>
      </c>
      <c r="X1139" s="110">
        <v>-68365.279999999999</v>
      </c>
      <c r="Y1139" s="110">
        <v>-68365.279999999999</v>
      </c>
      <c r="Z1139" s="110">
        <v>-68365.279999999999</v>
      </c>
      <c r="AA1139" s="110">
        <v>-68365.279999999999</v>
      </c>
      <c r="AB1139" s="110">
        <v>-68365.279999999999</v>
      </c>
      <c r="AC1139" s="110"/>
      <c r="AD1139" s="533">
        <f t="shared" si="616"/>
        <v>-68147.352500000023</v>
      </c>
      <c r="AE1139" s="531"/>
      <c r="AF1139" s="123"/>
      <c r="AG1139" s="271" t="s">
        <v>453</v>
      </c>
      <c r="AH1139" s="116"/>
      <c r="AI1139" s="116"/>
      <c r="AJ1139" s="116"/>
      <c r="AK1139" s="117">
        <f t="shared" si="633"/>
        <v>-68147.352500000023</v>
      </c>
      <c r="AL1139" s="116">
        <f t="shared" si="618"/>
        <v>-68147.352500000023</v>
      </c>
      <c r="AM1139" s="115"/>
      <c r="AN1139" s="116"/>
      <c r="AO1139" s="348">
        <f t="shared" si="619"/>
        <v>0</v>
      </c>
      <c r="AP1139" s="297"/>
      <c r="AQ1139" s="101">
        <f t="shared" si="617"/>
        <v>-68365.279999999999</v>
      </c>
      <c r="AR1139" s="116"/>
      <c r="AS1139" s="116"/>
      <c r="AT1139" s="116"/>
      <c r="AU1139" s="117">
        <f t="shared" si="634"/>
        <v>-68365.279999999999</v>
      </c>
      <c r="AV1139" s="116">
        <f t="shared" si="620"/>
        <v>-68365.279999999999</v>
      </c>
      <c r="AW1139" s="115"/>
      <c r="AX1139" s="116"/>
      <c r="AY1139" s="343">
        <f t="shared" si="621"/>
        <v>0</v>
      </c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</row>
    <row r="1140" spans="1:76" s="21" customFormat="1" ht="12" customHeight="1">
      <c r="A1140" s="195">
        <v>24200901</v>
      </c>
      <c r="B1140" s="126" t="s">
        <v>2789</v>
      </c>
      <c r="C1140" s="159" t="s">
        <v>545</v>
      </c>
      <c r="D1140" s="130" t="str">
        <f t="shared" si="628"/>
        <v>Non-Op</v>
      </c>
      <c r="E1140" s="130"/>
      <c r="F1140" s="159"/>
      <c r="G1140" s="130"/>
      <c r="H1140" s="212" t="str">
        <f t="shared" si="624"/>
        <v/>
      </c>
      <c r="I1140" s="212" t="str">
        <f t="shared" si="625"/>
        <v/>
      </c>
      <c r="J1140" s="212" t="str">
        <f t="shared" si="626"/>
        <v/>
      </c>
      <c r="K1140" s="212" t="str">
        <f t="shared" si="627"/>
        <v>Non-Op</v>
      </c>
      <c r="L1140" s="212" t="str">
        <f t="shared" si="630"/>
        <v>NO</v>
      </c>
      <c r="M1140" s="212" t="str">
        <f t="shared" si="631"/>
        <v>NO</v>
      </c>
      <c r="N1140" s="212" t="str">
        <f t="shared" si="632"/>
        <v/>
      </c>
      <c r="O1140" s="212"/>
      <c r="P1140" s="110">
        <v>-164151.93</v>
      </c>
      <c r="Q1140" s="110">
        <v>-164151.93</v>
      </c>
      <c r="R1140" s="110">
        <v>-164151.93</v>
      </c>
      <c r="S1140" s="110">
        <v>-164151.93</v>
      </c>
      <c r="T1140" s="110">
        <v>-165965.81</v>
      </c>
      <c r="U1140" s="110">
        <v>-165965.81</v>
      </c>
      <c r="V1140" s="110">
        <v>-165965.81</v>
      </c>
      <c r="W1140" s="110">
        <v>-165965.81</v>
      </c>
      <c r="X1140" s="110">
        <v>-165965.81</v>
      </c>
      <c r="Y1140" s="110">
        <v>-165965.81</v>
      </c>
      <c r="Z1140" s="110">
        <v>-165965.81</v>
      </c>
      <c r="AA1140" s="110">
        <v>-165965.81</v>
      </c>
      <c r="AB1140" s="110">
        <v>-165965.81</v>
      </c>
      <c r="AC1140" s="110"/>
      <c r="AD1140" s="533">
        <f t="shared" si="616"/>
        <v>-165436.76166666669</v>
      </c>
      <c r="AE1140" s="531"/>
      <c r="AF1140" s="123"/>
      <c r="AG1140" s="271" t="s">
        <v>453</v>
      </c>
      <c r="AH1140" s="116"/>
      <c r="AI1140" s="116"/>
      <c r="AJ1140" s="116"/>
      <c r="AK1140" s="117">
        <f t="shared" si="633"/>
        <v>-165436.76166666669</v>
      </c>
      <c r="AL1140" s="116">
        <f t="shared" si="618"/>
        <v>-165436.76166666669</v>
      </c>
      <c r="AM1140" s="115"/>
      <c r="AN1140" s="116"/>
      <c r="AO1140" s="348">
        <f t="shared" si="619"/>
        <v>0</v>
      </c>
      <c r="AP1140" s="297"/>
      <c r="AQ1140" s="101">
        <f t="shared" si="617"/>
        <v>-165965.81</v>
      </c>
      <c r="AR1140" s="116"/>
      <c r="AS1140" s="116"/>
      <c r="AT1140" s="116"/>
      <c r="AU1140" s="117">
        <f t="shared" si="634"/>
        <v>-165965.81</v>
      </c>
      <c r="AV1140" s="116">
        <f t="shared" si="620"/>
        <v>-165965.81</v>
      </c>
      <c r="AW1140" s="115"/>
      <c r="AX1140" s="116"/>
      <c r="AY1140" s="343">
        <f t="shared" si="621"/>
        <v>0</v>
      </c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</row>
    <row r="1141" spans="1:76" s="21" customFormat="1" ht="12" customHeight="1">
      <c r="A1141" s="195">
        <v>24200911</v>
      </c>
      <c r="B1141" s="126" t="s">
        <v>2790</v>
      </c>
      <c r="C1141" s="159" t="s">
        <v>550</v>
      </c>
      <c r="D1141" s="130" t="str">
        <f t="shared" si="628"/>
        <v>Non-Op</v>
      </c>
      <c r="E1141" s="130"/>
      <c r="F1141" s="159"/>
      <c r="G1141" s="130"/>
      <c r="H1141" s="212" t="str">
        <f t="shared" si="624"/>
        <v/>
      </c>
      <c r="I1141" s="212" t="str">
        <f t="shared" si="625"/>
        <v/>
      </c>
      <c r="J1141" s="212" t="str">
        <f t="shared" si="626"/>
        <v/>
      </c>
      <c r="K1141" s="212" t="str">
        <f t="shared" si="627"/>
        <v>Non-Op</v>
      </c>
      <c r="L1141" s="212" t="str">
        <f t="shared" si="630"/>
        <v>NO</v>
      </c>
      <c r="M1141" s="212" t="str">
        <f t="shared" si="631"/>
        <v>NO</v>
      </c>
      <c r="N1141" s="212" t="str">
        <f t="shared" si="632"/>
        <v/>
      </c>
      <c r="O1141" s="212"/>
      <c r="P1141" s="110">
        <v>-16289.89</v>
      </c>
      <c r="Q1141" s="110">
        <v>-16289.89</v>
      </c>
      <c r="R1141" s="110">
        <v>-15701.1</v>
      </c>
      <c r="S1141" s="110">
        <v>-15553.39</v>
      </c>
      <c r="T1141" s="110">
        <v>-15725.25</v>
      </c>
      <c r="U1141" s="110">
        <v>-15725.25</v>
      </c>
      <c r="V1141" s="110">
        <v>-15084.14</v>
      </c>
      <c r="W1141" s="110">
        <v>-15084.14</v>
      </c>
      <c r="X1141" s="110">
        <v>-15084.14</v>
      </c>
      <c r="Y1141" s="110">
        <v>-15084.14</v>
      </c>
      <c r="Z1141" s="110">
        <v>-15084.14</v>
      </c>
      <c r="AA1141" s="110">
        <v>-15084.14</v>
      </c>
      <c r="AB1141" s="110">
        <v>-15084.14</v>
      </c>
      <c r="AC1141" s="110"/>
      <c r="AD1141" s="533">
        <f t="shared" si="616"/>
        <v>-15432.22791666667</v>
      </c>
      <c r="AE1141" s="531"/>
      <c r="AF1141" s="123"/>
      <c r="AG1141" s="271" t="s">
        <v>453</v>
      </c>
      <c r="AH1141" s="116"/>
      <c r="AI1141" s="116"/>
      <c r="AJ1141" s="116"/>
      <c r="AK1141" s="117">
        <f t="shared" si="633"/>
        <v>-15432.22791666667</v>
      </c>
      <c r="AL1141" s="116">
        <f t="shared" si="618"/>
        <v>-15432.22791666667</v>
      </c>
      <c r="AM1141" s="115"/>
      <c r="AN1141" s="116"/>
      <c r="AO1141" s="348">
        <f t="shared" si="619"/>
        <v>0</v>
      </c>
      <c r="AP1141" s="297"/>
      <c r="AQ1141" s="101">
        <f t="shared" si="617"/>
        <v>-15084.14</v>
      </c>
      <c r="AR1141" s="116"/>
      <c r="AS1141" s="116"/>
      <c r="AT1141" s="116"/>
      <c r="AU1141" s="117">
        <f t="shared" si="634"/>
        <v>-15084.14</v>
      </c>
      <c r="AV1141" s="116">
        <f t="shared" si="620"/>
        <v>-15084.14</v>
      </c>
      <c r="AW1141" s="115"/>
      <c r="AX1141" s="116"/>
      <c r="AY1141" s="343">
        <f t="shared" si="621"/>
        <v>0</v>
      </c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</row>
    <row r="1142" spans="1:76" s="21" customFormat="1" ht="12" customHeight="1">
      <c r="A1142" s="195">
        <v>24200921</v>
      </c>
      <c r="B1142" s="126" t="s">
        <v>2791</v>
      </c>
      <c r="C1142" s="159" t="s">
        <v>544</v>
      </c>
      <c r="D1142" s="130" t="str">
        <f t="shared" si="628"/>
        <v>Non-Op</v>
      </c>
      <c r="E1142" s="130"/>
      <c r="F1142" s="159"/>
      <c r="G1142" s="130"/>
      <c r="H1142" s="212" t="str">
        <f t="shared" si="624"/>
        <v/>
      </c>
      <c r="I1142" s="212" t="str">
        <f t="shared" si="625"/>
        <v/>
      </c>
      <c r="J1142" s="212" t="str">
        <f t="shared" si="626"/>
        <v/>
      </c>
      <c r="K1142" s="212" t="str">
        <f t="shared" si="627"/>
        <v>Non-Op</v>
      </c>
      <c r="L1142" s="212" t="str">
        <f t="shared" si="630"/>
        <v>NO</v>
      </c>
      <c r="M1142" s="212" t="str">
        <f t="shared" si="631"/>
        <v>NO</v>
      </c>
      <c r="N1142" s="212" t="str">
        <f t="shared" si="632"/>
        <v/>
      </c>
      <c r="O1142" s="212"/>
      <c r="P1142" s="110">
        <v>-2239518.56</v>
      </c>
      <c r="Q1142" s="110">
        <v>-2239518.56</v>
      </c>
      <c r="R1142" s="110">
        <v>-2239518.56</v>
      </c>
      <c r="S1142" s="110">
        <v>-2239518.56</v>
      </c>
      <c r="T1142" s="110">
        <v>-2262847.4900000002</v>
      </c>
      <c r="U1142" s="110">
        <v>-2262847.4900000002</v>
      </c>
      <c r="V1142" s="110">
        <v>-2262847.4900000002</v>
      </c>
      <c r="W1142" s="110">
        <v>-2262847.4900000002</v>
      </c>
      <c r="X1142" s="110">
        <v>-2262847.4900000002</v>
      </c>
      <c r="Y1142" s="110">
        <v>-2262847.4900000002</v>
      </c>
      <c r="Z1142" s="110">
        <v>-2262847.4900000002</v>
      </c>
      <c r="AA1142" s="110">
        <v>-2262847.4900000002</v>
      </c>
      <c r="AB1142" s="110">
        <v>-2262847.4900000002</v>
      </c>
      <c r="AC1142" s="110"/>
      <c r="AD1142" s="533">
        <f t="shared" si="616"/>
        <v>-2256043.2187500005</v>
      </c>
      <c r="AE1142" s="531"/>
      <c r="AF1142" s="123"/>
      <c r="AG1142" s="271" t="s">
        <v>453</v>
      </c>
      <c r="AH1142" s="116"/>
      <c r="AI1142" s="116"/>
      <c r="AJ1142" s="116"/>
      <c r="AK1142" s="117">
        <f t="shared" si="633"/>
        <v>-2256043.2187500005</v>
      </c>
      <c r="AL1142" s="116">
        <f t="shared" si="618"/>
        <v>-2256043.2187500005</v>
      </c>
      <c r="AM1142" s="115"/>
      <c r="AN1142" s="116"/>
      <c r="AO1142" s="348">
        <f t="shared" si="619"/>
        <v>0</v>
      </c>
      <c r="AP1142" s="297"/>
      <c r="AQ1142" s="101">
        <f t="shared" si="617"/>
        <v>-2262847.4900000002</v>
      </c>
      <c r="AR1142" s="116"/>
      <c r="AS1142" s="116"/>
      <c r="AT1142" s="116"/>
      <c r="AU1142" s="117">
        <f t="shared" si="634"/>
        <v>-2262847.4900000002</v>
      </c>
      <c r="AV1142" s="116">
        <f t="shared" si="620"/>
        <v>-2262847.4900000002</v>
      </c>
      <c r="AW1142" s="115"/>
      <c r="AX1142" s="116"/>
      <c r="AY1142" s="343">
        <f t="shared" si="621"/>
        <v>0</v>
      </c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</row>
    <row r="1143" spans="1:76" s="21" customFormat="1" ht="12" customHeight="1">
      <c r="A1143" s="195">
        <v>24200931</v>
      </c>
      <c r="B1143" s="126" t="s">
        <v>2792</v>
      </c>
      <c r="C1143" s="159" t="s">
        <v>551</v>
      </c>
      <c r="D1143" s="130" t="str">
        <f t="shared" si="628"/>
        <v>Non-Op</v>
      </c>
      <c r="E1143" s="130"/>
      <c r="F1143" s="159"/>
      <c r="G1143" s="130"/>
      <c r="H1143" s="212" t="str">
        <f t="shared" si="624"/>
        <v/>
      </c>
      <c r="I1143" s="212" t="str">
        <f t="shared" si="625"/>
        <v/>
      </c>
      <c r="J1143" s="212" t="str">
        <f t="shared" si="626"/>
        <v/>
      </c>
      <c r="K1143" s="212" t="str">
        <f t="shared" si="627"/>
        <v>Non-Op</v>
      </c>
      <c r="L1143" s="212" t="str">
        <f t="shared" si="630"/>
        <v>NO</v>
      </c>
      <c r="M1143" s="212" t="str">
        <f t="shared" si="631"/>
        <v>NO</v>
      </c>
      <c r="N1143" s="212" t="str">
        <f t="shared" si="632"/>
        <v/>
      </c>
      <c r="O1143" s="212"/>
      <c r="P1143" s="110">
        <v>-205578.98</v>
      </c>
      <c r="Q1143" s="110">
        <v>-206906.56</v>
      </c>
      <c r="R1143" s="110">
        <v>-206411.6</v>
      </c>
      <c r="S1143" s="110">
        <v>-206411.6</v>
      </c>
      <c r="T1143" s="110">
        <v>-239181.43</v>
      </c>
      <c r="U1143" s="110">
        <v>-178610.74</v>
      </c>
      <c r="V1143" s="110">
        <v>-98071.89</v>
      </c>
      <c r="W1143" s="110">
        <v>-101251.89</v>
      </c>
      <c r="X1143" s="110">
        <v>-105619.67</v>
      </c>
      <c r="Y1143" s="110">
        <v>-105257.31</v>
      </c>
      <c r="Z1143" s="110">
        <v>-101737.86</v>
      </c>
      <c r="AA1143" s="110">
        <v>-101737.86</v>
      </c>
      <c r="AB1143" s="110">
        <v>-101737.86</v>
      </c>
      <c r="AC1143" s="110"/>
      <c r="AD1143" s="533">
        <f t="shared" si="616"/>
        <v>-150404.73583333331</v>
      </c>
      <c r="AE1143" s="531"/>
      <c r="AF1143" s="123"/>
      <c r="AG1143" s="271" t="s">
        <v>453</v>
      </c>
      <c r="AH1143" s="116"/>
      <c r="AI1143" s="116"/>
      <c r="AJ1143" s="116"/>
      <c r="AK1143" s="117">
        <f t="shared" si="633"/>
        <v>-150404.73583333331</v>
      </c>
      <c r="AL1143" s="116">
        <f t="shared" si="618"/>
        <v>-150404.73583333331</v>
      </c>
      <c r="AM1143" s="115"/>
      <c r="AN1143" s="116"/>
      <c r="AO1143" s="348">
        <f t="shared" si="619"/>
        <v>0</v>
      </c>
      <c r="AP1143" s="297"/>
      <c r="AQ1143" s="101">
        <f t="shared" si="617"/>
        <v>-101737.86</v>
      </c>
      <c r="AR1143" s="116"/>
      <c r="AS1143" s="116"/>
      <c r="AT1143" s="116"/>
      <c r="AU1143" s="117">
        <f t="shared" si="634"/>
        <v>-101737.86</v>
      </c>
      <c r="AV1143" s="116">
        <f t="shared" si="620"/>
        <v>-101737.86</v>
      </c>
      <c r="AW1143" s="115"/>
      <c r="AX1143" s="116"/>
      <c r="AY1143" s="343">
        <f t="shared" si="621"/>
        <v>0</v>
      </c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</row>
    <row r="1144" spans="1:76" s="21" customFormat="1" ht="12" customHeight="1">
      <c r="A1144" s="195">
        <v>24200941</v>
      </c>
      <c r="B1144" s="126" t="s">
        <v>2793</v>
      </c>
      <c r="C1144" s="159" t="s">
        <v>552</v>
      </c>
      <c r="D1144" s="130" t="str">
        <f t="shared" si="628"/>
        <v>Non-Op</v>
      </c>
      <c r="E1144" s="130"/>
      <c r="F1144" s="159"/>
      <c r="G1144" s="130"/>
      <c r="H1144" s="212" t="str">
        <f t="shared" si="624"/>
        <v/>
      </c>
      <c r="I1144" s="212" t="str">
        <f t="shared" si="625"/>
        <v/>
      </c>
      <c r="J1144" s="212" t="str">
        <f t="shared" si="626"/>
        <v/>
      </c>
      <c r="K1144" s="212" t="str">
        <f t="shared" si="627"/>
        <v>Non-Op</v>
      </c>
      <c r="L1144" s="212" t="str">
        <f t="shared" si="630"/>
        <v>NO</v>
      </c>
      <c r="M1144" s="212" t="str">
        <f t="shared" si="631"/>
        <v>NO</v>
      </c>
      <c r="N1144" s="212" t="str">
        <f t="shared" si="632"/>
        <v/>
      </c>
      <c r="O1144" s="212"/>
      <c r="P1144" s="110">
        <v>-68230.8</v>
      </c>
      <c r="Q1144" s="110">
        <v>-68230.8</v>
      </c>
      <c r="R1144" s="110">
        <v>-68230.8</v>
      </c>
      <c r="S1144" s="110">
        <v>-68230.8</v>
      </c>
      <c r="T1144" s="110">
        <v>-68984.75</v>
      </c>
      <c r="U1144" s="110">
        <v>-68984.75</v>
      </c>
      <c r="V1144" s="110">
        <v>-68984.75</v>
      </c>
      <c r="W1144" s="110">
        <v>-68984.75</v>
      </c>
      <c r="X1144" s="110">
        <v>-68984.75</v>
      </c>
      <c r="Y1144" s="110">
        <v>-68984.75</v>
      </c>
      <c r="Z1144" s="110">
        <v>-68984.75</v>
      </c>
      <c r="AA1144" s="110">
        <v>-68984.75</v>
      </c>
      <c r="AB1144" s="110">
        <v>-68984.75</v>
      </c>
      <c r="AC1144" s="110"/>
      <c r="AD1144" s="533">
        <f t="shared" si="616"/>
        <v>-68764.847916666666</v>
      </c>
      <c r="AE1144" s="531"/>
      <c r="AF1144" s="123"/>
      <c r="AG1144" s="271" t="s">
        <v>453</v>
      </c>
      <c r="AH1144" s="116"/>
      <c r="AI1144" s="116"/>
      <c r="AJ1144" s="116"/>
      <c r="AK1144" s="117">
        <f t="shared" si="633"/>
        <v>-68764.847916666666</v>
      </c>
      <c r="AL1144" s="116">
        <f t="shared" si="618"/>
        <v>-68764.847916666666</v>
      </c>
      <c r="AM1144" s="115"/>
      <c r="AN1144" s="116"/>
      <c r="AO1144" s="348">
        <f t="shared" si="619"/>
        <v>0</v>
      </c>
      <c r="AP1144" s="297"/>
      <c r="AQ1144" s="101">
        <f t="shared" si="617"/>
        <v>-68984.75</v>
      </c>
      <c r="AR1144" s="116"/>
      <c r="AS1144" s="116"/>
      <c r="AT1144" s="116"/>
      <c r="AU1144" s="117">
        <f t="shared" si="634"/>
        <v>-68984.75</v>
      </c>
      <c r="AV1144" s="116">
        <f t="shared" si="620"/>
        <v>-68984.75</v>
      </c>
      <c r="AW1144" s="115"/>
      <c r="AX1144" s="116"/>
      <c r="AY1144" s="343">
        <f t="shared" si="621"/>
        <v>0</v>
      </c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s="21" customFormat="1" ht="12" customHeight="1">
      <c r="A1145" s="195">
        <v>24200951</v>
      </c>
      <c r="B1145" s="126" t="s">
        <v>2794</v>
      </c>
      <c r="C1145" s="159" t="s">
        <v>553</v>
      </c>
      <c r="D1145" s="130" t="str">
        <f t="shared" si="628"/>
        <v>Non-Op</v>
      </c>
      <c r="E1145" s="130"/>
      <c r="F1145" s="159"/>
      <c r="G1145" s="130"/>
      <c r="H1145" s="212" t="str">
        <f t="shared" si="624"/>
        <v/>
      </c>
      <c r="I1145" s="212" t="str">
        <f t="shared" si="625"/>
        <v/>
      </c>
      <c r="J1145" s="212" t="str">
        <f t="shared" si="626"/>
        <v/>
      </c>
      <c r="K1145" s="212" t="str">
        <f t="shared" si="627"/>
        <v>Non-Op</v>
      </c>
      <c r="L1145" s="212" t="str">
        <f t="shared" si="630"/>
        <v>NO</v>
      </c>
      <c r="M1145" s="212" t="str">
        <f t="shared" si="631"/>
        <v>NO</v>
      </c>
      <c r="N1145" s="212" t="str">
        <f t="shared" si="632"/>
        <v/>
      </c>
      <c r="O1145" s="212"/>
      <c r="P1145" s="110">
        <v>-202249.16</v>
      </c>
      <c r="Q1145" s="110">
        <v>-202249.16</v>
      </c>
      <c r="R1145" s="110">
        <v>-202249.16</v>
      </c>
      <c r="S1145" s="110">
        <v>-202101.45</v>
      </c>
      <c r="T1145" s="110">
        <v>-204219.43</v>
      </c>
      <c r="U1145" s="110">
        <v>-204219.43</v>
      </c>
      <c r="V1145" s="110">
        <v>-204088.58</v>
      </c>
      <c r="W1145" s="110">
        <v>-204088.58</v>
      </c>
      <c r="X1145" s="110">
        <v>-204088.58</v>
      </c>
      <c r="Y1145" s="110">
        <v>-204088.58</v>
      </c>
      <c r="Z1145" s="110">
        <v>-204088.58</v>
      </c>
      <c r="AA1145" s="110">
        <v>-203783.22</v>
      </c>
      <c r="AB1145" s="110">
        <v>-203641.57</v>
      </c>
      <c r="AC1145" s="110"/>
      <c r="AD1145" s="533">
        <f t="shared" si="616"/>
        <v>-203517.50958333336</v>
      </c>
      <c r="AE1145" s="531"/>
      <c r="AF1145" s="123"/>
      <c r="AG1145" s="271" t="s">
        <v>453</v>
      </c>
      <c r="AH1145" s="116"/>
      <c r="AI1145" s="116"/>
      <c r="AJ1145" s="116"/>
      <c r="AK1145" s="117">
        <f t="shared" si="633"/>
        <v>-203517.50958333336</v>
      </c>
      <c r="AL1145" s="116">
        <f t="shared" si="618"/>
        <v>-203517.50958333336</v>
      </c>
      <c r="AM1145" s="115"/>
      <c r="AN1145" s="116"/>
      <c r="AO1145" s="348">
        <f t="shared" si="619"/>
        <v>0</v>
      </c>
      <c r="AP1145" s="297"/>
      <c r="AQ1145" s="101">
        <f t="shared" si="617"/>
        <v>-203641.57</v>
      </c>
      <c r="AR1145" s="116"/>
      <c r="AS1145" s="116"/>
      <c r="AT1145" s="116"/>
      <c r="AU1145" s="117">
        <f t="shared" si="634"/>
        <v>-203641.57</v>
      </c>
      <c r="AV1145" s="116">
        <f t="shared" si="620"/>
        <v>-203641.57</v>
      </c>
      <c r="AW1145" s="115"/>
      <c r="AX1145" s="116"/>
      <c r="AY1145" s="343">
        <f t="shared" si="621"/>
        <v>0</v>
      </c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</row>
    <row r="1146" spans="1:76" s="21" customFormat="1" ht="12" customHeight="1">
      <c r="A1146" s="195">
        <v>24200961</v>
      </c>
      <c r="B1146" s="126" t="s">
        <v>2795</v>
      </c>
      <c r="C1146" s="159" t="s">
        <v>547</v>
      </c>
      <c r="D1146" s="130" t="str">
        <f t="shared" si="628"/>
        <v>Non-Op</v>
      </c>
      <c r="E1146" s="130"/>
      <c r="F1146" s="159"/>
      <c r="G1146" s="130"/>
      <c r="H1146" s="212" t="str">
        <f t="shared" si="624"/>
        <v/>
      </c>
      <c r="I1146" s="212" t="str">
        <f t="shared" si="625"/>
        <v/>
      </c>
      <c r="J1146" s="212" t="str">
        <f t="shared" si="626"/>
        <v/>
      </c>
      <c r="K1146" s="212" t="str">
        <f t="shared" si="627"/>
        <v>Non-Op</v>
      </c>
      <c r="L1146" s="212" t="str">
        <f t="shared" si="630"/>
        <v>NO</v>
      </c>
      <c r="M1146" s="212" t="str">
        <f t="shared" si="631"/>
        <v>NO</v>
      </c>
      <c r="N1146" s="212" t="str">
        <f t="shared" si="632"/>
        <v/>
      </c>
      <c r="O1146" s="212"/>
      <c r="P1146" s="110">
        <v>-2842206.36</v>
      </c>
      <c r="Q1146" s="110">
        <v>-2842206.36</v>
      </c>
      <c r="R1146" s="110">
        <v>-2842206.36</v>
      </c>
      <c r="S1146" s="110">
        <v>-2735966.64</v>
      </c>
      <c r="T1146" s="110">
        <v>-2766199.07</v>
      </c>
      <c r="U1146" s="110">
        <v>-2766199.07</v>
      </c>
      <c r="V1146" s="110">
        <v>-2730162.89</v>
      </c>
      <c r="W1146" s="110">
        <v>-2730162.89</v>
      </c>
      <c r="X1146" s="110">
        <v>-2730162.89</v>
      </c>
      <c r="Y1146" s="110">
        <v>-2727796.38</v>
      </c>
      <c r="Z1146" s="110">
        <v>-2727796.38</v>
      </c>
      <c r="AA1146" s="110">
        <v>-2727796.38</v>
      </c>
      <c r="AB1146" s="110">
        <v>-2647668.1</v>
      </c>
      <c r="AC1146" s="110"/>
      <c r="AD1146" s="533">
        <f t="shared" si="616"/>
        <v>-2755966.0449999999</v>
      </c>
      <c r="AE1146" s="531"/>
      <c r="AF1146" s="123"/>
      <c r="AG1146" s="271" t="s">
        <v>453</v>
      </c>
      <c r="AH1146" s="116"/>
      <c r="AI1146" s="116"/>
      <c r="AJ1146" s="116"/>
      <c r="AK1146" s="117">
        <f t="shared" si="633"/>
        <v>-2755966.0449999999</v>
      </c>
      <c r="AL1146" s="116">
        <f t="shared" si="618"/>
        <v>-2755966.0449999999</v>
      </c>
      <c r="AM1146" s="115"/>
      <c r="AN1146" s="116"/>
      <c r="AO1146" s="348">
        <f t="shared" si="619"/>
        <v>0</v>
      </c>
      <c r="AP1146" s="297"/>
      <c r="AQ1146" s="101">
        <f t="shared" si="617"/>
        <v>-2647668.1</v>
      </c>
      <c r="AR1146" s="116"/>
      <c r="AS1146" s="116"/>
      <c r="AT1146" s="116"/>
      <c r="AU1146" s="117">
        <f t="shared" si="634"/>
        <v>-2647668.1</v>
      </c>
      <c r="AV1146" s="116">
        <f t="shared" si="620"/>
        <v>-2647668.1</v>
      </c>
      <c r="AW1146" s="115"/>
      <c r="AX1146" s="116"/>
      <c r="AY1146" s="343">
        <f t="shared" si="621"/>
        <v>0</v>
      </c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</row>
    <row r="1147" spans="1:76" s="21" customFormat="1" ht="12" customHeight="1">
      <c r="A1147" s="195">
        <v>24200971</v>
      </c>
      <c r="B1147" s="126" t="s">
        <v>2796</v>
      </c>
      <c r="C1147" s="159" t="s">
        <v>554</v>
      </c>
      <c r="D1147" s="130" t="str">
        <f t="shared" si="628"/>
        <v>Non-Op</v>
      </c>
      <c r="E1147" s="130"/>
      <c r="F1147" s="159"/>
      <c r="G1147" s="130"/>
      <c r="H1147" s="212" t="str">
        <f t="shared" si="624"/>
        <v/>
      </c>
      <c r="I1147" s="212" t="str">
        <f t="shared" si="625"/>
        <v/>
      </c>
      <c r="J1147" s="212" t="str">
        <f t="shared" si="626"/>
        <v/>
      </c>
      <c r="K1147" s="212" t="str">
        <f t="shared" si="627"/>
        <v>Non-Op</v>
      </c>
      <c r="L1147" s="212" t="str">
        <f t="shared" si="630"/>
        <v>NO</v>
      </c>
      <c r="M1147" s="212" t="str">
        <f t="shared" si="631"/>
        <v>NO</v>
      </c>
      <c r="N1147" s="212" t="str">
        <f t="shared" si="632"/>
        <v/>
      </c>
      <c r="O1147" s="212"/>
      <c r="P1147" s="110">
        <v>-71564</v>
      </c>
      <c r="Q1147" s="110">
        <v>-71564</v>
      </c>
      <c r="R1147" s="110">
        <v>-68633.509999999995</v>
      </c>
      <c r="S1147" s="110">
        <v>-68116.31</v>
      </c>
      <c r="T1147" s="110">
        <v>-83721.3</v>
      </c>
      <c r="U1147" s="110">
        <v>-83721.3</v>
      </c>
      <c r="V1147" s="110">
        <v>-83721.3</v>
      </c>
      <c r="W1147" s="110">
        <v>-83721.3</v>
      </c>
      <c r="X1147" s="110">
        <v>-85738.46</v>
      </c>
      <c r="Y1147" s="110">
        <v>-85433.1</v>
      </c>
      <c r="Z1147" s="110">
        <v>-85433.1</v>
      </c>
      <c r="AA1147" s="110">
        <v>-85280.4</v>
      </c>
      <c r="AB1147" s="110">
        <v>-84132.9</v>
      </c>
      <c r="AC1147" s="110"/>
      <c r="AD1147" s="533">
        <f t="shared" si="616"/>
        <v>-80244.377499999988</v>
      </c>
      <c r="AE1147" s="531"/>
      <c r="AF1147" s="123"/>
      <c r="AG1147" s="271" t="s">
        <v>453</v>
      </c>
      <c r="AH1147" s="116"/>
      <c r="AI1147" s="116"/>
      <c r="AJ1147" s="116"/>
      <c r="AK1147" s="117">
        <f t="shared" si="633"/>
        <v>-80244.377499999988</v>
      </c>
      <c r="AL1147" s="116">
        <f t="shared" si="618"/>
        <v>-80244.377499999988</v>
      </c>
      <c r="AM1147" s="115"/>
      <c r="AN1147" s="116"/>
      <c r="AO1147" s="348">
        <f t="shared" si="619"/>
        <v>0</v>
      </c>
      <c r="AP1147" s="297"/>
      <c r="AQ1147" s="101">
        <f t="shared" si="617"/>
        <v>-84132.9</v>
      </c>
      <c r="AR1147" s="116"/>
      <c r="AS1147" s="116"/>
      <c r="AT1147" s="116"/>
      <c r="AU1147" s="117">
        <f t="shared" si="634"/>
        <v>-84132.9</v>
      </c>
      <c r="AV1147" s="116">
        <f t="shared" si="620"/>
        <v>-84132.9</v>
      </c>
      <c r="AW1147" s="115"/>
      <c r="AX1147" s="116"/>
      <c r="AY1147" s="343">
        <f t="shared" si="621"/>
        <v>0</v>
      </c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</row>
    <row r="1148" spans="1:76" s="21" customFormat="1" ht="12" customHeight="1">
      <c r="A1148" s="195">
        <v>24200991</v>
      </c>
      <c r="B1148" s="126" t="s">
        <v>2797</v>
      </c>
      <c r="C1148" s="159" t="s">
        <v>403</v>
      </c>
      <c r="D1148" s="130" t="str">
        <f t="shared" si="628"/>
        <v>Non-Op</v>
      </c>
      <c r="E1148" s="130"/>
      <c r="F1148" s="159"/>
      <c r="G1148" s="130"/>
      <c r="H1148" s="212" t="str">
        <f t="shared" si="624"/>
        <v/>
      </c>
      <c r="I1148" s="212" t="str">
        <f t="shared" si="625"/>
        <v/>
      </c>
      <c r="J1148" s="212" t="str">
        <f t="shared" si="626"/>
        <v/>
      </c>
      <c r="K1148" s="212" t="str">
        <f t="shared" si="627"/>
        <v>Non-Op</v>
      </c>
      <c r="L1148" s="212" t="str">
        <f t="shared" si="630"/>
        <v>NO</v>
      </c>
      <c r="M1148" s="212" t="str">
        <f t="shared" si="631"/>
        <v>NO</v>
      </c>
      <c r="N1148" s="212" t="str">
        <f t="shared" si="632"/>
        <v/>
      </c>
      <c r="O1148" s="212"/>
      <c r="P1148" s="110">
        <v>-32.51</v>
      </c>
      <c r="Q1148" s="110">
        <v>-32.51</v>
      </c>
      <c r="R1148" s="110">
        <v>-32.51</v>
      </c>
      <c r="S1148" s="110">
        <v>-32.51</v>
      </c>
      <c r="T1148" s="110">
        <v>-32.869999999999997</v>
      </c>
      <c r="U1148" s="110">
        <v>-32.869999999999997</v>
      </c>
      <c r="V1148" s="110">
        <v>-32.869999999999997</v>
      </c>
      <c r="W1148" s="110">
        <v>-32.869999999999997</v>
      </c>
      <c r="X1148" s="110">
        <v>-32.869999999999997</v>
      </c>
      <c r="Y1148" s="110">
        <v>-32.869999999999997</v>
      </c>
      <c r="Z1148" s="110">
        <v>-32.869999999999997</v>
      </c>
      <c r="AA1148" s="110">
        <v>-32.869999999999997</v>
      </c>
      <c r="AB1148" s="110">
        <v>-32.869999999999997</v>
      </c>
      <c r="AC1148" s="110"/>
      <c r="AD1148" s="533">
        <f t="shared" si="616"/>
        <v>-32.765000000000001</v>
      </c>
      <c r="AE1148" s="531"/>
      <c r="AF1148" s="123"/>
      <c r="AG1148" s="271" t="s">
        <v>453</v>
      </c>
      <c r="AH1148" s="116"/>
      <c r="AI1148" s="116"/>
      <c r="AJ1148" s="116"/>
      <c r="AK1148" s="117">
        <f t="shared" si="633"/>
        <v>-32.765000000000001</v>
      </c>
      <c r="AL1148" s="116">
        <f t="shared" si="618"/>
        <v>-32.765000000000001</v>
      </c>
      <c r="AM1148" s="115"/>
      <c r="AN1148" s="116"/>
      <c r="AO1148" s="348">
        <f t="shared" si="619"/>
        <v>0</v>
      </c>
      <c r="AP1148" s="297"/>
      <c r="AQ1148" s="101">
        <f t="shared" si="617"/>
        <v>-32.869999999999997</v>
      </c>
      <c r="AR1148" s="116"/>
      <c r="AS1148" s="116"/>
      <c r="AT1148" s="116"/>
      <c r="AU1148" s="117">
        <f t="shared" si="634"/>
        <v>-32.869999999999997</v>
      </c>
      <c r="AV1148" s="116">
        <f t="shared" si="620"/>
        <v>-32.869999999999997</v>
      </c>
      <c r="AW1148" s="115"/>
      <c r="AX1148" s="116"/>
      <c r="AY1148" s="343">
        <f t="shared" si="621"/>
        <v>0</v>
      </c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</row>
    <row r="1149" spans="1:76" s="21" customFormat="1" ht="12" customHeight="1">
      <c r="A1149" s="195">
        <v>24201031</v>
      </c>
      <c r="B1149" s="126" t="s">
        <v>2798</v>
      </c>
      <c r="C1149" s="159" t="s">
        <v>935</v>
      </c>
      <c r="D1149" s="130" t="str">
        <f t="shared" si="628"/>
        <v>Non-Op</v>
      </c>
      <c r="E1149" s="130"/>
      <c r="F1149" s="159"/>
      <c r="G1149" s="130"/>
      <c r="H1149" s="212" t="str">
        <f t="shared" si="624"/>
        <v/>
      </c>
      <c r="I1149" s="212" t="str">
        <f t="shared" si="625"/>
        <v/>
      </c>
      <c r="J1149" s="212" t="str">
        <f t="shared" si="626"/>
        <v/>
      </c>
      <c r="K1149" s="212" t="str">
        <f t="shared" si="627"/>
        <v>Non-Op</v>
      </c>
      <c r="L1149" s="212" t="str">
        <f t="shared" si="630"/>
        <v>NO</v>
      </c>
      <c r="M1149" s="212" t="str">
        <f t="shared" si="631"/>
        <v>NO</v>
      </c>
      <c r="N1149" s="212" t="str">
        <f t="shared" si="632"/>
        <v/>
      </c>
      <c r="O1149" s="212"/>
      <c r="P1149" s="110">
        <v>-102004.93</v>
      </c>
      <c r="Q1149" s="110">
        <v>-102004.93</v>
      </c>
      <c r="R1149" s="110">
        <v>-102004.93</v>
      </c>
      <c r="S1149" s="110">
        <v>-102004.93</v>
      </c>
      <c r="T1149" s="110">
        <v>-107132.09</v>
      </c>
      <c r="U1149" s="110">
        <v>-107132.09</v>
      </c>
      <c r="V1149" s="110">
        <v>-107132.09</v>
      </c>
      <c r="W1149" s="110">
        <v>-107132.09</v>
      </c>
      <c r="X1149" s="110">
        <v>-107903.33</v>
      </c>
      <c r="Y1149" s="110">
        <v>-107903.33</v>
      </c>
      <c r="Z1149" s="110">
        <v>-107903.33</v>
      </c>
      <c r="AA1149" s="110">
        <v>-107903.33</v>
      </c>
      <c r="AB1149" s="110">
        <v>-107903.33</v>
      </c>
      <c r="AC1149" s="110"/>
      <c r="AD1149" s="533">
        <f t="shared" si="616"/>
        <v>-105925.88333333335</v>
      </c>
      <c r="AE1149" s="531"/>
      <c r="AF1149" s="123"/>
      <c r="AG1149" s="271" t="s">
        <v>453</v>
      </c>
      <c r="AH1149" s="116"/>
      <c r="AI1149" s="116"/>
      <c r="AJ1149" s="116"/>
      <c r="AK1149" s="117">
        <f t="shared" si="633"/>
        <v>-105925.88333333335</v>
      </c>
      <c r="AL1149" s="116">
        <f t="shared" si="618"/>
        <v>-105925.88333333335</v>
      </c>
      <c r="AM1149" s="115"/>
      <c r="AN1149" s="116"/>
      <c r="AO1149" s="348">
        <f t="shared" si="619"/>
        <v>0</v>
      </c>
      <c r="AP1149" s="297"/>
      <c r="AQ1149" s="101">
        <f t="shared" si="617"/>
        <v>-107903.33</v>
      </c>
      <c r="AR1149" s="116"/>
      <c r="AS1149" s="116"/>
      <c r="AT1149" s="116"/>
      <c r="AU1149" s="117">
        <f t="shared" si="634"/>
        <v>-107903.33</v>
      </c>
      <c r="AV1149" s="116">
        <f t="shared" si="620"/>
        <v>-107903.33</v>
      </c>
      <c r="AW1149" s="115"/>
      <c r="AX1149" s="116"/>
      <c r="AY1149" s="343">
        <f t="shared" si="621"/>
        <v>0</v>
      </c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</row>
    <row r="1150" spans="1:76" s="21" customFormat="1" ht="12" customHeight="1">
      <c r="A1150" s="195">
        <v>24201041</v>
      </c>
      <c r="B1150" s="126" t="s">
        <v>2799</v>
      </c>
      <c r="C1150" s="159" t="s">
        <v>936</v>
      </c>
      <c r="D1150" s="130" t="str">
        <f t="shared" si="628"/>
        <v>Non-Op</v>
      </c>
      <c r="E1150" s="130"/>
      <c r="F1150" s="159"/>
      <c r="G1150" s="130"/>
      <c r="H1150" s="212" t="str">
        <f t="shared" si="624"/>
        <v/>
      </c>
      <c r="I1150" s="212" t="str">
        <f t="shared" si="625"/>
        <v/>
      </c>
      <c r="J1150" s="212" t="str">
        <f t="shared" si="626"/>
        <v/>
      </c>
      <c r="K1150" s="212" t="str">
        <f t="shared" si="627"/>
        <v>Non-Op</v>
      </c>
      <c r="L1150" s="212" t="str">
        <f t="shared" si="630"/>
        <v>NO</v>
      </c>
      <c r="M1150" s="212" t="str">
        <f t="shared" si="631"/>
        <v>NO</v>
      </c>
      <c r="N1150" s="212" t="str">
        <f t="shared" si="632"/>
        <v/>
      </c>
      <c r="O1150" s="212"/>
      <c r="P1150" s="110">
        <v>-32500.97</v>
      </c>
      <c r="Q1150" s="110">
        <v>-32500.97</v>
      </c>
      <c r="R1150" s="110">
        <v>-32500.97</v>
      </c>
      <c r="S1150" s="110">
        <v>-32484.92</v>
      </c>
      <c r="T1150" s="110">
        <v>-26096.63</v>
      </c>
      <c r="U1150" s="110">
        <v>-26096.63</v>
      </c>
      <c r="V1150" s="110">
        <v>-26096.63</v>
      </c>
      <c r="W1150" s="110">
        <v>-24569.5</v>
      </c>
      <c r="X1150" s="110">
        <v>-25340.74</v>
      </c>
      <c r="Y1150" s="110">
        <v>-25340.74</v>
      </c>
      <c r="Z1150" s="110">
        <v>-25340.74</v>
      </c>
      <c r="AA1150" s="110">
        <v>-25340.74</v>
      </c>
      <c r="AB1150" s="110">
        <v>-25340.74</v>
      </c>
      <c r="AC1150" s="110"/>
      <c r="AD1150" s="533">
        <f t="shared" si="616"/>
        <v>-27552.505416666663</v>
      </c>
      <c r="AE1150" s="531"/>
      <c r="AF1150" s="123"/>
      <c r="AG1150" s="271" t="s">
        <v>453</v>
      </c>
      <c r="AH1150" s="116"/>
      <c r="AI1150" s="116"/>
      <c r="AJ1150" s="116"/>
      <c r="AK1150" s="117">
        <f t="shared" si="633"/>
        <v>-27552.505416666663</v>
      </c>
      <c r="AL1150" s="116">
        <f t="shared" si="618"/>
        <v>-27552.505416666663</v>
      </c>
      <c r="AM1150" s="115"/>
      <c r="AN1150" s="116"/>
      <c r="AO1150" s="348">
        <f t="shared" si="619"/>
        <v>0</v>
      </c>
      <c r="AP1150" s="297"/>
      <c r="AQ1150" s="101">
        <f t="shared" si="617"/>
        <v>-25340.74</v>
      </c>
      <c r="AR1150" s="116"/>
      <c r="AS1150" s="116"/>
      <c r="AT1150" s="116"/>
      <c r="AU1150" s="117">
        <f t="shared" si="634"/>
        <v>-25340.74</v>
      </c>
      <c r="AV1150" s="116">
        <f t="shared" si="620"/>
        <v>-25340.74</v>
      </c>
      <c r="AW1150" s="115"/>
      <c r="AX1150" s="116"/>
      <c r="AY1150" s="343">
        <f t="shared" si="621"/>
        <v>0</v>
      </c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</row>
    <row r="1151" spans="1:76" s="21" customFormat="1" ht="12" customHeight="1">
      <c r="A1151" s="434">
        <v>24201111</v>
      </c>
      <c r="B1151" s="244" t="s">
        <v>2800</v>
      </c>
      <c r="C1151" s="478" t="s">
        <v>1435</v>
      </c>
      <c r="D1151" s="411" t="str">
        <f t="shared" si="628"/>
        <v>Non-Op</v>
      </c>
      <c r="E1151" s="411"/>
      <c r="F1151" s="428">
        <v>43025</v>
      </c>
      <c r="G1151" s="411"/>
      <c r="H1151" s="412" t="str">
        <f t="shared" si="624"/>
        <v/>
      </c>
      <c r="I1151" s="412" t="str">
        <f t="shared" si="625"/>
        <v/>
      </c>
      <c r="J1151" s="412" t="str">
        <f t="shared" si="626"/>
        <v/>
      </c>
      <c r="K1151" s="412" t="str">
        <f t="shared" si="627"/>
        <v>Non-Op</v>
      </c>
      <c r="L1151" s="412" t="str">
        <f t="shared" si="630"/>
        <v>NO</v>
      </c>
      <c r="M1151" s="412" t="str">
        <f t="shared" si="631"/>
        <v>NO</v>
      </c>
      <c r="N1151" s="412" t="str">
        <f t="shared" si="632"/>
        <v/>
      </c>
      <c r="O1151" s="412"/>
      <c r="P1151" s="413">
        <v>0</v>
      </c>
      <c r="Q1151" s="413">
        <v>0</v>
      </c>
      <c r="R1151" s="413">
        <v>0</v>
      </c>
      <c r="S1151" s="413">
        <v>0</v>
      </c>
      <c r="T1151" s="413">
        <v>-50000</v>
      </c>
      <c r="U1151" s="413">
        <v>-34782.69</v>
      </c>
      <c r="V1151" s="413">
        <v>-34782.69</v>
      </c>
      <c r="W1151" s="413">
        <v>-34782.69</v>
      </c>
      <c r="X1151" s="413">
        <v>-44423.21</v>
      </c>
      <c r="Y1151" s="413">
        <v>-44423.21</v>
      </c>
      <c r="Z1151" s="413">
        <v>-44423.21</v>
      </c>
      <c r="AA1151" s="413">
        <v>-44423.21</v>
      </c>
      <c r="AB1151" s="413">
        <v>-44423.21</v>
      </c>
      <c r="AC1151" s="413"/>
      <c r="AD1151" s="534">
        <f t="shared" si="616"/>
        <v>-29521.042916666669</v>
      </c>
      <c r="AE1151" s="532"/>
      <c r="AF1151" s="479"/>
      <c r="AG1151" s="480"/>
      <c r="AH1151" s="416"/>
      <c r="AI1151" s="416"/>
      <c r="AJ1151" s="416"/>
      <c r="AK1151" s="417">
        <f t="shared" si="633"/>
        <v>-29521.042916666669</v>
      </c>
      <c r="AL1151" s="416">
        <f t="shared" si="618"/>
        <v>-29521.042916666669</v>
      </c>
      <c r="AM1151" s="418"/>
      <c r="AN1151" s="416"/>
      <c r="AO1151" s="419">
        <f t="shared" si="619"/>
        <v>0</v>
      </c>
      <c r="AP1151" s="297"/>
      <c r="AQ1151" s="420">
        <f t="shared" si="617"/>
        <v>-44423.21</v>
      </c>
      <c r="AR1151" s="416"/>
      <c r="AS1151" s="416"/>
      <c r="AT1151" s="416"/>
      <c r="AU1151" s="417">
        <f t="shared" si="634"/>
        <v>-44423.21</v>
      </c>
      <c r="AV1151" s="416">
        <f t="shared" si="620"/>
        <v>-44423.21</v>
      </c>
      <c r="AW1151" s="418"/>
      <c r="AX1151" s="416"/>
      <c r="AY1151" s="421">
        <f t="shared" si="621"/>
        <v>0</v>
      </c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</row>
    <row r="1152" spans="1:76" s="21" customFormat="1" ht="12" customHeight="1">
      <c r="A1152" s="195">
        <v>24300013</v>
      </c>
      <c r="B1152" s="126" t="s">
        <v>805</v>
      </c>
      <c r="C1152" s="109" t="s">
        <v>806</v>
      </c>
      <c r="D1152" s="130" t="str">
        <f t="shared" si="628"/>
        <v>Non-Op</v>
      </c>
      <c r="E1152" s="130"/>
      <c r="F1152" s="109"/>
      <c r="G1152" s="130"/>
      <c r="H1152" s="212" t="str">
        <f t="shared" si="624"/>
        <v/>
      </c>
      <c r="I1152" s="212" t="str">
        <f t="shared" si="625"/>
        <v/>
      </c>
      <c r="J1152" s="212" t="str">
        <f t="shared" si="626"/>
        <v/>
      </c>
      <c r="K1152" s="212" t="str">
        <f t="shared" si="627"/>
        <v>Non-Op</v>
      </c>
      <c r="L1152" s="212" t="str">
        <f t="shared" si="630"/>
        <v>NO</v>
      </c>
      <c r="M1152" s="212" t="str">
        <f t="shared" si="631"/>
        <v>NO</v>
      </c>
      <c r="N1152" s="212" t="str">
        <f t="shared" si="632"/>
        <v/>
      </c>
      <c r="O1152" s="212"/>
      <c r="P1152" s="110">
        <v>0</v>
      </c>
      <c r="Q1152" s="110">
        <v>0</v>
      </c>
      <c r="R1152" s="110">
        <v>0</v>
      </c>
      <c r="S1152" s="110">
        <v>0</v>
      </c>
      <c r="T1152" s="110">
        <v>0</v>
      </c>
      <c r="U1152" s="110">
        <v>0</v>
      </c>
      <c r="V1152" s="110">
        <v>0</v>
      </c>
      <c r="W1152" s="110">
        <v>0</v>
      </c>
      <c r="X1152" s="110">
        <v>0</v>
      </c>
      <c r="Y1152" s="110">
        <v>0</v>
      </c>
      <c r="Z1152" s="110">
        <v>0</v>
      </c>
      <c r="AA1152" s="110">
        <v>0</v>
      </c>
      <c r="AB1152" s="110">
        <v>0</v>
      </c>
      <c r="AC1152" s="110"/>
      <c r="AD1152" s="533">
        <f t="shared" si="616"/>
        <v>0</v>
      </c>
      <c r="AE1152" s="529"/>
      <c r="AF1152" s="119"/>
      <c r="AG1152" s="269" t="s">
        <v>408</v>
      </c>
      <c r="AH1152" s="116"/>
      <c r="AI1152" s="116"/>
      <c r="AJ1152" s="116"/>
      <c r="AK1152" s="117">
        <f t="shared" si="633"/>
        <v>0</v>
      </c>
      <c r="AL1152" s="116">
        <f t="shared" si="618"/>
        <v>0</v>
      </c>
      <c r="AM1152" s="115"/>
      <c r="AN1152" s="116"/>
      <c r="AO1152" s="348">
        <f t="shared" si="619"/>
        <v>0</v>
      </c>
      <c r="AP1152" s="297"/>
      <c r="AQ1152" s="101">
        <f t="shared" si="617"/>
        <v>0</v>
      </c>
      <c r="AR1152" s="116"/>
      <c r="AS1152" s="116"/>
      <c r="AT1152" s="116"/>
      <c r="AU1152" s="117">
        <f t="shared" si="634"/>
        <v>0</v>
      </c>
      <c r="AV1152" s="116">
        <f t="shared" si="620"/>
        <v>0</v>
      </c>
      <c r="AW1152" s="115"/>
      <c r="AX1152" s="116"/>
      <c r="AY1152" s="343">
        <f t="shared" si="621"/>
        <v>0</v>
      </c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</row>
    <row r="1153" spans="1:76" s="21" customFormat="1" ht="12" customHeight="1">
      <c r="A1153" s="434">
        <v>24300023</v>
      </c>
      <c r="B1153" s="244" t="s">
        <v>2801</v>
      </c>
      <c r="C1153" s="410" t="s">
        <v>1384</v>
      </c>
      <c r="D1153" s="411" t="str">
        <f t="shared" si="628"/>
        <v>Non-Op</v>
      </c>
      <c r="E1153" s="411"/>
      <c r="F1153" s="428">
        <v>42751</v>
      </c>
      <c r="G1153" s="411"/>
      <c r="H1153" s="412" t="str">
        <f t="shared" ref="H1153:H1167" si="635">IF(VALUE(AH1153),H$7,IF(ISBLANK(AH1153),"",H$7))</f>
        <v/>
      </c>
      <c r="I1153" s="412" t="str">
        <f t="shared" ref="I1153:I1167" si="636">IF(VALUE(AI1153),I$7,IF(ISBLANK(AI1153),"",I$7))</f>
        <v/>
      </c>
      <c r="J1153" s="412" t="str">
        <f t="shared" ref="J1153:J1167" si="637">IF(VALUE(AJ1153),J$7,IF(ISBLANK(AJ1153),"",J$7))</f>
        <v/>
      </c>
      <c r="K1153" s="412" t="str">
        <f t="shared" ref="K1153:K1167" si="638">IF(VALUE(AK1153),K$7,IF(ISBLANK(AK1153),"",K$7))</f>
        <v>Non-Op</v>
      </c>
      <c r="L1153" s="412" t="str">
        <f t="shared" si="630"/>
        <v>NO</v>
      </c>
      <c r="M1153" s="412" t="str">
        <f t="shared" si="631"/>
        <v>NO</v>
      </c>
      <c r="N1153" s="412" t="str">
        <f t="shared" si="632"/>
        <v/>
      </c>
      <c r="O1153" s="412"/>
      <c r="P1153" s="413">
        <v>-1380869.56</v>
      </c>
      <c r="Q1153" s="413">
        <v>-1339204.33</v>
      </c>
      <c r="R1153" s="413">
        <v>-1297468.83</v>
      </c>
      <c r="S1153" s="413">
        <v>-1255663.42</v>
      </c>
      <c r="T1153" s="413">
        <v>-1213787.99</v>
      </c>
      <c r="U1153" s="413">
        <v>-1171842.42</v>
      </c>
      <c r="V1153" s="413">
        <v>-509713.23</v>
      </c>
      <c r="W1153" s="413">
        <v>-467627.02</v>
      </c>
      <c r="X1153" s="413">
        <v>-509335.32</v>
      </c>
      <c r="Y1153" s="413">
        <v>-609012.43999999994</v>
      </c>
      <c r="Z1153" s="413">
        <v>-558723.85</v>
      </c>
      <c r="AA1153" s="413">
        <v>-508351.03</v>
      </c>
      <c r="AB1153" s="413">
        <v>-562222.78</v>
      </c>
      <c r="AC1153" s="413"/>
      <c r="AD1153" s="534">
        <f t="shared" si="616"/>
        <v>-867689.67083333328</v>
      </c>
      <c r="AE1153" s="530"/>
      <c r="AF1153" s="471"/>
      <c r="AG1153" s="472"/>
      <c r="AH1153" s="416"/>
      <c r="AI1153" s="416"/>
      <c r="AJ1153" s="416"/>
      <c r="AK1153" s="417">
        <f t="shared" si="633"/>
        <v>-867689.67083333328</v>
      </c>
      <c r="AL1153" s="416">
        <f t="shared" si="618"/>
        <v>-867689.67083333328</v>
      </c>
      <c r="AM1153" s="418"/>
      <c r="AN1153" s="416"/>
      <c r="AO1153" s="419">
        <f t="shared" si="619"/>
        <v>0</v>
      </c>
      <c r="AP1153" s="297"/>
      <c r="AQ1153" s="420">
        <f t="shared" si="617"/>
        <v>-562222.78</v>
      </c>
      <c r="AR1153" s="416"/>
      <c r="AS1153" s="416"/>
      <c r="AT1153" s="416"/>
      <c r="AU1153" s="417">
        <f t="shared" si="634"/>
        <v>-562222.78</v>
      </c>
      <c r="AV1153" s="416">
        <f t="shared" si="620"/>
        <v>-562222.78</v>
      </c>
      <c r="AW1153" s="418"/>
      <c r="AX1153" s="416"/>
      <c r="AY1153" s="421">
        <f t="shared" si="621"/>
        <v>0</v>
      </c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s="21" customFormat="1" ht="12" customHeight="1">
      <c r="A1154" s="195">
        <v>24400001</v>
      </c>
      <c r="B1154" s="126" t="s">
        <v>2802</v>
      </c>
      <c r="C1154" s="109" t="s">
        <v>946</v>
      </c>
      <c r="D1154" s="130" t="str">
        <f t="shared" si="628"/>
        <v>Non-Op</v>
      </c>
      <c r="E1154" s="130"/>
      <c r="F1154" s="109"/>
      <c r="G1154" s="130"/>
      <c r="H1154" s="212" t="str">
        <f t="shared" si="635"/>
        <v/>
      </c>
      <c r="I1154" s="212" t="str">
        <f t="shared" si="636"/>
        <v/>
      </c>
      <c r="J1154" s="212" t="str">
        <f t="shared" si="637"/>
        <v/>
      </c>
      <c r="K1154" s="212" t="str">
        <f t="shared" si="638"/>
        <v>Non-Op</v>
      </c>
      <c r="L1154" s="212" t="str">
        <f t="shared" si="630"/>
        <v>NO</v>
      </c>
      <c r="M1154" s="212" t="str">
        <f t="shared" si="631"/>
        <v>NO</v>
      </c>
      <c r="N1154" s="212" t="str">
        <f t="shared" si="632"/>
        <v/>
      </c>
      <c r="O1154" s="212"/>
      <c r="P1154" s="110">
        <v>-29338119.989999998</v>
      </c>
      <c r="Q1154" s="110">
        <v>-36415319.200000003</v>
      </c>
      <c r="R1154" s="110">
        <v>-27519500.25</v>
      </c>
      <c r="S1154" s="110">
        <v>-31386295.73</v>
      </c>
      <c r="T1154" s="110">
        <v>-28880671.18</v>
      </c>
      <c r="U1154" s="110">
        <v>-36733541.759999998</v>
      </c>
      <c r="V1154" s="110">
        <v>-37990848.43</v>
      </c>
      <c r="W1154" s="110">
        <v>-43819235.93</v>
      </c>
      <c r="X1154" s="110">
        <v>-46636234.369999997</v>
      </c>
      <c r="Y1154" s="110">
        <v>-40937410.399999999</v>
      </c>
      <c r="Z1154" s="110">
        <v>-40926453.759999998</v>
      </c>
      <c r="AA1154" s="110">
        <v>-32566696.190000001</v>
      </c>
      <c r="AB1154" s="110">
        <v>-31792699.809999999</v>
      </c>
      <c r="AC1154" s="110"/>
      <c r="AD1154" s="533">
        <f t="shared" si="616"/>
        <v>-36198134.758333333</v>
      </c>
      <c r="AE1154" s="529"/>
      <c r="AF1154" s="118"/>
      <c r="AG1154" s="274" t="s">
        <v>408</v>
      </c>
      <c r="AH1154" s="116"/>
      <c r="AI1154" s="116"/>
      <c r="AJ1154" s="116"/>
      <c r="AK1154" s="117">
        <f t="shared" si="633"/>
        <v>-36198134.758333333</v>
      </c>
      <c r="AL1154" s="116">
        <f t="shared" si="618"/>
        <v>-36198134.758333333</v>
      </c>
      <c r="AM1154" s="115"/>
      <c r="AN1154" s="116"/>
      <c r="AO1154" s="348">
        <f t="shared" si="619"/>
        <v>0</v>
      </c>
      <c r="AP1154" s="297"/>
      <c r="AQ1154" s="101">
        <f t="shared" si="617"/>
        <v>-31792699.809999999</v>
      </c>
      <c r="AR1154" s="116"/>
      <c r="AS1154" s="116"/>
      <c r="AT1154" s="116"/>
      <c r="AU1154" s="117">
        <f t="shared" si="634"/>
        <v>-31792699.809999999</v>
      </c>
      <c r="AV1154" s="116">
        <f t="shared" si="620"/>
        <v>-31792699.809999999</v>
      </c>
      <c r="AW1154" s="115"/>
      <c r="AX1154" s="116"/>
      <c r="AY1154" s="343">
        <f t="shared" si="621"/>
        <v>0</v>
      </c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</row>
    <row r="1155" spans="1:76" s="21" customFormat="1" ht="12" customHeight="1">
      <c r="A1155" s="195">
        <v>24400002</v>
      </c>
      <c r="B1155" s="126" t="s">
        <v>559</v>
      </c>
      <c r="C1155" s="109" t="s">
        <v>940</v>
      </c>
      <c r="D1155" s="130" t="str">
        <f t="shared" si="628"/>
        <v>Non-Op</v>
      </c>
      <c r="E1155" s="130"/>
      <c r="F1155" s="109"/>
      <c r="G1155" s="130"/>
      <c r="H1155" s="212" t="str">
        <f t="shared" si="635"/>
        <v/>
      </c>
      <c r="I1155" s="212" t="str">
        <f t="shared" si="636"/>
        <v/>
      </c>
      <c r="J1155" s="212" t="str">
        <f t="shared" si="637"/>
        <v/>
      </c>
      <c r="K1155" s="212" t="str">
        <f t="shared" si="638"/>
        <v>Non-Op</v>
      </c>
      <c r="L1155" s="212" t="str">
        <f t="shared" si="630"/>
        <v>NO</v>
      </c>
      <c r="M1155" s="212" t="str">
        <f t="shared" si="631"/>
        <v>NO</v>
      </c>
      <c r="N1155" s="212" t="str">
        <f t="shared" si="632"/>
        <v/>
      </c>
      <c r="O1155" s="212"/>
      <c r="P1155" s="110">
        <v>-14693221.49</v>
      </c>
      <c r="Q1155" s="110">
        <v>-18843351.300000001</v>
      </c>
      <c r="R1155" s="110">
        <v>-13698998.050000001</v>
      </c>
      <c r="S1155" s="110">
        <v>-18433884.260000002</v>
      </c>
      <c r="T1155" s="110">
        <v>-17967511.760000002</v>
      </c>
      <c r="U1155" s="110">
        <v>-25423654.530000001</v>
      </c>
      <c r="V1155" s="110">
        <v>-26868281.75</v>
      </c>
      <c r="W1155" s="110">
        <v>-26476066.899999999</v>
      </c>
      <c r="X1155" s="110">
        <v>-30314688.84</v>
      </c>
      <c r="Y1155" s="110">
        <v>-26575978.48</v>
      </c>
      <c r="Z1155" s="110">
        <v>-29020471.949999999</v>
      </c>
      <c r="AA1155" s="110">
        <v>-21992972.140000001</v>
      </c>
      <c r="AB1155" s="110">
        <v>-17983310.010000002</v>
      </c>
      <c r="AC1155" s="110"/>
      <c r="AD1155" s="533">
        <f t="shared" si="616"/>
        <v>-22662843.809166666</v>
      </c>
      <c r="AE1155" s="529"/>
      <c r="AF1155" s="118"/>
      <c r="AG1155" s="274" t="s">
        <v>408</v>
      </c>
      <c r="AH1155" s="116"/>
      <c r="AI1155" s="116"/>
      <c r="AJ1155" s="116"/>
      <c r="AK1155" s="117">
        <f t="shared" si="633"/>
        <v>-22662843.809166666</v>
      </c>
      <c r="AL1155" s="116">
        <f t="shared" si="618"/>
        <v>-22662843.809166666</v>
      </c>
      <c r="AM1155" s="115"/>
      <c r="AN1155" s="116"/>
      <c r="AO1155" s="348">
        <f t="shared" si="619"/>
        <v>0</v>
      </c>
      <c r="AP1155" s="297"/>
      <c r="AQ1155" s="101">
        <f t="shared" si="617"/>
        <v>-17983310.010000002</v>
      </c>
      <c r="AR1155" s="116"/>
      <c r="AS1155" s="116"/>
      <c r="AT1155" s="116"/>
      <c r="AU1155" s="117">
        <f t="shared" si="634"/>
        <v>-17983310.010000002</v>
      </c>
      <c r="AV1155" s="116">
        <f t="shared" si="620"/>
        <v>-17983310.010000002</v>
      </c>
      <c r="AW1155" s="115"/>
      <c r="AX1155" s="116"/>
      <c r="AY1155" s="343">
        <f t="shared" si="621"/>
        <v>0</v>
      </c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</row>
    <row r="1156" spans="1:76" s="21" customFormat="1" ht="12" customHeight="1">
      <c r="A1156" s="195">
        <v>24400011</v>
      </c>
      <c r="B1156" s="126" t="s">
        <v>2803</v>
      </c>
      <c r="C1156" s="109" t="s">
        <v>947</v>
      </c>
      <c r="D1156" s="130" t="str">
        <f t="shared" si="628"/>
        <v>Non-Op</v>
      </c>
      <c r="E1156" s="130"/>
      <c r="F1156" s="109"/>
      <c r="G1156" s="130"/>
      <c r="H1156" s="212" t="str">
        <f t="shared" si="635"/>
        <v/>
      </c>
      <c r="I1156" s="212" t="str">
        <f t="shared" si="636"/>
        <v/>
      </c>
      <c r="J1156" s="212" t="str">
        <f t="shared" si="637"/>
        <v/>
      </c>
      <c r="K1156" s="212" t="str">
        <f t="shared" si="638"/>
        <v>Non-Op</v>
      </c>
      <c r="L1156" s="212" t="str">
        <f t="shared" si="630"/>
        <v>NO</v>
      </c>
      <c r="M1156" s="212" t="str">
        <f t="shared" si="631"/>
        <v>NO</v>
      </c>
      <c r="N1156" s="212" t="str">
        <f t="shared" si="632"/>
        <v/>
      </c>
      <c r="O1156" s="212"/>
      <c r="P1156" s="110">
        <v>-10897306.34</v>
      </c>
      <c r="Q1156" s="110">
        <v>-10583888.91</v>
      </c>
      <c r="R1156" s="110">
        <v>-7868646.1200000001</v>
      </c>
      <c r="S1156" s="110">
        <v>-8235923.8300000001</v>
      </c>
      <c r="T1156" s="110">
        <v>-6621187.5800000001</v>
      </c>
      <c r="U1156" s="110">
        <v>-9502692.4000000004</v>
      </c>
      <c r="V1156" s="110">
        <v>-11058994.869999999</v>
      </c>
      <c r="W1156" s="110">
        <v>-10017109.359999999</v>
      </c>
      <c r="X1156" s="110">
        <v>-9023363.4000000004</v>
      </c>
      <c r="Y1156" s="110">
        <v>-6875711.1200000001</v>
      </c>
      <c r="Z1156" s="110">
        <v>-6913185.7599999998</v>
      </c>
      <c r="AA1156" s="110">
        <v>-7218868</v>
      </c>
      <c r="AB1156" s="110">
        <v>-6849020.3700000001</v>
      </c>
      <c r="AC1156" s="110"/>
      <c r="AD1156" s="533">
        <f t="shared" si="616"/>
        <v>-8566061.2254166678</v>
      </c>
      <c r="AE1156" s="529"/>
      <c r="AF1156" s="118"/>
      <c r="AG1156" s="274" t="s">
        <v>408</v>
      </c>
      <c r="AH1156" s="116"/>
      <c r="AI1156" s="116"/>
      <c r="AJ1156" s="116"/>
      <c r="AK1156" s="117">
        <f t="shared" si="633"/>
        <v>-8566061.2254166678</v>
      </c>
      <c r="AL1156" s="116">
        <f t="shared" si="618"/>
        <v>-8566061.2254166678</v>
      </c>
      <c r="AM1156" s="115"/>
      <c r="AN1156" s="116"/>
      <c r="AO1156" s="348">
        <f t="shared" si="619"/>
        <v>0</v>
      </c>
      <c r="AP1156" s="297"/>
      <c r="AQ1156" s="101">
        <f t="shared" si="617"/>
        <v>-6849020.3700000001</v>
      </c>
      <c r="AR1156" s="116"/>
      <c r="AS1156" s="116"/>
      <c r="AT1156" s="116"/>
      <c r="AU1156" s="117">
        <f t="shared" si="634"/>
        <v>-6849020.3700000001</v>
      </c>
      <c r="AV1156" s="116">
        <f t="shared" si="620"/>
        <v>-6849020.3700000001</v>
      </c>
      <c r="AW1156" s="115"/>
      <c r="AX1156" s="116"/>
      <c r="AY1156" s="343">
        <f t="shared" si="621"/>
        <v>0</v>
      </c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</row>
    <row r="1157" spans="1:76" s="21" customFormat="1" ht="12" customHeight="1">
      <c r="A1157" s="195">
        <v>24400012</v>
      </c>
      <c r="B1157" s="126" t="s">
        <v>560</v>
      </c>
      <c r="C1157" s="109" t="s">
        <v>941</v>
      </c>
      <c r="D1157" s="130" t="str">
        <f t="shared" si="628"/>
        <v>Non-Op</v>
      </c>
      <c r="E1157" s="130"/>
      <c r="F1157" s="109"/>
      <c r="G1157" s="130"/>
      <c r="H1157" s="212" t="str">
        <f t="shared" si="635"/>
        <v/>
      </c>
      <c r="I1157" s="212" t="str">
        <f t="shared" si="636"/>
        <v/>
      </c>
      <c r="J1157" s="212" t="str">
        <f t="shared" si="637"/>
        <v/>
      </c>
      <c r="K1157" s="212" t="str">
        <f t="shared" si="638"/>
        <v>Non-Op</v>
      </c>
      <c r="L1157" s="212" t="str">
        <f t="shared" si="630"/>
        <v>NO</v>
      </c>
      <c r="M1157" s="212" t="str">
        <f t="shared" si="631"/>
        <v>NO</v>
      </c>
      <c r="N1157" s="212" t="str">
        <f t="shared" si="632"/>
        <v/>
      </c>
      <c r="O1157" s="212"/>
      <c r="P1157" s="110">
        <v>-7339556.2400000002</v>
      </c>
      <c r="Q1157" s="110">
        <v>-7506975.8099999996</v>
      </c>
      <c r="R1157" s="110">
        <v>-6468904</v>
      </c>
      <c r="S1157" s="110">
        <v>-7342122.9199999999</v>
      </c>
      <c r="T1157" s="110">
        <v>-7415821.1500000004</v>
      </c>
      <c r="U1157" s="110">
        <v>-8843706.1799999997</v>
      </c>
      <c r="V1157" s="110">
        <v>-10176031.630000001</v>
      </c>
      <c r="W1157" s="110">
        <v>-10636597.1</v>
      </c>
      <c r="X1157" s="110">
        <v>-10825815.359999999</v>
      </c>
      <c r="Y1157" s="110">
        <v>-9690819.0299999993</v>
      </c>
      <c r="Z1157" s="110">
        <v>-10826508.619999999</v>
      </c>
      <c r="AA1157" s="110">
        <v>-8739734.6600000001</v>
      </c>
      <c r="AB1157" s="110">
        <v>-8273548.0800000001</v>
      </c>
      <c r="AC1157" s="110"/>
      <c r="AD1157" s="533">
        <f t="shared" si="616"/>
        <v>-8856632.3849999998</v>
      </c>
      <c r="AE1157" s="529"/>
      <c r="AF1157" s="118"/>
      <c r="AG1157" s="274" t="s">
        <v>408</v>
      </c>
      <c r="AH1157" s="116"/>
      <c r="AI1157" s="116"/>
      <c r="AJ1157" s="116"/>
      <c r="AK1157" s="117">
        <f t="shared" si="633"/>
        <v>-8856632.3849999998</v>
      </c>
      <c r="AL1157" s="116">
        <f t="shared" si="618"/>
        <v>-8856632.3849999998</v>
      </c>
      <c r="AM1157" s="115"/>
      <c r="AN1157" s="116"/>
      <c r="AO1157" s="348">
        <f t="shared" si="619"/>
        <v>0</v>
      </c>
      <c r="AP1157" s="297"/>
      <c r="AQ1157" s="101">
        <f t="shared" si="617"/>
        <v>-8273548.0800000001</v>
      </c>
      <c r="AR1157" s="116"/>
      <c r="AS1157" s="116"/>
      <c r="AT1157" s="116"/>
      <c r="AU1157" s="117">
        <f t="shared" si="634"/>
        <v>-8273548.0800000001</v>
      </c>
      <c r="AV1157" s="116">
        <f t="shared" si="620"/>
        <v>-8273548.0800000001</v>
      </c>
      <c r="AW1157" s="115"/>
      <c r="AX1157" s="116"/>
      <c r="AY1157" s="343">
        <f t="shared" si="621"/>
        <v>0</v>
      </c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</row>
    <row r="1158" spans="1:76" s="21" customFormat="1" ht="12" customHeight="1">
      <c r="A1158" s="195">
        <v>25200121</v>
      </c>
      <c r="B1158" s="126" t="s">
        <v>2804</v>
      </c>
      <c r="C1158" s="109" t="s">
        <v>683</v>
      </c>
      <c r="D1158" s="130" t="str">
        <f t="shared" si="628"/>
        <v>ERB</v>
      </c>
      <c r="E1158" s="130"/>
      <c r="F1158" s="109"/>
      <c r="G1158" s="130"/>
      <c r="H1158" s="212" t="str">
        <f t="shared" si="635"/>
        <v/>
      </c>
      <c r="I1158" s="212" t="str">
        <f t="shared" si="636"/>
        <v>ERB</v>
      </c>
      <c r="J1158" s="212" t="str">
        <f t="shared" si="637"/>
        <v/>
      </c>
      <c r="K1158" s="212" t="str">
        <f t="shared" si="638"/>
        <v/>
      </c>
      <c r="L1158" s="212" t="str">
        <f t="shared" si="630"/>
        <v>NO</v>
      </c>
      <c r="M1158" s="212" t="str">
        <f t="shared" si="631"/>
        <v>NO</v>
      </c>
      <c r="N1158" s="212" t="str">
        <f t="shared" si="632"/>
        <v/>
      </c>
      <c r="O1158" s="212"/>
      <c r="P1158" s="110">
        <v>0</v>
      </c>
      <c r="Q1158" s="110">
        <v>0</v>
      </c>
      <c r="R1158" s="110">
        <v>0</v>
      </c>
      <c r="S1158" s="110">
        <v>0</v>
      </c>
      <c r="T1158" s="110">
        <v>0</v>
      </c>
      <c r="U1158" s="110">
        <v>0</v>
      </c>
      <c r="V1158" s="110">
        <v>0</v>
      </c>
      <c r="W1158" s="110">
        <v>0</v>
      </c>
      <c r="X1158" s="110">
        <v>0</v>
      </c>
      <c r="Y1158" s="110">
        <v>0</v>
      </c>
      <c r="Z1158" s="110">
        <v>0</v>
      </c>
      <c r="AA1158" s="110">
        <v>0</v>
      </c>
      <c r="AB1158" s="110">
        <v>0</v>
      </c>
      <c r="AC1158" s="110"/>
      <c r="AD1158" s="533">
        <f t="shared" si="616"/>
        <v>0</v>
      </c>
      <c r="AE1158" s="529">
        <v>30</v>
      </c>
      <c r="AF1158" s="118"/>
      <c r="AG1158" s="270">
        <v>20</v>
      </c>
      <c r="AH1158" s="116"/>
      <c r="AI1158" s="116">
        <f>AD1158</f>
        <v>0</v>
      </c>
      <c r="AJ1158" s="116"/>
      <c r="AK1158" s="117"/>
      <c r="AL1158" s="116">
        <f t="shared" si="618"/>
        <v>0</v>
      </c>
      <c r="AM1158" s="115"/>
      <c r="AN1158" s="116"/>
      <c r="AO1158" s="348">
        <f t="shared" si="619"/>
        <v>0</v>
      </c>
      <c r="AP1158" s="297"/>
      <c r="AQ1158" s="101">
        <f t="shared" si="617"/>
        <v>0</v>
      </c>
      <c r="AR1158" s="116"/>
      <c r="AS1158" s="116">
        <f>AQ1158</f>
        <v>0</v>
      </c>
      <c r="AT1158" s="116"/>
      <c r="AU1158" s="117"/>
      <c r="AV1158" s="116">
        <f t="shared" si="620"/>
        <v>0</v>
      </c>
      <c r="AW1158" s="115"/>
      <c r="AX1158" s="116"/>
      <c r="AY1158" s="343">
        <f t="shared" si="621"/>
        <v>0</v>
      </c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</row>
    <row r="1159" spans="1:76" s="21" customFormat="1" ht="12" customHeight="1">
      <c r="A1159" s="195">
        <v>25200152</v>
      </c>
      <c r="B1159" s="126" t="s">
        <v>2805</v>
      </c>
      <c r="C1159" s="109" t="s">
        <v>460</v>
      </c>
      <c r="D1159" s="130" t="str">
        <f t="shared" si="628"/>
        <v>GRB</v>
      </c>
      <c r="E1159" s="130"/>
      <c r="F1159" s="109"/>
      <c r="G1159" s="130"/>
      <c r="H1159" s="212" t="str">
        <f t="shared" si="635"/>
        <v/>
      </c>
      <c r="I1159" s="212" t="str">
        <f t="shared" si="636"/>
        <v/>
      </c>
      <c r="J1159" s="212" t="str">
        <f t="shared" si="637"/>
        <v>GRB</v>
      </c>
      <c r="K1159" s="212" t="str">
        <f t="shared" si="638"/>
        <v/>
      </c>
      <c r="L1159" s="212" t="str">
        <f t="shared" si="630"/>
        <v>NO</v>
      </c>
      <c r="M1159" s="212" t="str">
        <f t="shared" si="631"/>
        <v>NO</v>
      </c>
      <c r="N1159" s="212" t="str">
        <f t="shared" si="632"/>
        <v/>
      </c>
      <c r="O1159" s="212"/>
      <c r="P1159" s="110">
        <v>0</v>
      </c>
      <c r="Q1159" s="110">
        <v>0</v>
      </c>
      <c r="R1159" s="110">
        <v>0</v>
      </c>
      <c r="S1159" s="110">
        <v>0</v>
      </c>
      <c r="T1159" s="110">
        <v>0</v>
      </c>
      <c r="U1159" s="110">
        <v>0</v>
      </c>
      <c r="V1159" s="110">
        <v>0</v>
      </c>
      <c r="W1159" s="110">
        <v>0</v>
      </c>
      <c r="X1159" s="110">
        <v>0</v>
      </c>
      <c r="Y1159" s="110">
        <v>0</v>
      </c>
      <c r="Z1159" s="110">
        <v>0</v>
      </c>
      <c r="AA1159" s="110">
        <v>0</v>
      </c>
      <c r="AB1159" s="110">
        <v>0</v>
      </c>
      <c r="AC1159" s="110"/>
      <c r="AD1159" s="533">
        <f t="shared" si="616"/>
        <v>0</v>
      </c>
      <c r="AE1159" s="529"/>
      <c r="AF1159" s="118">
        <v>8</v>
      </c>
      <c r="AG1159" s="278" t="s">
        <v>642</v>
      </c>
      <c r="AH1159" s="116"/>
      <c r="AI1159" s="116"/>
      <c r="AJ1159" s="116">
        <f>AD1159</f>
        <v>0</v>
      </c>
      <c r="AK1159" s="117"/>
      <c r="AL1159" s="116">
        <f t="shared" si="618"/>
        <v>0</v>
      </c>
      <c r="AM1159" s="115"/>
      <c r="AN1159" s="116"/>
      <c r="AO1159" s="348">
        <f t="shared" si="619"/>
        <v>0</v>
      </c>
      <c r="AP1159" s="297"/>
      <c r="AQ1159" s="101">
        <f t="shared" si="617"/>
        <v>0</v>
      </c>
      <c r="AR1159" s="116"/>
      <c r="AS1159" s="116"/>
      <c r="AT1159" s="116">
        <f>AQ1159</f>
        <v>0</v>
      </c>
      <c r="AU1159" s="117"/>
      <c r="AV1159" s="116">
        <f t="shared" si="620"/>
        <v>0</v>
      </c>
      <c r="AW1159" s="115"/>
      <c r="AX1159" s="116"/>
      <c r="AY1159" s="343">
        <f t="shared" si="621"/>
        <v>0</v>
      </c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</row>
    <row r="1160" spans="1:76" s="21" customFormat="1" ht="12" customHeight="1">
      <c r="A1160" s="195">
        <v>25200161</v>
      </c>
      <c r="B1160" s="126" t="s">
        <v>2806</v>
      </c>
      <c r="C1160" s="109" t="s">
        <v>20</v>
      </c>
      <c r="D1160" s="130" t="str">
        <f t="shared" si="628"/>
        <v>ERB</v>
      </c>
      <c r="E1160" s="130"/>
      <c r="F1160" s="109"/>
      <c r="G1160" s="130"/>
      <c r="H1160" s="212" t="str">
        <f t="shared" si="635"/>
        <v/>
      </c>
      <c r="I1160" s="212" t="str">
        <f t="shared" si="636"/>
        <v>ERB</v>
      </c>
      <c r="J1160" s="212" t="str">
        <f t="shared" si="637"/>
        <v/>
      </c>
      <c r="K1160" s="212" t="str">
        <f t="shared" si="638"/>
        <v/>
      </c>
      <c r="L1160" s="212" t="str">
        <f t="shared" si="630"/>
        <v>NO</v>
      </c>
      <c r="M1160" s="212" t="str">
        <f t="shared" si="631"/>
        <v>NO</v>
      </c>
      <c r="N1160" s="212" t="str">
        <f t="shared" si="632"/>
        <v/>
      </c>
      <c r="O1160" s="212"/>
      <c r="P1160" s="110">
        <v>-8155859</v>
      </c>
      <c r="Q1160" s="110">
        <v>-8363548.75</v>
      </c>
      <c r="R1160" s="110">
        <v>-8691243.0500000007</v>
      </c>
      <c r="S1160" s="110">
        <v>-8979212.8699999992</v>
      </c>
      <c r="T1160" s="110">
        <v>-9169666.3800000008</v>
      </c>
      <c r="U1160" s="110">
        <v>-9385916.6999999993</v>
      </c>
      <c r="V1160" s="110">
        <v>-8521644.9000000004</v>
      </c>
      <c r="W1160" s="110">
        <v>-8717010.7400000002</v>
      </c>
      <c r="X1160" s="110">
        <v>-8888857.0600000005</v>
      </c>
      <c r="Y1160" s="110">
        <v>-8840392.3499999996</v>
      </c>
      <c r="Z1160" s="110">
        <v>-9058641.0899999999</v>
      </c>
      <c r="AA1160" s="110">
        <v>-9330465.8900000006</v>
      </c>
      <c r="AB1160" s="110">
        <v>-9397419.5999999996</v>
      </c>
      <c r="AC1160" s="110"/>
      <c r="AD1160" s="533">
        <f t="shared" si="616"/>
        <v>-8893603.2566666659</v>
      </c>
      <c r="AE1160" s="529">
        <v>30</v>
      </c>
      <c r="AF1160" s="118"/>
      <c r="AG1160" s="270">
        <v>20</v>
      </c>
      <c r="AH1160" s="116"/>
      <c r="AI1160" s="116">
        <f>AD1160</f>
        <v>-8893603.2566666659</v>
      </c>
      <c r="AJ1160" s="116"/>
      <c r="AK1160" s="117"/>
      <c r="AL1160" s="116">
        <f t="shared" si="618"/>
        <v>-8893603.2566666659</v>
      </c>
      <c r="AM1160" s="115"/>
      <c r="AN1160" s="116"/>
      <c r="AO1160" s="348">
        <f t="shared" si="619"/>
        <v>0</v>
      </c>
      <c r="AP1160" s="297"/>
      <c r="AQ1160" s="101">
        <f t="shared" si="617"/>
        <v>-9397419.5999999996</v>
      </c>
      <c r="AR1160" s="116"/>
      <c r="AS1160" s="116">
        <f>AQ1160</f>
        <v>-9397419.5999999996</v>
      </c>
      <c r="AT1160" s="116"/>
      <c r="AU1160" s="117"/>
      <c r="AV1160" s="116">
        <f t="shared" si="620"/>
        <v>-9397419.5999999996</v>
      </c>
      <c r="AW1160" s="115"/>
      <c r="AX1160" s="116"/>
      <c r="AY1160" s="343">
        <f t="shared" si="621"/>
        <v>0</v>
      </c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</row>
    <row r="1161" spans="1:76" s="21" customFormat="1" ht="12" customHeight="1">
      <c r="A1161" s="195">
        <v>25200171</v>
      </c>
      <c r="B1161" s="126" t="s">
        <v>2807</v>
      </c>
      <c r="C1161" s="109" t="s">
        <v>21</v>
      </c>
      <c r="D1161" s="130" t="str">
        <f t="shared" si="628"/>
        <v>ERB</v>
      </c>
      <c r="E1161" s="130"/>
      <c r="F1161" s="109"/>
      <c r="G1161" s="130"/>
      <c r="H1161" s="212" t="str">
        <f t="shared" si="635"/>
        <v/>
      </c>
      <c r="I1161" s="212" t="str">
        <f t="shared" si="636"/>
        <v>ERB</v>
      </c>
      <c r="J1161" s="212" t="str">
        <f t="shared" si="637"/>
        <v/>
      </c>
      <c r="K1161" s="212" t="str">
        <f t="shared" si="638"/>
        <v/>
      </c>
      <c r="L1161" s="212" t="str">
        <f t="shared" si="630"/>
        <v>NO</v>
      </c>
      <c r="M1161" s="212" t="str">
        <f t="shared" si="631"/>
        <v>NO</v>
      </c>
      <c r="N1161" s="212" t="str">
        <f t="shared" si="632"/>
        <v/>
      </c>
      <c r="O1161" s="212"/>
      <c r="P1161" s="110">
        <v>-20842325.420000002</v>
      </c>
      <c r="Q1161" s="110">
        <v>-21038194.289999999</v>
      </c>
      <c r="R1161" s="110">
        <v>-21665661.73</v>
      </c>
      <c r="S1161" s="110">
        <v>-21847062.030000001</v>
      </c>
      <c r="T1161" s="110">
        <v>-21941960.370000001</v>
      </c>
      <c r="U1161" s="110">
        <v>-22481639.359999999</v>
      </c>
      <c r="V1161" s="110">
        <v>-22399924.079999998</v>
      </c>
      <c r="W1161" s="110">
        <v>-22879264.75</v>
      </c>
      <c r="X1161" s="110">
        <v>-22714713.789999999</v>
      </c>
      <c r="Y1161" s="110">
        <v>-23627079.989999998</v>
      </c>
      <c r="Z1161" s="110">
        <v>-24794344.800000001</v>
      </c>
      <c r="AA1161" s="110">
        <v>-24906161.469999999</v>
      </c>
      <c r="AB1161" s="110">
        <v>-24743111.890000001</v>
      </c>
      <c r="AC1161" s="110"/>
      <c r="AD1161" s="533">
        <f t="shared" ref="AD1161:AD1224" si="639">(P1161+AB1161+SUM(Q1161:AA1161)*2)/24</f>
        <v>-22757393.776250005</v>
      </c>
      <c r="AE1161" s="529">
        <v>30</v>
      </c>
      <c r="AF1161" s="118"/>
      <c r="AG1161" s="270">
        <v>20</v>
      </c>
      <c r="AH1161" s="116"/>
      <c r="AI1161" s="116">
        <f>AD1161</f>
        <v>-22757393.776250005</v>
      </c>
      <c r="AJ1161" s="116"/>
      <c r="AK1161" s="117"/>
      <c r="AL1161" s="116">
        <f t="shared" si="618"/>
        <v>-22757393.776250005</v>
      </c>
      <c r="AM1161" s="115"/>
      <c r="AN1161" s="116"/>
      <c r="AO1161" s="348">
        <f t="shared" si="619"/>
        <v>0</v>
      </c>
      <c r="AP1161" s="297"/>
      <c r="AQ1161" s="101">
        <f t="shared" ref="AQ1161:AQ1224" si="640">AB1161</f>
        <v>-24743111.890000001</v>
      </c>
      <c r="AR1161" s="116"/>
      <c r="AS1161" s="116">
        <f>AQ1161</f>
        <v>-24743111.890000001</v>
      </c>
      <c r="AT1161" s="116"/>
      <c r="AU1161" s="117"/>
      <c r="AV1161" s="116">
        <f t="shared" si="620"/>
        <v>-24743111.890000001</v>
      </c>
      <c r="AW1161" s="115"/>
      <c r="AX1161" s="116"/>
      <c r="AY1161" s="343">
        <f t="shared" si="621"/>
        <v>0</v>
      </c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</row>
    <row r="1162" spans="1:76" s="21" customFormat="1" ht="12" customHeight="1">
      <c r="A1162" s="195">
        <v>25200181</v>
      </c>
      <c r="B1162" s="126" t="s">
        <v>2808</v>
      </c>
      <c r="C1162" s="109" t="s">
        <v>463</v>
      </c>
      <c r="D1162" s="130" t="str">
        <f t="shared" si="628"/>
        <v>ERB</v>
      </c>
      <c r="E1162" s="130"/>
      <c r="F1162" s="109"/>
      <c r="G1162" s="130"/>
      <c r="H1162" s="212" t="str">
        <f t="shared" si="635"/>
        <v/>
      </c>
      <c r="I1162" s="212" t="str">
        <f t="shared" si="636"/>
        <v>ERB</v>
      </c>
      <c r="J1162" s="212" t="str">
        <f t="shared" si="637"/>
        <v/>
      </c>
      <c r="K1162" s="212" t="str">
        <f t="shared" si="638"/>
        <v/>
      </c>
      <c r="L1162" s="212" t="str">
        <f t="shared" si="630"/>
        <v>NO</v>
      </c>
      <c r="M1162" s="212" t="str">
        <f t="shared" si="631"/>
        <v>NO</v>
      </c>
      <c r="N1162" s="212" t="str">
        <f t="shared" si="632"/>
        <v/>
      </c>
      <c r="O1162" s="212"/>
      <c r="P1162" s="110">
        <v>-40074737.200000003</v>
      </c>
      <c r="Q1162" s="110">
        <v>-40563091.990000002</v>
      </c>
      <c r="R1162" s="110">
        <v>-41481647.030000001</v>
      </c>
      <c r="S1162" s="110">
        <v>-42246325.409999996</v>
      </c>
      <c r="T1162" s="110">
        <v>-42747241.32</v>
      </c>
      <c r="U1162" s="110">
        <v>-43270705.689999998</v>
      </c>
      <c r="V1162" s="110">
        <v>-39621117.920000002</v>
      </c>
      <c r="W1162" s="110">
        <v>-40419590.009999998</v>
      </c>
      <c r="X1162" s="110">
        <v>-39853400.75</v>
      </c>
      <c r="Y1162" s="110">
        <v>-38849135.890000001</v>
      </c>
      <c r="Z1162" s="110">
        <v>-40239907.909999996</v>
      </c>
      <c r="AA1162" s="110">
        <v>-41429631.700000003</v>
      </c>
      <c r="AB1162" s="110">
        <v>-40399989.18</v>
      </c>
      <c r="AC1162" s="110"/>
      <c r="AD1162" s="533">
        <f t="shared" si="639"/>
        <v>-40913263.234166659</v>
      </c>
      <c r="AE1162" s="529">
        <v>30</v>
      </c>
      <c r="AF1162" s="118"/>
      <c r="AG1162" s="270">
        <v>20</v>
      </c>
      <c r="AH1162" s="116"/>
      <c r="AI1162" s="116">
        <f>AD1162</f>
        <v>-40913263.234166659</v>
      </c>
      <c r="AJ1162" s="116"/>
      <c r="AK1162" s="117"/>
      <c r="AL1162" s="116">
        <f t="shared" si="618"/>
        <v>-40913263.234166659</v>
      </c>
      <c r="AM1162" s="115"/>
      <c r="AN1162" s="116"/>
      <c r="AO1162" s="348">
        <f t="shared" si="619"/>
        <v>0</v>
      </c>
      <c r="AP1162" s="297"/>
      <c r="AQ1162" s="101">
        <f t="shared" si="640"/>
        <v>-40399989.18</v>
      </c>
      <c r="AR1162" s="116"/>
      <c r="AS1162" s="116">
        <f>AQ1162</f>
        <v>-40399989.18</v>
      </c>
      <c r="AT1162" s="116"/>
      <c r="AU1162" s="117"/>
      <c r="AV1162" s="116">
        <f t="shared" si="620"/>
        <v>-40399989.18</v>
      </c>
      <c r="AW1162" s="115"/>
      <c r="AX1162" s="116"/>
      <c r="AY1162" s="343">
        <f t="shared" si="621"/>
        <v>0</v>
      </c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</row>
    <row r="1163" spans="1:76" s="21" customFormat="1" ht="12" customHeight="1">
      <c r="A1163" s="195">
        <v>25200202</v>
      </c>
      <c r="B1163" s="126" t="s">
        <v>2809</v>
      </c>
      <c r="C1163" s="109" t="s">
        <v>501</v>
      </c>
      <c r="D1163" s="130" t="str">
        <f t="shared" si="628"/>
        <v>GRB</v>
      </c>
      <c r="E1163" s="130"/>
      <c r="F1163" s="109"/>
      <c r="G1163" s="130"/>
      <c r="H1163" s="212" t="str">
        <f t="shared" si="635"/>
        <v/>
      </c>
      <c r="I1163" s="212" t="str">
        <f t="shared" si="636"/>
        <v/>
      </c>
      <c r="J1163" s="212" t="str">
        <f t="shared" si="637"/>
        <v>GRB</v>
      </c>
      <c r="K1163" s="212" t="str">
        <f t="shared" si="638"/>
        <v/>
      </c>
      <c r="L1163" s="212" t="str">
        <f t="shared" si="630"/>
        <v>NO</v>
      </c>
      <c r="M1163" s="212" t="str">
        <f t="shared" si="631"/>
        <v>NO</v>
      </c>
      <c r="N1163" s="212" t="str">
        <f t="shared" si="632"/>
        <v/>
      </c>
      <c r="O1163" s="212"/>
      <c r="P1163" s="110">
        <v>-19934845.370000001</v>
      </c>
      <c r="Q1163" s="110">
        <v>-19955738.640000001</v>
      </c>
      <c r="R1163" s="110">
        <v>-19966110.219999999</v>
      </c>
      <c r="S1163" s="110">
        <v>-19962772.239999998</v>
      </c>
      <c r="T1163" s="110">
        <v>-19962772.239999998</v>
      </c>
      <c r="U1163" s="110">
        <v>-19977690.710000001</v>
      </c>
      <c r="V1163" s="110">
        <v>-16261708.68</v>
      </c>
      <c r="W1163" s="110">
        <v>-16270302.359999999</v>
      </c>
      <c r="X1163" s="110">
        <v>-16264285.390000001</v>
      </c>
      <c r="Y1163" s="110">
        <v>-16093724.369999999</v>
      </c>
      <c r="Z1163" s="110">
        <v>-16093724.369999999</v>
      </c>
      <c r="AA1163" s="110">
        <v>-16024867.529999999</v>
      </c>
      <c r="AB1163" s="110">
        <v>-14584565.07</v>
      </c>
      <c r="AC1163" s="110"/>
      <c r="AD1163" s="533">
        <f t="shared" si="639"/>
        <v>-17841116.830833334</v>
      </c>
      <c r="AE1163" s="112"/>
      <c r="AF1163" s="147">
        <v>8</v>
      </c>
      <c r="AG1163" s="278" t="s">
        <v>642</v>
      </c>
      <c r="AH1163" s="116"/>
      <c r="AI1163" s="116"/>
      <c r="AJ1163" s="116">
        <f>AD1163</f>
        <v>-17841116.830833334</v>
      </c>
      <c r="AK1163" s="117"/>
      <c r="AL1163" s="116">
        <f t="shared" si="618"/>
        <v>-17841116.830833334</v>
      </c>
      <c r="AM1163" s="115"/>
      <c r="AN1163" s="116"/>
      <c r="AO1163" s="348">
        <f t="shared" si="619"/>
        <v>0</v>
      </c>
      <c r="AP1163" s="297"/>
      <c r="AQ1163" s="101">
        <f t="shared" si="640"/>
        <v>-14584565.07</v>
      </c>
      <c r="AR1163" s="116"/>
      <c r="AS1163" s="116"/>
      <c r="AT1163" s="116">
        <f>AQ1163</f>
        <v>-14584565.07</v>
      </c>
      <c r="AU1163" s="117"/>
      <c r="AV1163" s="116">
        <f t="shared" si="620"/>
        <v>-14584565.07</v>
      </c>
      <c r="AW1163" s="115"/>
      <c r="AX1163" s="116"/>
      <c r="AY1163" s="343">
        <f t="shared" si="621"/>
        <v>0</v>
      </c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s="21" customFormat="1" ht="12" customHeight="1">
      <c r="A1164" s="195">
        <v>25200222</v>
      </c>
      <c r="B1164" s="126" t="s">
        <v>2810</v>
      </c>
      <c r="C1164" s="109" t="s">
        <v>502</v>
      </c>
      <c r="D1164" s="130" t="str">
        <f t="shared" si="628"/>
        <v>GRB</v>
      </c>
      <c r="E1164" s="130"/>
      <c r="F1164" s="109"/>
      <c r="G1164" s="130"/>
      <c r="H1164" s="212" t="str">
        <f t="shared" si="635"/>
        <v/>
      </c>
      <c r="I1164" s="212" t="str">
        <f t="shared" si="636"/>
        <v/>
      </c>
      <c r="J1164" s="212" t="str">
        <f t="shared" si="637"/>
        <v>GRB</v>
      </c>
      <c r="K1164" s="212" t="str">
        <f t="shared" si="638"/>
        <v/>
      </c>
      <c r="L1164" s="212" t="str">
        <f t="shared" si="630"/>
        <v>NO</v>
      </c>
      <c r="M1164" s="212" t="str">
        <f t="shared" si="631"/>
        <v>NO</v>
      </c>
      <c r="N1164" s="212" t="str">
        <f t="shared" si="632"/>
        <v/>
      </c>
      <c r="O1164" s="212"/>
      <c r="P1164" s="110">
        <v>-2327911.9900000002</v>
      </c>
      <c r="Q1164" s="110">
        <v>-2327911.9900000002</v>
      </c>
      <c r="R1164" s="110">
        <v>-2193722.9900000002</v>
      </c>
      <c r="S1164" s="110">
        <v>-2193722.9900000002</v>
      </c>
      <c r="T1164" s="110">
        <v>-2189426.9900000002</v>
      </c>
      <c r="U1164" s="110">
        <v>-2185011.9900000002</v>
      </c>
      <c r="V1164" s="110">
        <v>-1959695.99</v>
      </c>
      <c r="W1164" s="110">
        <v>-1956607.99</v>
      </c>
      <c r="X1164" s="110">
        <v>-1956607.99</v>
      </c>
      <c r="Y1164" s="110">
        <v>-1552929.99</v>
      </c>
      <c r="Z1164" s="110">
        <v>-1552929.99</v>
      </c>
      <c r="AA1164" s="110">
        <v>-1458559.99</v>
      </c>
      <c r="AB1164" s="110">
        <v>-1382937.99</v>
      </c>
      <c r="AC1164" s="110"/>
      <c r="AD1164" s="533">
        <f t="shared" si="639"/>
        <v>-1948546.1566666663</v>
      </c>
      <c r="AE1164" s="112"/>
      <c r="AF1164" s="147">
        <v>8</v>
      </c>
      <c r="AG1164" s="278" t="s">
        <v>642</v>
      </c>
      <c r="AH1164" s="116"/>
      <c r="AI1164" s="116"/>
      <c r="AJ1164" s="116">
        <f>AD1164</f>
        <v>-1948546.1566666663</v>
      </c>
      <c r="AK1164" s="117"/>
      <c r="AL1164" s="116">
        <f t="shared" si="618"/>
        <v>-1948546.1566666663</v>
      </c>
      <c r="AM1164" s="115"/>
      <c r="AN1164" s="116"/>
      <c r="AO1164" s="348">
        <f t="shared" si="619"/>
        <v>0</v>
      </c>
      <c r="AP1164" s="297"/>
      <c r="AQ1164" s="101">
        <f t="shared" si="640"/>
        <v>-1382937.99</v>
      </c>
      <c r="AR1164" s="116"/>
      <c r="AS1164" s="116"/>
      <c r="AT1164" s="116">
        <f>AQ1164</f>
        <v>-1382937.99</v>
      </c>
      <c r="AU1164" s="117"/>
      <c r="AV1164" s="116">
        <f t="shared" si="620"/>
        <v>-1382937.99</v>
      </c>
      <c r="AW1164" s="115"/>
      <c r="AX1164" s="116"/>
      <c r="AY1164" s="343">
        <f t="shared" si="621"/>
        <v>0</v>
      </c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s="21" customFormat="1" ht="12" customHeight="1">
      <c r="A1165" s="195">
        <v>25200262</v>
      </c>
      <c r="B1165" s="126" t="s">
        <v>2811</v>
      </c>
      <c r="C1165" s="109" t="s">
        <v>420</v>
      </c>
      <c r="D1165" s="130" t="str">
        <f t="shared" si="628"/>
        <v>GRB</v>
      </c>
      <c r="E1165" s="130"/>
      <c r="F1165" s="109"/>
      <c r="G1165" s="130"/>
      <c r="H1165" s="212" t="str">
        <f t="shared" si="635"/>
        <v/>
      </c>
      <c r="I1165" s="212" t="str">
        <f t="shared" si="636"/>
        <v/>
      </c>
      <c r="J1165" s="212" t="str">
        <f t="shared" si="637"/>
        <v>GRB</v>
      </c>
      <c r="K1165" s="212" t="str">
        <f t="shared" si="638"/>
        <v/>
      </c>
      <c r="L1165" s="212" t="str">
        <f t="shared" si="630"/>
        <v>NO</v>
      </c>
      <c r="M1165" s="212" t="str">
        <f t="shared" si="631"/>
        <v>NO</v>
      </c>
      <c r="N1165" s="212" t="str">
        <f t="shared" si="632"/>
        <v/>
      </c>
      <c r="O1165" s="212"/>
      <c r="P1165" s="110">
        <v>0</v>
      </c>
      <c r="Q1165" s="110">
        <v>0</v>
      </c>
      <c r="R1165" s="110">
        <v>0</v>
      </c>
      <c r="S1165" s="110">
        <v>0</v>
      </c>
      <c r="T1165" s="110">
        <v>0</v>
      </c>
      <c r="U1165" s="110">
        <v>0</v>
      </c>
      <c r="V1165" s="110">
        <v>0</v>
      </c>
      <c r="W1165" s="110">
        <v>0</v>
      </c>
      <c r="X1165" s="110">
        <v>0</v>
      </c>
      <c r="Y1165" s="110">
        <v>0</v>
      </c>
      <c r="Z1165" s="110">
        <v>0</v>
      </c>
      <c r="AA1165" s="110">
        <v>0</v>
      </c>
      <c r="AB1165" s="110">
        <v>0</v>
      </c>
      <c r="AC1165" s="110"/>
      <c r="AD1165" s="533">
        <f t="shared" si="639"/>
        <v>0</v>
      </c>
      <c r="AE1165" s="112"/>
      <c r="AF1165" s="119">
        <v>8</v>
      </c>
      <c r="AG1165" s="278" t="s">
        <v>642</v>
      </c>
      <c r="AH1165" s="116"/>
      <c r="AI1165" s="116"/>
      <c r="AJ1165" s="116">
        <f>AD1165</f>
        <v>0</v>
      </c>
      <c r="AK1165" s="117"/>
      <c r="AL1165" s="116">
        <f t="shared" si="618"/>
        <v>0</v>
      </c>
      <c r="AM1165" s="115"/>
      <c r="AN1165" s="116"/>
      <c r="AO1165" s="348">
        <f t="shared" si="619"/>
        <v>0</v>
      </c>
      <c r="AP1165" s="297"/>
      <c r="AQ1165" s="101">
        <f t="shared" si="640"/>
        <v>0</v>
      </c>
      <c r="AR1165" s="116"/>
      <c r="AS1165" s="116"/>
      <c r="AT1165" s="116">
        <f>AQ1165</f>
        <v>0</v>
      </c>
      <c r="AU1165" s="117"/>
      <c r="AV1165" s="116">
        <f t="shared" si="620"/>
        <v>0</v>
      </c>
      <c r="AW1165" s="115"/>
      <c r="AX1165" s="116"/>
      <c r="AY1165" s="343">
        <f t="shared" si="621"/>
        <v>0</v>
      </c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</row>
    <row r="1166" spans="1:76" s="21" customFormat="1" ht="12" customHeight="1">
      <c r="A1166" s="195">
        <v>25300001</v>
      </c>
      <c r="B1166" s="126" t="s">
        <v>2812</v>
      </c>
      <c r="C1166" s="109" t="s">
        <v>59</v>
      </c>
      <c r="D1166" s="130" t="str">
        <f t="shared" si="628"/>
        <v>W/C</v>
      </c>
      <c r="E1166" s="130"/>
      <c r="F1166" s="109"/>
      <c r="G1166" s="130"/>
      <c r="H1166" s="212" t="str">
        <f t="shared" si="635"/>
        <v/>
      </c>
      <c r="I1166" s="212" t="str">
        <f t="shared" si="636"/>
        <v/>
      </c>
      <c r="J1166" s="212" t="str">
        <f t="shared" si="637"/>
        <v/>
      </c>
      <c r="K1166" s="212" t="str">
        <f t="shared" si="638"/>
        <v/>
      </c>
      <c r="L1166" s="212" t="str">
        <f t="shared" si="630"/>
        <v>NO</v>
      </c>
      <c r="M1166" s="212" t="str">
        <f t="shared" si="631"/>
        <v>W/C</v>
      </c>
      <c r="N1166" s="212" t="str">
        <f t="shared" si="632"/>
        <v>W/C</v>
      </c>
      <c r="O1166" s="212"/>
      <c r="P1166" s="110">
        <v>-28038.639999999999</v>
      </c>
      <c r="Q1166" s="110">
        <v>-64422.57</v>
      </c>
      <c r="R1166" s="110">
        <v>-70038.14</v>
      </c>
      <c r="S1166" s="110">
        <v>-33924.550000000003</v>
      </c>
      <c r="T1166" s="110">
        <v>-33372.97</v>
      </c>
      <c r="U1166" s="110">
        <v>-33372.46</v>
      </c>
      <c r="V1166" s="110">
        <v>-36671.25</v>
      </c>
      <c r="W1166" s="110">
        <v>-37949.18</v>
      </c>
      <c r="X1166" s="110">
        <v>-31595.54</v>
      </c>
      <c r="Y1166" s="110">
        <v>-36141.230000000003</v>
      </c>
      <c r="Z1166" s="110">
        <v>-31277.8</v>
      </c>
      <c r="AA1166" s="110">
        <v>-22487.02</v>
      </c>
      <c r="AB1166" s="110">
        <v>-27560.36</v>
      </c>
      <c r="AC1166" s="110"/>
      <c r="AD1166" s="533">
        <f t="shared" si="639"/>
        <v>-38254.35083333333</v>
      </c>
      <c r="AE1166" s="112"/>
      <c r="AF1166" s="119"/>
      <c r="AG1166" s="280"/>
      <c r="AH1166" s="116"/>
      <c r="AI1166" s="116"/>
      <c r="AJ1166" s="116"/>
      <c r="AK1166" s="117"/>
      <c r="AL1166" s="116">
        <f t="shared" si="618"/>
        <v>0</v>
      </c>
      <c r="AM1166" s="115"/>
      <c r="AN1166" s="116">
        <f>AD1166</f>
        <v>-38254.35083333333</v>
      </c>
      <c r="AO1166" s="348">
        <f t="shared" si="619"/>
        <v>-38254.35083333333</v>
      </c>
      <c r="AP1166" s="297"/>
      <c r="AQ1166" s="101">
        <f t="shared" si="640"/>
        <v>-27560.36</v>
      </c>
      <c r="AR1166" s="116"/>
      <c r="AS1166" s="116"/>
      <c r="AT1166" s="116"/>
      <c r="AU1166" s="117"/>
      <c r="AV1166" s="116">
        <f t="shared" si="620"/>
        <v>0</v>
      </c>
      <c r="AW1166" s="115"/>
      <c r="AX1166" s="116">
        <f>AQ1166</f>
        <v>-27560.36</v>
      </c>
      <c r="AY1166" s="343">
        <f t="shared" si="621"/>
        <v>-27560.36</v>
      </c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</row>
    <row r="1167" spans="1:76" s="21" customFormat="1" ht="12" customHeight="1">
      <c r="A1167" s="195">
        <v>25300011</v>
      </c>
      <c r="B1167" s="126" t="s">
        <v>2813</v>
      </c>
      <c r="C1167" s="109" t="s">
        <v>395</v>
      </c>
      <c r="D1167" s="130" t="str">
        <f t="shared" si="628"/>
        <v>W/C</v>
      </c>
      <c r="E1167" s="130"/>
      <c r="F1167" s="109"/>
      <c r="G1167" s="130"/>
      <c r="H1167" s="212" t="str">
        <f t="shared" si="635"/>
        <v/>
      </c>
      <c r="I1167" s="212" t="str">
        <f t="shared" si="636"/>
        <v/>
      </c>
      <c r="J1167" s="212" t="str">
        <f t="shared" si="637"/>
        <v/>
      </c>
      <c r="K1167" s="212" t="str">
        <f t="shared" si="638"/>
        <v/>
      </c>
      <c r="L1167" s="212" t="str">
        <f t="shared" si="630"/>
        <v>NO</v>
      </c>
      <c r="M1167" s="212" t="str">
        <f t="shared" si="631"/>
        <v>W/C</v>
      </c>
      <c r="N1167" s="212" t="str">
        <f t="shared" si="632"/>
        <v>W/C</v>
      </c>
      <c r="O1167" s="212"/>
      <c r="P1167" s="110">
        <v>-5000</v>
      </c>
      <c r="Q1167" s="110">
        <v>-5000</v>
      </c>
      <c r="R1167" s="110">
        <v>-5000</v>
      </c>
      <c r="S1167" s="110">
        <v>-5000</v>
      </c>
      <c r="T1167" s="110">
        <v>-5000</v>
      </c>
      <c r="U1167" s="110">
        <v>-5000</v>
      </c>
      <c r="V1167" s="110">
        <v>-5000</v>
      </c>
      <c r="W1167" s="110">
        <v>-5000</v>
      </c>
      <c r="X1167" s="110">
        <v>-5000</v>
      </c>
      <c r="Y1167" s="110">
        <v>-5000</v>
      </c>
      <c r="Z1167" s="110">
        <v>-5000</v>
      </c>
      <c r="AA1167" s="110">
        <v>-5000</v>
      </c>
      <c r="AB1167" s="110">
        <v>-5000</v>
      </c>
      <c r="AC1167" s="110"/>
      <c r="AD1167" s="533">
        <f t="shared" si="639"/>
        <v>-5000</v>
      </c>
      <c r="AE1167" s="112"/>
      <c r="AF1167" s="160"/>
      <c r="AG1167" s="280"/>
      <c r="AH1167" s="116"/>
      <c r="AI1167" s="116"/>
      <c r="AJ1167" s="116"/>
      <c r="AK1167" s="117"/>
      <c r="AL1167" s="116">
        <f t="shared" si="618"/>
        <v>0</v>
      </c>
      <c r="AM1167" s="115"/>
      <c r="AN1167" s="116">
        <f>AD1167</f>
        <v>-5000</v>
      </c>
      <c r="AO1167" s="348">
        <f t="shared" si="619"/>
        <v>-5000</v>
      </c>
      <c r="AP1167" s="297"/>
      <c r="AQ1167" s="101">
        <f t="shared" si="640"/>
        <v>-5000</v>
      </c>
      <c r="AR1167" s="116"/>
      <c r="AS1167" s="116"/>
      <c r="AT1167" s="116"/>
      <c r="AU1167" s="117"/>
      <c r="AV1167" s="116">
        <f t="shared" si="620"/>
        <v>0</v>
      </c>
      <c r="AW1167" s="115"/>
      <c r="AX1167" s="116">
        <f t="shared" ref="AX1167:AX1169" si="641">AQ1167</f>
        <v>-5000</v>
      </c>
      <c r="AY1167" s="343">
        <f t="shared" si="621"/>
        <v>-5000</v>
      </c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</row>
    <row r="1168" spans="1:76" s="21" customFormat="1" ht="12" customHeight="1">
      <c r="A1168" s="423" t="s">
        <v>1693</v>
      </c>
      <c r="B1168" s="424"/>
      <c r="C1168" s="410" t="s">
        <v>1683</v>
      </c>
      <c r="D1168" s="411" t="str">
        <f t="shared" si="628"/>
        <v>Non-Op</v>
      </c>
      <c r="E1168" s="411"/>
      <c r="F1168" s="428">
        <v>43267</v>
      </c>
      <c r="G1168" s="411"/>
      <c r="H1168" s="412"/>
      <c r="I1168" s="412"/>
      <c r="J1168" s="412"/>
      <c r="K1168" s="412" t="str">
        <f t="shared" ref="K1168:K1199" si="642">IF(VALUE(AK1168),K$7,IF(ISBLANK(AK1168),"",K$7))</f>
        <v>Non-Op</v>
      </c>
      <c r="L1168" s="412" t="str">
        <f t="shared" ref="L1168" si="643">IF(VALUE(AM1168),"W/C",IF(ISBLANK(AM1168),"NO","W/C"))</f>
        <v>NO</v>
      </c>
      <c r="M1168" s="412" t="str">
        <f t="shared" ref="M1168" si="644">IF(VALUE(AN1168),"W/C",IF(ISBLANK(AN1168),"NO","W/C"))</f>
        <v>NO</v>
      </c>
      <c r="N1168" s="412" t="str">
        <f t="shared" ref="N1168" si="645">IF(OR(CONCATENATE(L1168,M1168)="NOW/C",CONCATENATE(L1168,M1168)="W/CNO"),"W/C","")</f>
        <v/>
      </c>
      <c r="O1168" s="412"/>
      <c r="P1168" s="413"/>
      <c r="Q1168" s="413"/>
      <c r="R1168" s="413"/>
      <c r="S1168" s="413"/>
      <c r="T1168" s="413"/>
      <c r="U1168" s="413"/>
      <c r="V1168" s="413"/>
      <c r="W1168" s="413"/>
      <c r="X1168" s="413"/>
      <c r="Y1168" s="413"/>
      <c r="Z1168" s="413"/>
      <c r="AA1168" s="413"/>
      <c r="AB1168" s="413">
        <v>-8895000</v>
      </c>
      <c r="AC1168" s="413"/>
      <c r="AD1168" s="534">
        <f t="shared" si="639"/>
        <v>-370625</v>
      </c>
      <c r="AE1168" s="481"/>
      <c r="AF1168" s="471"/>
      <c r="AG1168" s="486"/>
      <c r="AH1168" s="416"/>
      <c r="AI1168" s="416"/>
      <c r="AJ1168" s="416"/>
      <c r="AK1168" s="417">
        <f t="shared" ref="AK1168" si="646">AD1168</f>
        <v>-370625</v>
      </c>
      <c r="AL1168" s="416">
        <f t="shared" si="618"/>
        <v>-370625</v>
      </c>
      <c r="AM1168" s="418"/>
      <c r="AN1168" s="416"/>
      <c r="AO1168" s="419">
        <f t="shared" si="619"/>
        <v>0</v>
      </c>
      <c r="AP1168" s="297"/>
      <c r="AQ1168" s="420">
        <f t="shared" si="640"/>
        <v>-8895000</v>
      </c>
      <c r="AR1168" s="416"/>
      <c r="AS1168" s="416"/>
      <c r="AT1168" s="416"/>
      <c r="AU1168" s="417">
        <f t="shared" ref="AU1168" si="647">AQ1168</f>
        <v>-8895000</v>
      </c>
      <c r="AV1168" s="416">
        <f t="shared" ref="AV1168" si="648">SUM(AS1168:AU1168)</f>
        <v>-8895000</v>
      </c>
      <c r="AW1168" s="418"/>
      <c r="AX1168" s="416"/>
      <c r="AY1168" s="421">
        <f t="shared" ref="AY1168" si="649">AW1168+AX1168</f>
        <v>0</v>
      </c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</row>
    <row r="1169" spans="1:76" s="21" customFormat="1" ht="12" customHeight="1">
      <c r="A1169" s="195">
        <v>25300033</v>
      </c>
      <c r="B1169" s="126" t="s">
        <v>2814</v>
      </c>
      <c r="C1169" s="109" t="s">
        <v>121</v>
      </c>
      <c r="D1169" s="130" t="str">
        <f t="shared" si="628"/>
        <v>W/C</v>
      </c>
      <c r="E1169" s="130"/>
      <c r="F1169" s="109"/>
      <c r="G1169" s="130"/>
      <c r="H1169" s="212" t="str">
        <f t="shared" ref="H1169:H1200" si="650">IF(VALUE(AH1169),H$7,IF(ISBLANK(AH1169),"",H$7))</f>
        <v/>
      </c>
      <c r="I1169" s="212" t="str">
        <f t="shared" ref="I1169:I1200" si="651">IF(VALUE(AI1169),I$7,IF(ISBLANK(AI1169),"",I$7))</f>
        <v/>
      </c>
      <c r="J1169" s="212" t="str">
        <f t="shared" ref="J1169:J1200" si="652">IF(VALUE(AJ1169),J$7,IF(ISBLANK(AJ1169),"",J$7))</f>
        <v/>
      </c>
      <c r="K1169" s="212" t="str">
        <f t="shared" si="642"/>
        <v/>
      </c>
      <c r="L1169" s="212" t="str">
        <f t="shared" si="630"/>
        <v>NO</v>
      </c>
      <c r="M1169" s="212" t="str">
        <f t="shared" si="631"/>
        <v>W/C</v>
      </c>
      <c r="N1169" s="212" t="str">
        <f t="shared" si="632"/>
        <v>W/C</v>
      </c>
      <c r="O1169" s="212"/>
      <c r="P1169" s="110">
        <v>-7390949.1100000003</v>
      </c>
      <c r="Q1169" s="110">
        <v>-7367708.54</v>
      </c>
      <c r="R1169" s="110">
        <v>-7260541.7800000003</v>
      </c>
      <c r="S1169" s="110">
        <v>-7313808.1799999997</v>
      </c>
      <c r="T1169" s="110">
        <v>-7297890.6900000004</v>
      </c>
      <c r="U1169" s="110">
        <v>-7191779.71</v>
      </c>
      <c r="V1169" s="110">
        <v>-7366979.6699999999</v>
      </c>
      <c r="W1169" s="110">
        <v>-7134585.4400000004</v>
      </c>
      <c r="X1169" s="110">
        <v>-6975031.3300000001</v>
      </c>
      <c r="Y1169" s="110">
        <v>-8881029.3900000006</v>
      </c>
      <c r="Z1169" s="110">
        <v>-8805019.1199999992</v>
      </c>
      <c r="AA1169" s="110">
        <v>-7893421.3200000003</v>
      </c>
      <c r="AB1169" s="110">
        <v>-8675472.1799999997</v>
      </c>
      <c r="AC1169" s="110"/>
      <c r="AD1169" s="533">
        <f t="shared" si="639"/>
        <v>-7626750.4845833322</v>
      </c>
      <c r="AE1169" s="529"/>
      <c r="AF1169" s="119"/>
      <c r="AG1169" s="269"/>
      <c r="AH1169" s="116"/>
      <c r="AI1169" s="116"/>
      <c r="AJ1169" s="116"/>
      <c r="AK1169" s="117"/>
      <c r="AL1169" s="116">
        <f t="shared" si="618"/>
        <v>0</v>
      </c>
      <c r="AM1169" s="115"/>
      <c r="AN1169" s="116">
        <f>AD1169</f>
        <v>-7626750.4845833322</v>
      </c>
      <c r="AO1169" s="348">
        <f t="shared" si="619"/>
        <v>-7626750.4845833322</v>
      </c>
      <c r="AP1169" s="297"/>
      <c r="AQ1169" s="101">
        <f t="shared" si="640"/>
        <v>-8675472.1799999997</v>
      </c>
      <c r="AR1169" s="116"/>
      <c r="AS1169" s="116"/>
      <c r="AT1169" s="116"/>
      <c r="AU1169" s="117"/>
      <c r="AV1169" s="116">
        <f t="shared" si="620"/>
        <v>0</v>
      </c>
      <c r="AW1169" s="115"/>
      <c r="AX1169" s="116">
        <f t="shared" si="641"/>
        <v>-8675472.1799999997</v>
      </c>
      <c r="AY1169" s="343">
        <f t="shared" si="621"/>
        <v>-8675472.1799999997</v>
      </c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</row>
    <row r="1170" spans="1:76" s="21" customFormat="1" ht="12" customHeight="1">
      <c r="A1170" s="202">
        <v>25300071</v>
      </c>
      <c r="B1170" s="130" t="s">
        <v>2815</v>
      </c>
      <c r="C1170" s="109" t="s">
        <v>767</v>
      </c>
      <c r="D1170" s="130" t="str">
        <f t="shared" si="628"/>
        <v>Non-Op</v>
      </c>
      <c r="E1170" s="130"/>
      <c r="F1170" s="109"/>
      <c r="G1170" s="130"/>
      <c r="H1170" s="212" t="str">
        <f t="shared" si="650"/>
        <v/>
      </c>
      <c r="I1170" s="212" t="str">
        <f t="shared" si="651"/>
        <v/>
      </c>
      <c r="J1170" s="212" t="str">
        <f t="shared" si="652"/>
        <v/>
      </c>
      <c r="K1170" s="212" t="str">
        <f t="shared" si="642"/>
        <v>Non-Op</v>
      </c>
      <c r="L1170" s="212" t="str">
        <f t="shared" si="630"/>
        <v>NO</v>
      </c>
      <c r="M1170" s="212" t="str">
        <f t="shared" si="631"/>
        <v>NO</v>
      </c>
      <c r="N1170" s="212" t="str">
        <f t="shared" si="632"/>
        <v/>
      </c>
      <c r="O1170" s="212"/>
      <c r="P1170" s="110">
        <v>-197205295</v>
      </c>
      <c r="Q1170" s="110">
        <v>-197205295</v>
      </c>
      <c r="R1170" s="110">
        <v>-197205295</v>
      </c>
      <c r="S1170" s="110">
        <v>-197205295</v>
      </c>
      <c r="T1170" s="110">
        <v>-197205295</v>
      </c>
      <c r="U1170" s="110">
        <v>-197205295</v>
      </c>
      <c r="V1170" s="110">
        <v>-143874194.06999999</v>
      </c>
      <c r="W1170" s="110">
        <v>-126335895.06999999</v>
      </c>
      <c r="X1170" s="110">
        <v>-115483728.06999999</v>
      </c>
      <c r="Y1170" s="110">
        <v>-100288319.06999999</v>
      </c>
      <c r="Z1170" s="110">
        <v>-91309800.069999993</v>
      </c>
      <c r="AA1170" s="110">
        <v>-92299478.069999993</v>
      </c>
      <c r="AB1170" s="110">
        <v>-92693645.069999993</v>
      </c>
      <c r="AC1170" s="110"/>
      <c r="AD1170" s="533">
        <f t="shared" si="639"/>
        <v>-150047279.95458332</v>
      </c>
      <c r="AE1170" s="531"/>
      <c r="AF1170" s="161"/>
      <c r="AG1170" s="281" t="s">
        <v>453</v>
      </c>
      <c r="AH1170" s="116"/>
      <c r="AI1170" s="116"/>
      <c r="AJ1170" s="116"/>
      <c r="AK1170" s="117">
        <f>AD1170</f>
        <v>-150047279.95458332</v>
      </c>
      <c r="AL1170" s="116">
        <f t="shared" si="618"/>
        <v>-150047279.95458332</v>
      </c>
      <c r="AM1170" s="115"/>
      <c r="AN1170" s="116"/>
      <c r="AO1170" s="348">
        <f t="shared" si="619"/>
        <v>0</v>
      </c>
      <c r="AP1170" s="297"/>
      <c r="AQ1170" s="101">
        <f t="shared" si="640"/>
        <v>-92693645.069999993</v>
      </c>
      <c r="AR1170" s="116"/>
      <c r="AS1170" s="116"/>
      <c r="AT1170" s="116"/>
      <c r="AU1170" s="117">
        <f>AQ1170</f>
        <v>-92693645.069999993</v>
      </c>
      <c r="AV1170" s="116">
        <f t="shared" si="620"/>
        <v>-92693645.069999993</v>
      </c>
      <c r="AW1170" s="115"/>
      <c r="AX1170" s="116"/>
      <c r="AY1170" s="343">
        <f t="shared" si="621"/>
        <v>0</v>
      </c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</row>
    <row r="1171" spans="1:76" s="21" customFormat="1" ht="12" customHeight="1">
      <c r="A1171" s="202">
        <v>25300081</v>
      </c>
      <c r="B1171" s="130" t="s">
        <v>2816</v>
      </c>
      <c r="C1171" s="109" t="s">
        <v>1036</v>
      </c>
      <c r="D1171" s="130" t="str">
        <f t="shared" si="628"/>
        <v>W/C</v>
      </c>
      <c r="E1171" s="130"/>
      <c r="F1171" s="109"/>
      <c r="G1171" s="130"/>
      <c r="H1171" s="212" t="str">
        <f t="shared" si="650"/>
        <v/>
      </c>
      <c r="I1171" s="212" t="str">
        <f t="shared" si="651"/>
        <v/>
      </c>
      <c r="J1171" s="212" t="str">
        <f t="shared" si="652"/>
        <v/>
      </c>
      <c r="K1171" s="212" t="str">
        <f t="shared" si="642"/>
        <v/>
      </c>
      <c r="L1171" s="212" t="str">
        <f t="shared" si="630"/>
        <v>NO</v>
      </c>
      <c r="M1171" s="212" t="str">
        <f t="shared" si="631"/>
        <v>W/C</v>
      </c>
      <c r="N1171" s="212" t="str">
        <f t="shared" si="632"/>
        <v>W/C</v>
      </c>
      <c r="O1171" s="212"/>
      <c r="P1171" s="110">
        <v>-1000</v>
      </c>
      <c r="Q1171" s="110">
        <v>-1000</v>
      </c>
      <c r="R1171" s="110">
        <v>-1000</v>
      </c>
      <c r="S1171" s="110">
        <v>-1000</v>
      </c>
      <c r="T1171" s="110">
        <v>-1000</v>
      </c>
      <c r="U1171" s="110">
        <v>-1000</v>
      </c>
      <c r="V1171" s="110">
        <v>-1000</v>
      </c>
      <c r="W1171" s="110">
        <v>-1000</v>
      </c>
      <c r="X1171" s="110">
        <v>-1000</v>
      </c>
      <c r="Y1171" s="110">
        <v>-1000</v>
      </c>
      <c r="Z1171" s="110">
        <v>-1000</v>
      </c>
      <c r="AA1171" s="110">
        <v>-1000</v>
      </c>
      <c r="AB1171" s="110">
        <v>-1000</v>
      </c>
      <c r="AC1171" s="110"/>
      <c r="AD1171" s="533">
        <f t="shared" si="639"/>
        <v>-1000</v>
      </c>
      <c r="AE1171" s="529"/>
      <c r="AF1171" s="162"/>
      <c r="AG1171" s="280"/>
      <c r="AH1171" s="116"/>
      <c r="AI1171" s="116"/>
      <c r="AJ1171" s="116"/>
      <c r="AK1171" s="117"/>
      <c r="AL1171" s="116">
        <f t="shared" ref="AL1171:AL1238" si="653">SUM(AI1171:AK1171)</f>
        <v>0</v>
      </c>
      <c r="AM1171" s="115"/>
      <c r="AN1171" s="116">
        <f>AD1171</f>
        <v>-1000</v>
      </c>
      <c r="AO1171" s="348">
        <f t="shared" ref="AO1171:AO1238" si="654">AM1171+AN1171</f>
        <v>-1000</v>
      </c>
      <c r="AP1171" s="297"/>
      <c r="AQ1171" s="101">
        <f t="shared" si="640"/>
        <v>-1000</v>
      </c>
      <c r="AR1171" s="116"/>
      <c r="AS1171" s="116"/>
      <c r="AT1171" s="116"/>
      <c r="AU1171" s="117"/>
      <c r="AV1171" s="116">
        <f t="shared" ref="AV1171:AV1238" si="655">SUM(AS1171:AU1171)</f>
        <v>0</v>
      </c>
      <c r="AW1171" s="115"/>
      <c r="AX1171" s="116">
        <f>AQ1171</f>
        <v>-1000</v>
      </c>
      <c r="AY1171" s="343">
        <f t="shared" ref="AY1171:AY1238" si="656">AW1171+AX1171</f>
        <v>-1000</v>
      </c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</row>
    <row r="1172" spans="1:76" s="21" customFormat="1" ht="12" customHeight="1">
      <c r="A1172" s="202">
        <v>25300091</v>
      </c>
      <c r="B1172" s="130" t="s">
        <v>2817</v>
      </c>
      <c r="C1172" s="109" t="s">
        <v>1020</v>
      </c>
      <c r="D1172" s="130" t="str">
        <f t="shared" si="628"/>
        <v>Non-Op</v>
      </c>
      <c r="E1172" s="130"/>
      <c r="F1172" s="109"/>
      <c r="G1172" s="130"/>
      <c r="H1172" s="212" t="str">
        <f t="shared" si="650"/>
        <v/>
      </c>
      <c r="I1172" s="212" t="str">
        <f t="shared" si="651"/>
        <v/>
      </c>
      <c r="J1172" s="212" t="str">
        <f t="shared" si="652"/>
        <v/>
      </c>
      <c r="K1172" s="212" t="str">
        <f t="shared" si="642"/>
        <v>Non-Op</v>
      </c>
      <c r="L1172" s="212" t="str">
        <f t="shared" si="630"/>
        <v>NO</v>
      </c>
      <c r="M1172" s="212" t="str">
        <f t="shared" si="631"/>
        <v>NO</v>
      </c>
      <c r="N1172" s="212" t="str">
        <f t="shared" si="632"/>
        <v/>
      </c>
      <c r="O1172" s="212"/>
      <c r="P1172" s="110">
        <v>-1161114.49</v>
      </c>
      <c r="Q1172" s="110">
        <v>-1088544.8400000001</v>
      </c>
      <c r="R1172" s="110">
        <v>-1015975.19</v>
      </c>
      <c r="S1172" s="110">
        <v>-943405.54</v>
      </c>
      <c r="T1172" s="110">
        <v>-870835.89</v>
      </c>
      <c r="U1172" s="110">
        <v>-798266.24</v>
      </c>
      <c r="V1172" s="110">
        <v>-725696.59</v>
      </c>
      <c r="W1172" s="110">
        <v>-653126.93999999994</v>
      </c>
      <c r="X1172" s="110">
        <v>-580557.29</v>
      </c>
      <c r="Y1172" s="110">
        <v>-507987.64</v>
      </c>
      <c r="Z1172" s="110">
        <v>-435417.99</v>
      </c>
      <c r="AA1172" s="110">
        <v>-362848.34</v>
      </c>
      <c r="AB1172" s="110">
        <v>-290278.69</v>
      </c>
      <c r="AC1172" s="110"/>
      <c r="AD1172" s="533">
        <f t="shared" si="639"/>
        <v>-725696.59</v>
      </c>
      <c r="AE1172" s="529"/>
      <c r="AF1172" s="162"/>
      <c r="AG1172" s="280" t="s">
        <v>453</v>
      </c>
      <c r="AH1172" s="116"/>
      <c r="AI1172" s="116"/>
      <c r="AJ1172" s="116"/>
      <c r="AK1172" s="117">
        <f>AD1172</f>
        <v>-725696.59</v>
      </c>
      <c r="AL1172" s="116">
        <f t="shared" si="653"/>
        <v>-725696.59</v>
      </c>
      <c r="AM1172" s="115"/>
      <c r="AN1172" s="116"/>
      <c r="AO1172" s="348">
        <f t="shared" si="654"/>
        <v>0</v>
      </c>
      <c r="AP1172" s="297"/>
      <c r="AQ1172" s="101">
        <f t="shared" si="640"/>
        <v>-290278.69</v>
      </c>
      <c r="AR1172" s="116"/>
      <c r="AS1172" s="116"/>
      <c r="AT1172" s="116"/>
      <c r="AU1172" s="117">
        <f>AQ1172</f>
        <v>-290278.69</v>
      </c>
      <c r="AV1172" s="116">
        <f t="shared" si="655"/>
        <v>-290278.69</v>
      </c>
      <c r="AW1172" s="115"/>
      <c r="AX1172" s="116"/>
      <c r="AY1172" s="343">
        <f t="shared" si="656"/>
        <v>0</v>
      </c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</row>
    <row r="1173" spans="1:76" s="21" customFormat="1" ht="12" customHeight="1">
      <c r="A1173" s="202">
        <v>25300121</v>
      </c>
      <c r="B1173" s="130" t="s">
        <v>2818</v>
      </c>
      <c r="C1173" s="109" t="s">
        <v>1049</v>
      </c>
      <c r="D1173" s="130" t="str">
        <f t="shared" si="628"/>
        <v>Non-Op</v>
      </c>
      <c r="E1173" s="130"/>
      <c r="F1173" s="109"/>
      <c r="G1173" s="130"/>
      <c r="H1173" s="212" t="str">
        <f t="shared" si="650"/>
        <v/>
      </c>
      <c r="I1173" s="212" t="str">
        <f t="shared" si="651"/>
        <v/>
      </c>
      <c r="J1173" s="212" t="str">
        <f t="shared" si="652"/>
        <v/>
      </c>
      <c r="K1173" s="212" t="str">
        <f t="shared" si="642"/>
        <v>Non-Op</v>
      </c>
      <c r="L1173" s="212" t="str">
        <f t="shared" si="630"/>
        <v>NO</v>
      </c>
      <c r="M1173" s="212" t="str">
        <f t="shared" si="631"/>
        <v>NO</v>
      </c>
      <c r="N1173" s="212" t="str">
        <f t="shared" si="632"/>
        <v/>
      </c>
      <c r="O1173" s="212"/>
      <c r="P1173" s="110">
        <v>-291953.78999999998</v>
      </c>
      <c r="Q1173" s="110">
        <v>-273706.68</v>
      </c>
      <c r="R1173" s="110">
        <v>-255459.57</v>
      </c>
      <c r="S1173" s="110">
        <v>-237212.46</v>
      </c>
      <c r="T1173" s="110">
        <v>-218965.35</v>
      </c>
      <c r="U1173" s="110">
        <v>-200718.24</v>
      </c>
      <c r="V1173" s="110">
        <v>-182471.13</v>
      </c>
      <c r="W1173" s="110">
        <v>-164224.01999999999</v>
      </c>
      <c r="X1173" s="110">
        <v>-145976.91</v>
      </c>
      <c r="Y1173" s="110">
        <v>-127729.8</v>
      </c>
      <c r="Z1173" s="110">
        <v>-109482.69</v>
      </c>
      <c r="AA1173" s="110">
        <v>-91235.58</v>
      </c>
      <c r="AB1173" s="110">
        <v>-72988.47</v>
      </c>
      <c r="AC1173" s="110"/>
      <c r="AD1173" s="533">
        <f t="shared" si="639"/>
        <v>-182471.12999999998</v>
      </c>
      <c r="AE1173" s="529"/>
      <c r="AF1173" s="162"/>
      <c r="AG1173" s="280" t="s">
        <v>453</v>
      </c>
      <c r="AH1173" s="116"/>
      <c r="AI1173" s="116"/>
      <c r="AJ1173" s="116"/>
      <c r="AK1173" s="117">
        <f>AD1173</f>
        <v>-182471.12999999998</v>
      </c>
      <c r="AL1173" s="116">
        <f t="shared" si="653"/>
        <v>-182471.12999999998</v>
      </c>
      <c r="AM1173" s="115"/>
      <c r="AN1173" s="116"/>
      <c r="AO1173" s="348">
        <f t="shared" si="654"/>
        <v>0</v>
      </c>
      <c r="AP1173" s="297"/>
      <c r="AQ1173" s="101">
        <f t="shared" si="640"/>
        <v>-72988.47</v>
      </c>
      <c r="AR1173" s="116"/>
      <c r="AS1173" s="116"/>
      <c r="AT1173" s="116"/>
      <c r="AU1173" s="117">
        <f>AQ1173</f>
        <v>-72988.47</v>
      </c>
      <c r="AV1173" s="116">
        <f t="shared" si="655"/>
        <v>-72988.47</v>
      </c>
      <c r="AW1173" s="115"/>
      <c r="AX1173" s="116"/>
      <c r="AY1173" s="343">
        <f t="shared" si="656"/>
        <v>0</v>
      </c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</row>
    <row r="1174" spans="1:76" s="21" customFormat="1" ht="12" customHeight="1">
      <c r="A1174" s="209">
        <v>25300141</v>
      </c>
      <c r="B1174" s="252" t="s">
        <v>2819</v>
      </c>
      <c r="C1174" s="109" t="s">
        <v>289</v>
      </c>
      <c r="D1174" s="130" t="str">
        <f t="shared" si="628"/>
        <v>W/C</v>
      </c>
      <c r="E1174" s="130"/>
      <c r="F1174" s="109"/>
      <c r="G1174" s="130"/>
      <c r="H1174" s="212" t="str">
        <f t="shared" si="650"/>
        <v/>
      </c>
      <c r="I1174" s="212" t="str">
        <f t="shared" si="651"/>
        <v/>
      </c>
      <c r="J1174" s="212" t="str">
        <f t="shared" si="652"/>
        <v/>
      </c>
      <c r="K1174" s="212" t="str">
        <f t="shared" si="642"/>
        <v/>
      </c>
      <c r="L1174" s="212" t="str">
        <f t="shared" si="630"/>
        <v>NO</v>
      </c>
      <c r="M1174" s="212" t="str">
        <f t="shared" si="631"/>
        <v>W/C</v>
      </c>
      <c r="N1174" s="212" t="str">
        <f t="shared" si="632"/>
        <v>W/C</v>
      </c>
      <c r="O1174" s="212"/>
      <c r="P1174" s="110">
        <v>-3764517.74</v>
      </c>
      <c r="Q1174" s="110">
        <v>-3290930.81</v>
      </c>
      <c r="R1174" s="110">
        <v>-2760102.96</v>
      </c>
      <c r="S1174" s="110">
        <v>-2127505.06</v>
      </c>
      <c r="T1174" s="110">
        <v>-1519822.88</v>
      </c>
      <c r="U1174" s="110">
        <v>-2798643.78</v>
      </c>
      <c r="V1174" s="110">
        <v>-3550575.66</v>
      </c>
      <c r="W1174" s="110">
        <v>-5804899.8899999997</v>
      </c>
      <c r="X1174" s="110">
        <v>-5254120.5599999996</v>
      </c>
      <c r="Y1174" s="110">
        <v>-4629237.26</v>
      </c>
      <c r="Z1174" s="110">
        <v>-3960263.62</v>
      </c>
      <c r="AA1174" s="110">
        <v>-3323257.97</v>
      </c>
      <c r="AB1174" s="110">
        <v>-2916757.94</v>
      </c>
      <c r="AC1174" s="110"/>
      <c r="AD1174" s="533">
        <f t="shared" si="639"/>
        <v>-3529999.8574999995</v>
      </c>
      <c r="AE1174" s="529"/>
      <c r="AF1174" s="162"/>
      <c r="AG1174" s="280"/>
      <c r="AH1174" s="116"/>
      <c r="AI1174" s="116"/>
      <c r="AJ1174" s="116"/>
      <c r="AK1174" s="117"/>
      <c r="AL1174" s="116">
        <f t="shared" si="653"/>
        <v>0</v>
      </c>
      <c r="AM1174" s="115"/>
      <c r="AN1174" s="116">
        <f>AD1174</f>
        <v>-3529999.8574999995</v>
      </c>
      <c r="AO1174" s="348">
        <f t="shared" si="654"/>
        <v>-3529999.8574999995</v>
      </c>
      <c r="AP1174" s="297"/>
      <c r="AQ1174" s="101">
        <f t="shared" si="640"/>
        <v>-2916757.94</v>
      </c>
      <c r="AR1174" s="116"/>
      <c r="AS1174" s="116"/>
      <c r="AT1174" s="116"/>
      <c r="AU1174" s="117"/>
      <c r="AV1174" s="116">
        <f t="shared" si="655"/>
        <v>0</v>
      </c>
      <c r="AW1174" s="115"/>
      <c r="AX1174" s="116">
        <f>AQ1174</f>
        <v>-2916757.94</v>
      </c>
      <c r="AY1174" s="343">
        <f t="shared" si="656"/>
        <v>-2916757.94</v>
      </c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</row>
    <row r="1175" spans="1:76" s="21" customFormat="1" ht="12" customHeight="1">
      <c r="A1175" s="195">
        <v>25300151</v>
      </c>
      <c r="B1175" s="126" t="s">
        <v>2820</v>
      </c>
      <c r="C1175" s="109" t="s">
        <v>455</v>
      </c>
      <c r="D1175" s="130" t="str">
        <f t="shared" si="628"/>
        <v>W/C</v>
      </c>
      <c r="E1175" s="130"/>
      <c r="F1175" s="109"/>
      <c r="G1175" s="130"/>
      <c r="H1175" s="212" t="str">
        <f t="shared" si="650"/>
        <v/>
      </c>
      <c r="I1175" s="212" t="str">
        <f t="shared" si="651"/>
        <v/>
      </c>
      <c r="J1175" s="212" t="str">
        <f t="shared" si="652"/>
        <v/>
      </c>
      <c r="K1175" s="212" t="str">
        <f t="shared" si="642"/>
        <v/>
      </c>
      <c r="L1175" s="212" t="str">
        <f t="shared" si="630"/>
        <v>NO</v>
      </c>
      <c r="M1175" s="212" t="str">
        <f t="shared" si="631"/>
        <v>W/C</v>
      </c>
      <c r="N1175" s="212" t="str">
        <f t="shared" si="632"/>
        <v>W/C</v>
      </c>
      <c r="O1175" s="212"/>
      <c r="P1175" s="110">
        <v>-11039921.08</v>
      </c>
      <c r="Q1175" s="110">
        <v>-11082207.25</v>
      </c>
      <c r="R1175" s="110">
        <v>-11096298.75</v>
      </c>
      <c r="S1175" s="110">
        <v>-11170756.77</v>
      </c>
      <c r="T1175" s="110">
        <v>-11253610.800000001</v>
      </c>
      <c r="U1175" s="110">
        <v>-11337805.67</v>
      </c>
      <c r="V1175" s="110">
        <v>-11372552.609999999</v>
      </c>
      <c r="W1175" s="110">
        <v>-11437443.6</v>
      </c>
      <c r="X1175" s="110">
        <v>-11469144.800000001</v>
      </c>
      <c r="Y1175" s="110">
        <v>-11564301.699999999</v>
      </c>
      <c r="Z1175" s="110">
        <v>-11681473.33</v>
      </c>
      <c r="AA1175" s="110">
        <v>-11828064.810000001</v>
      </c>
      <c r="AB1175" s="110">
        <v>-11908795.67</v>
      </c>
      <c r="AC1175" s="110"/>
      <c r="AD1175" s="533">
        <f t="shared" si="639"/>
        <v>-11397334.872083331</v>
      </c>
      <c r="AE1175" s="529"/>
      <c r="AF1175" s="119"/>
      <c r="AG1175" s="269"/>
      <c r="AH1175" s="116"/>
      <c r="AI1175" s="116"/>
      <c r="AJ1175" s="116"/>
      <c r="AK1175" s="117"/>
      <c r="AL1175" s="116">
        <f t="shared" si="653"/>
        <v>0</v>
      </c>
      <c r="AM1175" s="115"/>
      <c r="AN1175" s="116">
        <f>AD1175</f>
        <v>-11397334.872083331</v>
      </c>
      <c r="AO1175" s="348">
        <f t="shared" si="654"/>
        <v>-11397334.872083331</v>
      </c>
      <c r="AP1175" s="297"/>
      <c r="AQ1175" s="101">
        <f t="shared" si="640"/>
        <v>-11908795.67</v>
      </c>
      <c r="AR1175" s="116"/>
      <c r="AS1175" s="116"/>
      <c r="AT1175" s="116"/>
      <c r="AU1175" s="117"/>
      <c r="AV1175" s="116">
        <f t="shared" si="655"/>
        <v>0</v>
      </c>
      <c r="AW1175" s="115"/>
      <c r="AX1175" s="116">
        <f t="shared" ref="AX1175:AX1177" si="657">AQ1175</f>
        <v>-11908795.67</v>
      </c>
      <c r="AY1175" s="343">
        <f t="shared" si="656"/>
        <v>-11908795.67</v>
      </c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</row>
    <row r="1176" spans="1:76" s="21" customFormat="1" ht="12" customHeight="1">
      <c r="A1176" s="195">
        <v>25300153</v>
      </c>
      <c r="B1176" s="126" t="s">
        <v>2821</v>
      </c>
      <c r="C1176" s="109" t="s">
        <v>956</v>
      </c>
      <c r="D1176" s="130" t="str">
        <f t="shared" si="628"/>
        <v>W/C</v>
      </c>
      <c r="E1176" s="130"/>
      <c r="F1176" s="109"/>
      <c r="G1176" s="130"/>
      <c r="H1176" s="212" t="str">
        <f t="shared" si="650"/>
        <v/>
      </c>
      <c r="I1176" s="212" t="str">
        <f t="shared" si="651"/>
        <v/>
      </c>
      <c r="J1176" s="212" t="str">
        <f t="shared" si="652"/>
        <v/>
      </c>
      <c r="K1176" s="212" t="str">
        <f t="shared" si="642"/>
        <v/>
      </c>
      <c r="L1176" s="212" t="str">
        <f t="shared" si="630"/>
        <v>NO</v>
      </c>
      <c r="M1176" s="212" t="str">
        <f t="shared" si="631"/>
        <v>W/C</v>
      </c>
      <c r="N1176" s="212" t="str">
        <f t="shared" si="632"/>
        <v>W/C</v>
      </c>
      <c r="O1176" s="212"/>
      <c r="P1176" s="110">
        <v>-50000</v>
      </c>
      <c r="Q1176" s="110">
        <v>-50000</v>
      </c>
      <c r="R1176" s="110">
        <v>-50000</v>
      </c>
      <c r="S1176" s="110">
        <v>-50000</v>
      </c>
      <c r="T1176" s="110">
        <v>-50000</v>
      </c>
      <c r="U1176" s="110">
        <v>-50000</v>
      </c>
      <c r="V1176" s="110">
        <v>-50000</v>
      </c>
      <c r="W1176" s="110">
        <v>-50000</v>
      </c>
      <c r="X1176" s="110">
        <v>-50000</v>
      </c>
      <c r="Y1176" s="110">
        <v>-50000</v>
      </c>
      <c r="Z1176" s="110">
        <v>-50000</v>
      </c>
      <c r="AA1176" s="110">
        <v>-50000</v>
      </c>
      <c r="AB1176" s="110">
        <v>-25000</v>
      </c>
      <c r="AC1176" s="110"/>
      <c r="AD1176" s="533">
        <f t="shared" si="639"/>
        <v>-48958.333333333336</v>
      </c>
      <c r="AE1176" s="529"/>
      <c r="AF1176" s="119"/>
      <c r="AG1176" s="269"/>
      <c r="AH1176" s="116"/>
      <c r="AI1176" s="116"/>
      <c r="AJ1176" s="116"/>
      <c r="AK1176" s="117"/>
      <c r="AL1176" s="116">
        <f t="shared" si="653"/>
        <v>0</v>
      </c>
      <c r="AM1176" s="115"/>
      <c r="AN1176" s="116">
        <f>AD1176</f>
        <v>-48958.333333333336</v>
      </c>
      <c r="AO1176" s="348">
        <f t="shared" si="654"/>
        <v>-48958.333333333336</v>
      </c>
      <c r="AP1176" s="297"/>
      <c r="AQ1176" s="101">
        <f t="shared" si="640"/>
        <v>-25000</v>
      </c>
      <c r="AR1176" s="116"/>
      <c r="AS1176" s="116"/>
      <c r="AT1176" s="116"/>
      <c r="AU1176" s="117"/>
      <c r="AV1176" s="116">
        <f t="shared" si="655"/>
        <v>0</v>
      </c>
      <c r="AW1176" s="115"/>
      <c r="AX1176" s="116">
        <f t="shared" si="657"/>
        <v>-25000</v>
      </c>
      <c r="AY1176" s="343">
        <f t="shared" si="656"/>
        <v>-25000</v>
      </c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</row>
    <row r="1177" spans="1:76" s="21" customFormat="1" ht="12" customHeight="1">
      <c r="A1177" s="195">
        <v>25300161</v>
      </c>
      <c r="B1177" s="126" t="s">
        <v>2822</v>
      </c>
      <c r="C1177" s="109" t="s">
        <v>135</v>
      </c>
      <c r="D1177" s="130" t="str">
        <f t="shared" si="628"/>
        <v>W/C</v>
      </c>
      <c r="E1177" s="130"/>
      <c r="F1177" s="109"/>
      <c r="G1177" s="130"/>
      <c r="H1177" s="212" t="str">
        <f t="shared" si="650"/>
        <v/>
      </c>
      <c r="I1177" s="212" t="str">
        <f t="shared" si="651"/>
        <v/>
      </c>
      <c r="J1177" s="212" t="str">
        <f t="shared" si="652"/>
        <v/>
      </c>
      <c r="K1177" s="212" t="str">
        <f t="shared" si="642"/>
        <v/>
      </c>
      <c r="L1177" s="212" t="str">
        <f t="shared" si="630"/>
        <v>NO</v>
      </c>
      <c r="M1177" s="212" t="str">
        <f t="shared" si="631"/>
        <v>W/C</v>
      </c>
      <c r="N1177" s="212" t="str">
        <f t="shared" si="632"/>
        <v>W/C</v>
      </c>
      <c r="O1177" s="212"/>
      <c r="P1177" s="110">
        <v>-497861.64</v>
      </c>
      <c r="Q1177" s="110">
        <v>-497861.64</v>
      </c>
      <c r="R1177" s="110">
        <v>-497861.64</v>
      </c>
      <c r="S1177" s="110">
        <v>-497861.64</v>
      </c>
      <c r="T1177" s="110">
        <v>-497861.64</v>
      </c>
      <c r="U1177" s="110">
        <v>-497861.64</v>
      </c>
      <c r="V1177" s="110">
        <v>-497861.64</v>
      </c>
      <c r="W1177" s="110">
        <v>-497861.64</v>
      </c>
      <c r="X1177" s="110">
        <v>-497861.64</v>
      </c>
      <c r="Y1177" s="110">
        <v>-497861.64</v>
      </c>
      <c r="Z1177" s="110">
        <v>-497861.64</v>
      </c>
      <c r="AA1177" s="110">
        <v>-497861.64</v>
      </c>
      <c r="AB1177" s="110">
        <v>-497861.64</v>
      </c>
      <c r="AC1177" s="110"/>
      <c r="AD1177" s="533">
        <f t="shared" si="639"/>
        <v>-497861.63999999996</v>
      </c>
      <c r="AE1177" s="529"/>
      <c r="AF1177" s="119"/>
      <c r="AG1177" s="269"/>
      <c r="AH1177" s="116"/>
      <c r="AI1177" s="116"/>
      <c r="AJ1177" s="116"/>
      <c r="AK1177" s="117"/>
      <c r="AL1177" s="116">
        <f t="shared" si="653"/>
        <v>0</v>
      </c>
      <c r="AM1177" s="115"/>
      <c r="AN1177" s="116">
        <f>AD1177</f>
        <v>-497861.63999999996</v>
      </c>
      <c r="AO1177" s="348">
        <f t="shared" si="654"/>
        <v>-497861.63999999996</v>
      </c>
      <c r="AP1177" s="297"/>
      <c r="AQ1177" s="101">
        <f t="shared" si="640"/>
        <v>-497861.64</v>
      </c>
      <c r="AR1177" s="116"/>
      <c r="AS1177" s="116"/>
      <c r="AT1177" s="116"/>
      <c r="AU1177" s="117"/>
      <c r="AV1177" s="116">
        <f t="shared" si="655"/>
        <v>0</v>
      </c>
      <c r="AW1177" s="115"/>
      <c r="AX1177" s="116">
        <f t="shared" si="657"/>
        <v>-497861.64</v>
      </c>
      <c r="AY1177" s="343">
        <f t="shared" si="656"/>
        <v>-497861.64</v>
      </c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</row>
    <row r="1178" spans="1:76" s="21" customFormat="1" ht="12" customHeight="1">
      <c r="A1178" s="195">
        <v>25300181</v>
      </c>
      <c r="B1178" s="126" t="s">
        <v>2823</v>
      </c>
      <c r="C1178" s="109" t="s">
        <v>764</v>
      </c>
      <c r="D1178" s="130" t="str">
        <f t="shared" si="628"/>
        <v>Non-Op</v>
      </c>
      <c r="E1178" s="130"/>
      <c r="F1178" s="109"/>
      <c r="G1178" s="130"/>
      <c r="H1178" s="212" t="str">
        <f t="shared" si="650"/>
        <v/>
      </c>
      <c r="I1178" s="212" t="str">
        <f t="shared" si="651"/>
        <v/>
      </c>
      <c r="J1178" s="212" t="str">
        <f t="shared" si="652"/>
        <v/>
      </c>
      <c r="K1178" s="212" t="str">
        <f t="shared" si="642"/>
        <v>Non-Op</v>
      </c>
      <c r="L1178" s="212" t="str">
        <f t="shared" si="630"/>
        <v>NO</v>
      </c>
      <c r="M1178" s="212" t="str">
        <f t="shared" si="631"/>
        <v>NO</v>
      </c>
      <c r="N1178" s="212" t="str">
        <f t="shared" si="632"/>
        <v/>
      </c>
      <c r="O1178" s="212"/>
      <c r="P1178" s="110">
        <v>-4112682.29</v>
      </c>
      <c r="Q1178" s="110">
        <v>-4100138.75</v>
      </c>
      <c r="R1178" s="110">
        <v>-4087530.71</v>
      </c>
      <c r="S1178" s="110">
        <v>-4074582.44</v>
      </c>
      <c r="T1178" s="110">
        <v>-4059923.54</v>
      </c>
      <c r="U1178" s="110">
        <v>-4049183.74</v>
      </c>
      <c r="V1178" s="110">
        <v>-4036653.91</v>
      </c>
      <c r="W1178" s="110">
        <v>-4024136.52</v>
      </c>
      <c r="X1178" s="110">
        <v>-4010745.91</v>
      </c>
      <c r="Y1178" s="110">
        <v>-3998101.59</v>
      </c>
      <c r="Z1178" s="110">
        <v>-3985199.12</v>
      </c>
      <c r="AA1178" s="110">
        <v>-3972501.73</v>
      </c>
      <c r="AB1178" s="110">
        <v>-3959477.07</v>
      </c>
      <c r="AC1178" s="110"/>
      <c r="AD1178" s="533">
        <f t="shared" si="639"/>
        <v>-4036231.4699999993</v>
      </c>
      <c r="AE1178" s="531"/>
      <c r="AF1178" s="163"/>
      <c r="AG1178" s="271" t="s">
        <v>453</v>
      </c>
      <c r="AH1178" s="116"/>
      <c r="AI1178" s="116"/>
      <c r="AJ1178" s="116"/>
      <c r="AK1178" s="117">
        <f>AD1178</f>
        <v>-4036231.4699999993</v>
      </c>
      <c r="AL1178" s="116">
        <f t="shared" si="653"/>
        <v>-4036231.4699999993</v>
      </c>
      <c r="AM1178" s="115"/>
      <c r="AN1178" s="116"/>
      <c r="AO1178" s="348">
        <f t="shared" si="654"/>
        <v>0</v>
      </c>
      <c r="AP1178" s="297"/>
      <c r="AQ1178" s="101">
        <f t="shared" si="640"/>
        <v>-3959477.07</v>
      </c>
      <c r="AR1178" s="116"/>
      <c r="AS1178" s="116"/>
      <c r="AT1178" s="116"/>
      <c r="AU1178" s="117">
        <f>AQ1178</f>
        <v>-3959477.07</v>
      </c>
      <c r="AV1178" s="116">
        <f t="shared" si="655"/>
        <v>-3959477.07</v>
      </c>
      <c r="AW1178" s="115"/>
      <c r="AX1178" s="116"/>
      <c r="AY1178" s="343">
        <f t="shared" si="656"/>
        <v>0</v>
      </c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</row>
    <row r="1179" spans="1:76" s="21" customFormat="1" ht="12" customHeight="1">
      <c r="A1179" s="195">
        <v>25300201</v>
      </c>
      <c r="B1179" s="126" t="s">
        <v>2824</v>
      </c>
      <c r="C1179" s="109" t="s">
        <v>765</v>
      </c>
      <c r="D1179" s="130" t="str">
        <f t="shared" si="628"/>
        <v>Non-Op</v>
      </c>
      <c r="E1179" s="130"/>
      <c r="F1179" s="109"/>
      <c r="G1179" s="130"/>
      <c r="H1179" s="212" t="str">
        <f t="shared" si="650"/>
        <v/>
      </c>
      <c r="I1179" s="212" t="str">
        <f t="shared" si="651"/>
        <v/>
      </c>
      <c r="J1179" s="212" t="str">
        <f t="shared" si="652"/>
        <v/>
      </c>
      <c r="K1179" s="212" t="str">
        <f t="shared" si="642"/>
        <v>Non-Op</v>
      </c>
      <c r="L1179" s="212" t="str">
        <f t="shared" si="630"/>
        <v>NO</v>
      </c>
      <c r="M1179" s="212" t="str">
        <f t="shared" si="631"/>
        <v>NO</v>
      </c>
      <c r="N1179" s="212" t="str">
        <f t="shared" si="632"/>
        <v/>
      </c>
      <c r="O1179" s="212"/>
      <c r="P1179" s="110">
        <v>-5487329</v>
      </c>
      <c r="Q1179" s="110">
        <v>-5464273</v>
      </c>
      <c r="R1179" s="110">
        <v>-5441217</v>
      </c>
      <c r="S1179" s="110">
        <v>-5418161</v>
      </c>
      <c r="T1179" s="110">
        <v>-5395105</v>
      </c>
      <c r="U1179" s="110">
        <v>-5372049</v>
      </c>
      <c r="V1179" s="110">
        <v>-5348993</v>
      </c>
      <c r="W1179" s="110">
        <v>-5325937</v>
      </c>
      <c r="X1179" s="110">
        <v>-5302881</v>
      </c>
      <c r="Y1179" s="110">
        <v>-5279825</v>
      </c>
      <c r="Z1179" s="110">
        <v>-5256769</v>
      </c>
      <c r="AA1179" s="110">
        <v>-5233713</v>
      </c>
      <c r="AB1179" s="110">
        <v>-5210657</v>
      </c>
      <c r="AC1179" s="110"/>
      <c r="AD1179" s="533">
        <f t="shared" si="639"/>
        <v>-5348993</v>
      </c>
      <c r="AE1179" s="529"/>
      <c r="AF1179" s="119"/>
      <c r="AG1179" s="270" t="s">
        <v>453</v>
      </c>
      <c r="AH1179" s="116"/>
      <c r="AI1179" s="116"/>
      <c r="AJ1179" s="116"/>
      <c r="AK1179" s="117">
        <f>AD1179</f>
        <v>-5348993</v>
      </c>
      <c r="AL1179" s="116">
        <f t="shared" si="653"/>
        <v>-5348993</v>
      </c>
      <c r="AM1179" s="115"/>
      <c r="AN1179" s="116"/>
      <c r="AO1179" s="348">
        <f t="shared" si="654"/>
        <v>0</v>
      </c>
      <c r="AP1179" s="297"/>
      <c r="AQ1179" s="101">
        <f t="shared" si="640"/>
        <v>-5210657</v>
      </c>
      <c r="AR1179" s="116"/>
      <c r="AS1179" s="116"/>
      <c r="AT1179" s="116"/>
      <c r="AU1179" s="117">
        <f>AQ1179</f>
        <v>-5210657</v>
      </c>
      <c r="AV1179" s="116">
        <f t="shared" si="655"/>
        <v>-5210657</v>
      </c>
      <c r="AW1179" s="115"/>
      <c r="AX1179" s="116"/>
      <c r="AY1179" s="343">
        <f t="shared" si="656"/>
        <v>0</v>
      </c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</row>
    <row r="1180" spans="1:76" s="21" customFormat="1" ht="12" customHeight="1">
      <c r="A1180" s="195">
        <v>25300212</v>
      </c>
      <c r="B1180" s="126" t="s">
        <v>363</v>
      </c>
      <c r="C1180" s="109" t="s">
        <v>364</v>
      </c>
      <c r="D1180" s="130" t="str">
        <f t="shared" si="628"/>
        <v>GRB</v>
      </c>
      <c r="E1180" s="130"/>
      <c r="F1180" s="109"/>
      <c r="G1180" s="130"/>
      <c r="H1180" s="212" t="str">
        <f t="shared" si="650"/>
        <v/>
      </c>
      <c r="I1180" s="212" t="str">
        <f t="shared" si="651"/>
        <v/>
      </c>
      <c r="J1180" s="212" t="str">
        <f t="shared" si="652"/>
        <v>GRB</v>
      </c>
      <c r="K1180" s="212" t="str">
        <f t="shared" si="642"/>
        <v/>
      </c>
      <c r="L1180" s="212" t="str">
        <f t="shared" si="630"/>
        <v>NO</v>
      </c>
      <c r="M1180" s="212" t="str">
        <f t="shared" si="631"/>
        <v>NO</v>
      </c>
      <c r="N1180" s="212" t="str">
        <f t="shared" si="632"/>
        <v/>
      </c>
      <c r="O1180" s="212"/>
      <c r="P1180" s="110">
        <v>-8939980.3499999996</v>
      </c>
      <c r="Q1180" s="110">
        <v>-8936981.6500000004</v>
      </c>
      <c r="R1180" s="110">
        <v>-8933982.9499999993</v>
      </c>
      <c r="S1180" s="110">
        <v>-8930984.25</v>
      </c>
      <c r="T1180" s="110">
        <v>-8927985.5500000007</v>
      </c>
      <c r="U1180" s="110">
        <v>-8924986.8499999996</v>
      </c>
      <c r="V1180" s="110">
        <v>-8921988.1500000004</v>
      </c>
      <c r="W1180" s="110">
        <v>-8918989.4499999993</v>
      </c>
      <c r="X1180" s="110">
        <v>-8915990.75</v>
      </c>
      <c r="Y1180" s="110">
        <v>-8912992.0500000007</v>
      </c>
      <c r="Z1180" s="110">
        <v>-8909993.3499999996</v>
      </c>
      <c r="AA1180" s="110">
        <v>-8906994.6500000004</v>
      </c>
      <c r="AB1180" s="110">
        <v>-8995.9500000000007</v>
      </c>
      <c r="AC1180" s="110"/>
      <c r="AD1180" s="533">
        <f t="shared" si="639"/>
        <v>-8551363.1500000004</v>
      </c>
      <c r="AE1180" s="529" t="s">
        <v>124</v>
      </c>
      <c r="AF1180" s="119" t="s">
        <v>725</v>
      </c>
      <c r="AG1180" s="270" t="s">
        <v>646</v>
      </c>
      <c r="AH1180" s="116"/>
      <c r="AI1180" s="116"/>
      <c r="AJ1180" s="116">
        <f>AD1180</f>
        <v>-8551363.1500000004</v>
      </c>
      <c r="AK1180" s="117"/>
      <c r="AL1180" s="116">
        <f t="shared" si="653"/>
        <v>-8551363.1500000004</v>
      </c>
      <c r="AM1180" s="115"/>
      <c r="AN1180" s="116"/>
      <c r="AO1180" s="348">
        <f t="shared" si="654"/>
        <v>0</v>
      </c>
      <c r="AP1180" s="297"/>
      <c r="AQ1180" s="101">
        <f t="shared" si="640"/>
        <v>-8995.9500000000007</v>
      </c>
      <c r="AR1180" s="116"/>
      <c r="AS1180" s="116"/>
      <c r="AT1180" s="116">
        <f>AQ1180</f>
        <v>-8995.9500000000007</v>
      </c>
      <c r="AU1180" s="117"/>
      <c r="AV1180" s="116">
        <f t="shared" si="655"/>
        <v>-8995.9500000000007</v>
      </c>
      <c r="AW1180" s="115"/>
      <c r="AX1180" s="116"/>
      <c r="AY1180" s="343">
        <f t="shared" si="656"/>
        <v>0</v>
      </c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</row>
    <row r="1181" spans="1:76" s="21" customFormat="1" ht="12" customHeight="1">
      <c r="A1181" s="195">
        <v>25300271</v>
      </c>
      <c r="B1181" s="126" t="s">
        <v>2825</v>
      </c>
      <c r="C1181" s="109" t="s">
        <v>878</v>
      </c>
      <c r="D1181" s="130" t="str">
        <f t="shared" si="628"/>
        <v>Non-Op</v>
      </c>
      <c r="E1181" s="130"/>
      <c r="F1181" s="109"/>
      <c r="G1181" s="130"/>
      <c r="H1181" s="212" t="str">
        <f t="shared" si="650"/>
        <v/>
      </c>
      <c r="I1181" s="212" t="str">
        <f t="shared" si="651"/>
        <v/>
      </c>
      <c r="J1181" s="212" t="str">
        <f t="shared" si="652"/>
        <v/>
      </c>
      <c r="K1181" s="212" t="str">
        <f t="shared" si="642"/>
        <v>Non-Op</v>
      </c>
      <c r="L1181" s="212" t="str">
        <f t="shared" si="630"/>
        <v>NO</v>
      </c>
      <c r="M1181" s="212" t="str">
        <f t="shared" si="631"/>
        <v>NO</v>
      </c>
      <c r="N1181" s="212" t="str">
        <f t="shared" si="632"/>
        <v/>
      </c>
      <c r="O1181" s="212"/>
      <c r="P1181" s="110">
        <v>0</v>
      </c>
      <c r="Q1181" s="110">
        <v>0</v>
      </c>
      <c r="R1181" s="110">
        <v>0</v>
      </c>
      <c r="S1181" s="110">
        <v>0</v>
      </c>
      <c r="T1181" s="110">
        <v>0</v>
      </c>
      <c r="U1181" s="110">
        <v>0</v>
      </c>
      <c r="V1181" s="110">
        <v>0</v>
      </c>
      <c r="W1181" s="110">
        <v>0</v>
      </c>
      <c r="X1181" s="110">
        <v>0</v>
      </c>
      <c r="Y1181" s="110">
        <v>0</v>
      </c>
      <c r="Z1181" s="110">
        <v>0</v>
      </c>
      <c r="AA1181" s="110">
        <v>0</v>
      </c>
      <c r="AB1181" s="110">
        <v>0</v>
      </c>
      <c r="AC1181" s="110"/>
      <c r="AD1181" s="533">
        <f t="shared" si="639"/>
        <v>0</v>
      </c>
      <c r="AE1181" s="529"/>
      <c r="AF1181" s="119"/>
      <c r="AG1181" s="270" t="s">
        <v>453</v>
      </c>
      <c r="AH1181" s="116"/>
      <c r="AI1181" s="116"/>
      <c r="AJ1181" s="116"/>
      <c r="AK1181" s="117">
        <f>AD1181</f>
        <v>0</v>
      </c>
      <c r="AL1181" s="116">
        <f t="shared" si="653"/>
        <v>0</v>
      </c>
      <c r="AM1181" s="115"/>
      <c r="AN1181" s="116"/>
      <c r="AO1181" s="348">
        <f t="shared" si="654"/>
        <v>0</v>
      </c>
      <c r="AP1181" s="297"/>
      <c r="AQ1181" s="101">
        <f t="shared" si="640"/>
        <v>0</v>
      </c>
      <c r="AR1181" s="116"/>
      <c r="AS1181" s="116"/>
      <c r="AT1181" s="116"/>
      <c r="AU1181" s="117">
        <f>AQ1181</f>
        <v>0</v>
      </c>
      <c r="AV1181" s="116">
        <f t="shared" si="655"/>
        <v>0</v>
      </c>
      <c r="AW1181" s="115"/>
      <c r="AX1181" s="116"/>
      <c r="AY1181" s="343">
        <f t="shared" si="656"/>
        <v>0</v>
      </c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</row>
    <row r="1182" spans="1:76" s="21" customFormat="1" ht="12" customHeight="1">
      <c r="A1182" s="195">
        <v>25300281</v>
      </c>
      <c r="B1182" s="126" t="s">
        <v>2826</v>
      </c>
      <c r="C1182" s="109" t="s">
        <v>926</v>
      </c>
      <c r="D1182" s="130" t="str">
        <f t="shared" si="628"/>
        <v>Non-Op</v>
      </c>
      <c r="E1182" s="130"/>
      <c r="F1182" s="109"/>
      <c r="G1182" s="130"/>
      <c r="H1182" s="212" t="str">
        <f t="shared" si="650"/>
        <v/>
      </c>
      <c r="I1182" s="212" t="str">
        <f t="shared" si="651"/>
        <v/>
      </c>
      <c r="J1182" s="212" t="str">
        <f t="shared" si="652"/>
        <v/>
      </c>
      <c r="K1182" s="212" t="str">
        <f t="shared" si="642"/>
        <v>Non-Op</v>
      </c>
      <c r="L1182" s="212" t="str">
        <f t="shared" si="630"/>
        <v>NO</v>
      </c>
      <c r="M1182" s="212" t="str">
        <f t="shared" si="631"/>
        <v>NO</v>
      </c>
      <c r="N1182" s="212" t="str">
        <f t="shared" si="632"/>
        <v/>
      </c>
      <c r="O1182" s="212"/>
      <c r="P1182" s="110">
        <v>-506260</v>
      </c>
      <c r="Q1182" s="110">
        <v>-506260</v>
      </c>
      <c r="R1182" s="110">
        <v>-506260</v>
      </c>
      <c r="S1182" s="110">
        <v>-506260</v>
      </c>
      <c r="T1182" s="110">
        <v>-500140</v>
      </c>
      <c r="U1182" s="110">
        <v>-500140</v>
      </c>
      <c r="V1182" s="110">
        <v>-500140</v>
      </c>
      <c r="W1182" s="110">
        <v>-500140</v>
      </c>
      <c r="X1182" s="110">
        <v>-500140</v>
      </c>
      <c r="Y1182" s="110">
        <v>-500140</v>
      </c>
      <c r="Z1182" s="110">
        <v>-500140</v>
      </c>
      <c r="AA1182" s="110">
        <v>-500140</v>
      </c>
      <c r="AB1182" s="110">
        <v>-500140</v>
      </c>
      <c r="AC1182" s="110"/>
      <c r="AD1182" s="533">
        <f t="shared" si="639"/>
        <v>-501925</v>
      </c>
      <c r="AE1182" s="531" t="s">
        <v>124</v>
      </c>
      <c r="AF1182" s="163"/>
      <c r="AG1182" s="271" t="s">
        <v>453</v>
      </c>
      <c r="AH1182" s="116"/>
      <c r="AI1182" s="116"/>
      <c r="AJ1182" s="116"/>
      <c r="AK1182" s="117">
        <f>AD1182</f>
        <v>-501925</v>
      </c>
      <c r="AL1182" s="116">
        <f t="shared" si="653"/>
        <v>-501925</v>
      </c>
      <c r="AM1182" s="115"/>
      <c r="AN1182" s="116"/>
      <c r="AO1182" s="348">
        <f t="shared" si="654"/>
        <v>0</v>
      </c>
      <c r="AP1182" s="297"/>
      <c r="AQ1182" s="101">
        <f t="shared" si="640"/>
        <v>-500140</v>
      </c>
      <c r="AR1182" s="116"/>
      <c r="AS1182" s="116"/>
      <c r="AT1182" s="116"/>
      <c r="AU1182" s="117">
        <f>AQ1182</f>
        <v>-500140</v>
      </c>
      <c r="AV1182" s="116">
        <f t="shared" si="655"/>
        <v>-500140</v>
      </c>
      <c r="AW1182" s="115"/>
      <c r="AX1182" s="116"/>
      <c r="AY1182" s="343">
        <f t="shared" si="656"/>
        <v>0</v>
      </c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</row>
    <row r="1183" spans="1:76" s="21" customFormat="1" ht="12" customHeight="1">
      <c r="A1183" s="195">
        <v>25300293</v>
      </c>
      <c r="B1183" s="126" t="s">
        <v>2827</v>
      </c>
      <c r="C1183" s="109" t="s">
        <v>663</v>
      </c>
      <c r="D1183" s="130" t="str">
        <f t="shared" si="628"/>
        <v>Non-Op</v>
      </c>
      <c r="E1183" s="130"/>
      <c r="F1183" s="109"/>
      <c r="G1183" s="130"/>
      <c r="H1183" s="212" t="str">
        <f t="shared" si="650"/>
        <v/>
      </c>
      <c r="I1183" s="212" t="str">
        <f t="shared" si="651"/>
        <v/>
      </c>
      <c r="J1183" s="212" t="str">
        <f t="shared" si="652"/>
        <v/>
      </c>
      <c r="K1183" s="212" t="str">
        <f t="shared" si="642"/>
        <v>Non-Op</v>
      </c>
      <c r="L1183" s="212" t="str">
        <f t="shared" si="630"/>
        <v>NO</v>
      </c>
      <c r="M1183" s="212" t="str">
        <f t="shared" si="631"/>
        <v>NO</v>
      </c>
      <c r="N1183" s="212" t="str">
        <f t="shared" si="632"/>
        <v/>
      </c>
      <c r="O1183" s="212"/>
      <c r="P1183" s="110">
        <v>-8616310.4299999997</v>
      </c>
      <c r="Q1183" s="110">
        <v>-9099770.4299999997</v>
      </c>
      <c r="R1183" s="110">
        <v>-9583230.4299999997</v>
      </c>
      <c r="S1183" s="110">
        <v>-10036335.32</v>
      </c>
      <c r="T1183" s="110">
        <v>-10518558.32</v>
      </c>
      <c r="U1183" s="110">
        <v>-11000781.32</v>
      </c>
      <c r="V1183" s="110">
        <v>-23974616.449999999</v>
      </c>
      <c r="W1183" s="110">
        <v>-24522732.449999999</v>
      </c>
      <c r="X1183" s="110">
        <v>-26043192.449999999</v>
      </c>
      <c r="Y1183" s="110">
        <v>-14093005.23</v>
      </c>
      <c r="Z1183" s="110">
        <v>-14959700.23</v>
      </c>
      <c r="AA1183" s="110">
        <v>-15826395.23</v>
      </c>
      <c r="AB1183" s="110">
        <v>-16513889.300000001</v>
      </c>
      <c r="AC1183" s="110"/>
      <c r="AD1183" s="533">
        <f t="shared" si="639"/>
        <v>-15185284.810416667</v>
      </c>
      <c r="AE1183" s="529"/>
      <c r="AF1183" s="119"/>
      <c r="AG1183" s="270" t="s">
        <v>453</v>
      </c>
      <c r="AH1183" s="116"/>
      <c r="AI1183" s="116"/>
      <c r="AJ1183" s="116"/>
      <c r="AK1183" s="117">
        <f>AD1183</f>
        <v>-15185284.810416667</v>
      </c>
      <c r="AL1183" s="116">
        <f t="shared" si="653"/>
        <v>-15185284.810416667</v>
      </c>
      <c r="AM1183" s="115"/>
      <c r="AN1183" s="116"/>
      <c r="AO1183" s="348">
        <f t="shared" si="654"/>
        <v>0</v>
      </c>
      <c r="AP1183" s="297"/>
      <c r="AQ1183" s="101">
        <f t="shared" si="640"/>
        <v>-16513889.300000001</v>
      </c>
      <c r="AR1183" s="116"/>
      <c r="AS1183" s="116"/>
      <c r="AT1183" s="116"/>
      <c r="AU1183" s="117">
        <f>AQ1183</f>
        <v>-16513889.300000001</v>
      </c>
      <c r="AV1183" s="116">
        <f t="shared" si="655"/>
        <v>-16513889.300000001</v>
      </c>
      <c r="AW1183" s="115"/>
      <c r="AX1183" s="116"/>
      <c r="AY1183" s="343">
        <f t="shared" si="656"/>
        <v>0</v>
      </c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</row>
    <row r="1184" spans="1:76" s="21" customFormat="1" ht="12" customHeight="1">
      <c r="A1184" s="423">
        <v>25300303</v>
      </c>
      <c r="B1184" s="424" t="s">
        <v>2828</v>
      </c>
      <c r="C1184" s="410" t="s">
        <v>664</v>
      </c>
      <c r="D1184" s="411" t="str">
        <f t="shared" si="628"/>
        <v>W/C</v>
      </c>
      <c r="E1184" s="411"/>
      <c r="F1184" s="410"/>
      <c r="G1184" s="411"/>
      <c r="H1184" s="412" t="str">
        <f t="shared" si="650"/>
        <v/>
      </c>
      <c r="I1184" s="412" t="str">
        <f t="shared" si="651"/>
        <v/>
      </c>
      <c r="J1184" s="412" t="str">
        <f t="shared" si="652"/>
        <v/>
      </c>
      <c r="K1184" s="412" t="str">
        <f t="shared" si="642"/>
        <v/>
      </c>
      <c r="L1184" s="412" t="str">
        <f t="shared" si="630"/>
        <v>NO</v>
      </c>
      <c r="M1184" s="412" t="str">
        <f t="shared" si="631"/>
        <v>W/C</v>
      </c>
      <c r="N1184" s="412" t="str">
        <f t="shared" si="632"/>
        <v>W/C</v>
      </c>
      <c r="O1184" s="412"/>
      <c r="P1184" s="413">
        <v>0</v>
      </c>
      <c r="Q1184" s="413">
        <v>0</v>
      </c>
      <c r="R1184" s="413">
        <v>0</v>
      </c>
      <c r="S1184" s="413">
        <v>0</v>
      </c>
      <c r="T1184" s="413">
        <v>-116469.41</v>
      </c>
      <c r="U1184" s="413">
        <v>0</v>
      </c>
      <c r="V1184" s="413">
        <v>0</v>
      </c>
      <c r="W1184" s="413">
        <v>0</v>
      </c>
      <c r="X1184" s="413">
        <v>0</v>
      </c>
      <c r="Y1184" s="413">
        <v>0</v>
      </c>
      <c r="Z1184" s="413">
        <v>0</v>
      </c>
      <c r="AA1184" s="413">
        <v>0</v>
      </c>
      <c r="AB1184" s="413">
        <v>0</v>
      </c>
      <c r="AC1184" s="413"/>
      <c r="AD1184" s="534">
        <f t="shared" si="639"/>
        <v>-9705.7841666666664</v>
      </c>
      <c r="AE1184" s="530"/>
      <c r="AF1184" s="471"/>
      <c r="AG1184" s="472"/>
      <c r="AH1184" s="416"/>
      <c r="AI1184" s="416"/>
      <c r="AJ1184" s="416"/>
      <c r="AK1184" s="417"/>
      <c r="AL1184" s="416">
        <f t="shared" si="653"/>
        <v>0</v>
      </c>
      <c r="AM1184" s="418"/>
      <c r="AN1184" s="416">
        <f>AD1184</f>
        <v>-9705.7841666666664</v>
      </c>
      <c r="AO1184" s="419">
        <f t="shared" si="654"/>
        <v>-9705.7841666666664</v>
      </c>
      <c r="AP1184" s="297"/>
      <c r="AQ1184" s="420">
        <f t="shared" si="640"/>
        <v>0</v>
      </c>
      <c r="AR1184" s="416"/>
      <c r="AS1184" s="416"/>
      <c r="AT1184" s="416"/>
      <c r="AU1184" s="417"/>
      <c r="AV1184" s="416">
        <f t="shared" si="655"/>
        <v>0</v>
      </c>
      <c r="AW1184" s="418"/>
      <c r="AX1184" s="416">
        <f>AQ1184</f>
        <v>0</v>
      </c>
      <c r="AY1184" s="421">
        <f t="shared" si="656"/>
        <v>0</v>
      </c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</row>
    <row r="1185" spans="1:76" s="21" customFormat="1" ht="12" customHeight="1">
      <c r="A1185" s="195">
        <v>25300323</v>
      </c>
      <c r="B1185" s="126" t="s">
        <v>2829</v>
      </c>
      <c r="C1185" s="109" t="s">
        <v>77</v>
      </c>
      <c r="D1185" s="130" t="str">
        <f t="shared" si="628"/>
        <v>W/C</v>
      </c>
      <c r="E1185" s="130"/>
      <c r="F1185" s="109"/>
      <c r="G1185" s="130"/>
      <c r="H1185" s="212" t="str">
        <f t="shared" si="650"/>
        <v/>
      </c>
      <c r="I1185" s="212" t="str">
        <f t="shared" si="651"/>
        <v/>
      </c>
      <c r="J1185" s="212" t="str">
        <f t="shared" si="652"/>
        <v/>
      </c>
      <c r="K1185" s="212" t="str">
        <f t="shared" si="642"/>
        <v/>
      </c>
      <c r="L1185" s="212" t="str">
        <f t="shared" si="630"/>
        <v>NO</v>
      </c>
      <c r="M1185" s="212" t="str">
        <f t="shared" si="631"/>
        <v>W/C</v>
      </c>
      <c r="N1185" s="212" t="str">
        <f t="shared" si="632"/>
        <v>W/C</v>
      </c>
      <c r="O1185" s="212"/>
      <c r="P1185" s="110">
        <v>-33747.379999999997</v>
      </c>
      <c r="Q1185" s="110">
        <v>-32601.55</v>
      </c>
      <c r="R1185" s="110">
        <v>-31455.72</v>
      </c>
      <c r="S1185" s="110">
        <v>-30309.89</v>
      </c>
      <c r="T1185" s="110">
        <v>-29164.06</v>
      </c>
      <c r="U1185" s="110">
        <v>-28018.23</v>
      </c>
      <c r="V1185" s="110">
        <v>-26872.400000000001</v>
      </c>
      <c r="W1185" s="110">
        <v>-25726.57</v>
      </c>
      <c r="X1185" s="110">
        <v>-24580.74</v>
      </c>
      <c r="Y1185" s="110">
        <v>-23434.91</v>
      </c>
      <c r="Z1185" s="110">
        <v>-22289.08</v>
      </c>
      <c r="AA1185" s="110">
        <v>-21143.25</v>
      </c>
      <c r="AB1185" s="110">
        <v>-19997.419999999998</v>
      </c>
      <c r="AC1185" s="110"/>
      <c r="AD1185" s="533">
        <f t="shared" si="639"/>
        <v>-26872.400000000005</v>
      </c>
      <c r="AE1185" s="529"/>
      <c r="AF1185" s="118"/>
      <c r="AG1185" s="270"/>
      <c r="AH1185" s="116"/>
      <c r="AI1185" s="116"/>
      <c r="AJ1185" s="116"/>
      <c r="AK1185" s="117"/>
      <c r="AL1185" s="116">
        <f t="shared" si="653"/>
        <v>0</v>
      </c>
      <c r="AM1185" s="115"/>
      <c r="AN1185" s="116">
        <f>AD1185</f>
        <v>-26872.400000000005</v>
      </c>
      <c r="AO1185" s="348">
        <f t="shared" si="654"/>
        <v>-26872.400000000005</v>
      </c>
      <c r="AP1185" s="297"/>
      <c r="AQ1185" s="101">
        <f t="shared" si="640"/>
        <v>-19997.419999999998</v>
      </c>
      <c r="AR1185" s="116"/>
      <c r="AS1185" s="116"/>
      <c r="AT1185" s="116"/>
      <c r="AU1185" s="117"/>
      <c r="AV1185" s="116">
        <f t="shared" si="655"/>
        <v>0</v>
      </c>
      <c r="AW1185" s="115"/>
      <c r="AX1185" s="116">
        <f t="shared" ref="AX1185:AX1186" si="658">AQ1185</f>
        <v>-19997.419999999998</v>
      </c>
      <c r="AY1185" s="343">
        <f t="shared" si="656"/>
        <v>-19997.419999999998</v>
      </c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s="21" customFormat="1" ht="12" customHeight="1">
      <c r="A1186" s="195">
        <v>25300343</v>
      </c>
      <c r="B1186" s="126" t="s">
        <v>2830</v>
      </c>
      <c r="C1186" s="109" t="s">
        <v>1007</v>
      </c>
      <c r="D1186" s="130" t="str">
        <f t="shared" si="628"/>
        <v>W/C</v>
      </c>
      <c r="E1186" s="130"/>
      <c r="F1186" s="109"/>
      <c r="G1186" s="130"/>
      <c r="H1186" s="212" t="str">
        <f t="shared" si="650"/>
        <v/>
      </c>
      <c r="I1186" s="212" t="str">
        <f t="shared" si="651"/>
        <v/>
      </c>
      <c r="J1186" s="212" t="str">
        <f t="shared" si="652"/>
        <v/>
      </c>
      <c r="K1186" s="212" t="str">
        <f t="shared" si="642"/>
        <v/>
      </c>
      <c r="L1186" s="212" t="str">
        <f t="shared" si="630"/>
        <v>NO</v>
      </c>
      <c r="M1186" s="212" t="str">
        <f t="shared" si="631"/>
        <v>W/C</v>
      </c>
      <c r="N1186" s="212" t="str">
        <f t="shared" si="632"/>
        <v>W/C</v>
      </c>
      <c r="O1186" s="212"/>
      <c r="P1186" s="110">
        <v>-2460776.06</v>
      </c>
      <c r="Q1186" s="110">
        <v>-2460776.06</v>
      </c>
      <c r="R1186" s="110">
        <v>-2460776.06</v>
      </c>
      <c r="S1186" s="110">
        <v>-2534487.27</v>
      </c>
      <c r="T1186" s="110">
        <v>-2534487.27</v>
      </c>
      <c r="U1186" s="110">
        <v>-2534487.27</v>
      </c>
      <c r="V1186" s="110">
        <v>-2332927.96</v>
      </c>
      <c r="W1186" s="110">
        <v>-2332927.96</v>
      </c>
      <c r="X1186" s="110">
        <v>-2332927.96</v>
      </c>
      <c r="Y1186" s="110">
        <v>-2927616.79</v>
      </c>
      <c r="Z1186" s="110">
        <v>-2927616.79</v>
      </c>
      <c r="AA1186" s="110">
        <v>-2927616.79</v>
      </c>
      <c r="AB1186" s="110">
        <v>-3345685.78</v>
      </c>
      <c r="AC1186" s="110"/>
      <c r="AD1186" s="533">
        <f t="shared" si="639"/>
        <v>-2600823.2583333333</v>
      </c>
      <c r="AE1186" s="529"/>
      <c r="AF1186" s="118"/>
      <c r="AG1186" s="270"/>
      <c r="AH1186" s="116"/>
      <c r="AI1186" s="116"/>
      <c r="AJ1186" s="116"/>
      <c r="AK1186" s="117"/>
      <c r="AL1186" s="116">
        <f t="shared" si="653"/>
        <v>0</v>
      </c>
      <c r="AM1186" s="115"/>
      <c r="AN1186" s="116">
        <f>AD1186</f>
        <v>-2600823.2583333333</v>
      </c>
      <c r="AO1186" s="348">
        <f t="shared" si="654"/>
        <v>-2600823.2583333333</v>
      </c>
      <c r="AP1186" s="297"/>
      <c r="AQ1186" s="101">
        <f t="shared" si="640"/>
        <v>-3345685.78</v>
      </c>
      <c r="AR1186" s="116"/>
      <c r="AS1186" s="116"/>
      <c r="AT1186" s="116"/>
      <c r="AU1186" s="117"/>
      <c r="AV1186" s="116">
        <f t="shared" si="655"/>
        <v>0</v>
      </c>
      <c r="AW1186" s="115"/>
      <c r="AX1186" s="116">
        <f t="shared" si="658"/>
        <v>-3345685.78</v>
      </c>
      <c r="AY1186" s="343">
        <f t="shared" si="656"/>
        <v>-3345685.78</v>
      </c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s="21" customFormat="1" ht="12" customHeight="1">
      <c r="A1187" s="195">
        <v>25300353</v>
      </c>
      <c r="B1187" s="126" t="s">
        <v>2831</v>
      </c>
      <c r="C1187" s="109" t="s">
        <v>666</v>
      </c>
      <c r="D1187" s="130" t="str">
        <f t="shared" si="628"/>
        <v>CRB</v>
      </c>
      <c r="E1187" s="130"/>
      <c r="F1187" s="109"/>
      <c r="G1187" s="130"/>
      <c r="H1187" s="212" t="str">
        <f t="shared" si="650"/>
        <v/>
      </c>
      <c r="I1187" s="212" t="str">
        <f t="shared" si="651"/>
        <v>ERB</v>
      </c>
      <c r="J1187" s="212" t="str">
        <f t="shared" si="652"/>
        <v>GRB</v>
      </c>
      <c r="K1187" s="212" t="str">
        <f t="shared" si="642"/>
        <v/>
      </c>
      <c r="L1187" s="212" t="str">
        <f t="shared" si="630"/>
        <v>NO</v>
      </c>
      <c r="M1187" s="212" t="str">
        <f t="shared" si="631"/>
        <v>NO</v>
      </c>
      <c r="N1187" s="212" t="str">
        <f t="shared" si="632"/>
        <v/>
      </c>
      <c r="O1187" s="212"/>
      <c r="P1187" s="110">
        <v>-4192928</v>
      </c>
      <c r="Q1187" s="110">
        <v>-4088107.3</v>
      </c>
      <c r="R1187" s="110">
        <v>-3983286.6</v>
      </c>
      <c r="S1187" s="110">
        <v>-3878465.9</v>
      </c>
      <c r="T1187" s="110">
        <v>-3773645.2</v>
      </c>
      <c r="U1187" s="110">
        <v>-3668824.5</v>
      </c>
      <c r="V1187" s="110">
        <v>-3564003.8</v>
      </c>
      <c r="W1187" s="110">
        <v>-3459183.1</v>
      </c>
      <c r="X1187" s="110">
        <v>-3354362.4</v>
      </c>
      <c r="Y1187" s="110">
        <v>-3249541.7</v>
      </c>
      <c r="Z1187" s="110">
        <v>-3144721</v>
      </c>
      <c r="AA1187" s="110">
        <v>-3039900.3</v>
      </c>
      <c r="AB1187" s="110">
        <v>-2935079.6</v>
      </c>
      <c r="AC1187" s="110"/>
      <c r="AD1187" s="533">
        <f t="shared" si="639"/>
        <v>-3564003.7999999993</v>
      </c>
      <c r="AE1187" s="529">
        <v>5</v>
      </c>
      <c r="AF1187" s="118" t="s">
        <v>472</v>
      </c>
      <c r="AG1187" s="270" t="s">
        <v>644</v>
      </c>
      <c r="AH1187" s="116"/>
      <c r="AI1187" s="116">
        <f>AD1187*C1355</f>
        <v>-2332640.4870999996</v>
      </c>
      <c r="AJ1187" s="116">
        <f>AD1187*C1356</f>
        <v>-1231363.3128999998</v>
      </c>
      <c r="AK1187" s="117"/>
      <c r="AL1187" s="116">
        <f t="shared" si="653"/>
        <v>-3564003.7999999993</v>
      </c>
      <c r="AM1187" s="115"/>
      <c r="AN1187" s="116"/>
      <c r="AO1187" s="348">
        <f t="shared" si="654"/>
        <v>0</v>
      </c>
      <c r="AP1187" s="297"/>
      <c r="AQ1187" s="101">
        <f t="shared" si="640"/>
        <v>-2935079.6</v>
      </c>
      <c r="AR1187" s="116"/>
      <c r="AS1187" s="116">
        <f>AQ1187*C1355</f>
        <v>-1921009.5981999999</v>
      </c>
      <c r="AT1187" s="116">
        <f>AQ1187*C1356</f>
        <v>-1014070.0018</v>
      </c>
      <c r="AU1187" s="117"/>
      <c r="AV1187" s="116">
        <f t="shared" si="655"/>
        <v>-2935079.5999999996</v>
      </c>
      <c r="AW1187" s="115"/>
      <c r="AX1187" s="116"/>
      <c r="AY1187" s="343">
        <f t="shared" si="656"/>
        <v>0</v>
      </c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</row>
    <row r="1188" spans="1:76" s="21" customFormat="1" ht="12" customHeight="1">
      <c r="A1188" s="195">
        <v>25300363</v>
      </c>
      <c r="B1188" s="126" t="s">
        <v>2832</v>
      </c>
      <c r="C1188" s="109" t="s">
        <v>630</v>
      </c>
      <c r="D1188" s="130" t="str">
        <f t="shared" si="628"/>
        <v>CRB</v>
      </c>
      <c r="E1188" s="130"/>
      <c r="F1188" s="109"/>
      <c r="G1188" s="130"/>
      <c r="H1188" s="212" t="str">
        <f t="shared" si="650"/>
        <v/>
      </c>
      <c r="I1188" s="212" t="str">
        <f t="shared" si="651"/>
        <v>ERB</v>
      </c>
      <c r="J1188" s="212" t="str">
        <f t="shared" si="652"/>
        <v>GRB</v>
      </c>
      <c r="K1188" s="212" t="str">
        <f t="shared" si="642"/>
        <v/>
      </c>
      <c r="L1188" s="212" t="str">
        <f t="shared" si="630"/>
        <v>NO</v>
      </c>
      <c r="M1188" s="212" t="str">
        <f t="shared" si="631"/>
        <v>NO</v>
      </c>
      <c r="N1188" s="212" t="str">
        <f t="shared" si="632"/>
        <v/>
      </c>
      <c r="O1188" s="212"/>
      <c r="P1188" s="110">
        <v>-704243.37</v>
      </c>
      <c r="Q1188" s="110">
        <v>-650070.78</v>
      </c>
      <c r="R1188" s="110">
        <v>-595898.18999999994</v>
      </c>
      <c r="S1188" s="110">
        <v>-541725.6</v>
      </c>
      <c r="T1188" s="110">
        <v>-487553.01</v>
      </c>
      <c r="U1188" s="110">
        <v>-433380.42</v>
      </c>
      <c r="V1188" s="110">
        <v>-379207.83</v>
      </c>
      <c r="W1188" s="110">
        <v>-325035.24</v>
      </c>
      <c r="X1188" s="110">
        <v>-270862.65000000002</v>
      </c>
      <c r="Y1188" s="110">
        <v>-216690.06</v>
      </c>
      <c r="Z1188" s="110">
        <v>-162517.47</v>
      </c>
      <c r="AA1188" s="110">
        <v>-108344.88</v>
      </c>
      <c r="AB1188" s="110">
        <v>-54172.29</v>
      </c>
      <c r="AC1188" s="110"/>
      <c r="AD1188" s="533">
        <f t="shared" si="639"/>
        <v>-379207.83</v>
      </c>
      <c r="AE1188" s="529">
        <v>5</v>
      </c>
      <c r="AF1188" s="118" t="s">
        <v>472</v>
      </c>
      <c r="AG1188" s="270" t="s">
        <v>644</v>
      </c>
      <c r="AH1188" s="116"/>
      <c r="AI1188" s="116">
        <f>AD1188*C1355</f>
        <v>-248191.52473500001</v>
      </c>
      <c r="AJ1188" s="116">
        <f>AD1188*C1356</f>
        <v>-131016.305265</v>
      </c>
      <c r="AK1188" s="117"/>
      <c r="AL1188" s="116">
        <f t="shared" si="653"/>
        <v>-379207.83</v>
      </c>
      <c r="AM1188" s="115"/>
      <c r="AN1188" s="116"/>
      <c r="AO1188" s="348">
        <f t="shared" si="654"/>
        <v>0</v>
      </c>
      <c r="AP1188" s="297"/>
      <c r="AQ1188" s="101">
        <f t="shared" si="640"/>
        <v>-54172.29</v>
      </c>
      <c r="AR1188" s="116"/>
      <c r="AS1188" s="116">
        <f>AQ1188*C1355</f>
        <v>-35455.763805000002</v>
      </c>
      <c r="AT1188" s="116">
        <f>AQ1188*C1356</f>
        <v>-18716.526194999999</v>
      </c>
      <c r="AU1188" s="117"/>
      <c r="AV1188" s="116">
        <f t="shared" si="655"/>
        <v>-54172.29</v>
      </c>
      <c r="AW1188" s="115"/>
      <c r="AX1188" s="116"/>
      <c r="AY1188" s="343">
        <f t="shared" si="656"/>
        <v>0</v>
      </c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</row>
    <row r="1189" spans="1:76" s="21" customFormat="1" ht="12" customHeight="1">
      <c r="A1189" s="195">
        <v>25300371</v>
      </c>
      <c r="B1189" s="126" t="s">
        <v>2833</v>
      </c>
      <c r="C1189" s="109" t="s">
        <v>608</v>
      </c>
      <c r="D1189" s="130" t="str">
        <f t="shared" si="628"/>
        <v>W/C</v>
      </c>
      <c r="E1189" s="130"/>
      <c r="F1189" s="109"/>
      <c r="G1189" s="130"/>
      <c r="H1189" s="212" t="str">
        <f t="shared" si="650"/>
        <v/>
      </c>
      <c r="I1189" s="212" t="str">
        <f t="shared" si="651"/>
        <v/>
      </c>
      <c r="J1189" s="212" t="str">
        <f t="shared" si="652"/>
        <v/>
      </c>
      <c r="K1189" s="212" t="str">
        <f t="shared" si="642"/>
        <v/>
      </c>
      <c r="L1189" s="212" t="str">
        <f t="shared" si="630"/>
        <v>NO</v>
      </c>
      <c r="M1189" s="212" t="str">
        <f t="shared" si="631"/>
        <v>W/C</v>
      </c>
      <c r="N1189" s="212" t="str">
        <f t="shared" si="632"/>
        <v>W/C</v>
      </c>
      <c r="O1189" s="212"/>
      <c r="P1189" s="110">
        <v>-5910919.0499999998</v>
      </c>
      <c r="Q1189" s="110">
        <v>0</v>
      </c>
      <c r="R1189" s="110">
        <v>0</v>
      </c>
      <c r="S1189" s="110">
        <v>0</v>
      </c>
      <c r="T1189" s="110">
        <v>0</v>
      </c>
      <c r="U1189" s="110">
        <v>0</v>
      </c>
      <c r="V1189" s="110">
        <v>0</v>
      </c>
      <c r="W1189" s="110">
        <v>-3473351.16</v>
      </c>
      <c r="X1189" s="110">
        <v>-8021626.21</v>
      </c>
      <c r="Y1189" s="110">
        <v>-8021626.21</v>
      </c>
      <c r="Z1189" s="110">
        <v>-8021626.21</v>
      </c>
      <c r="AA1189" s="110">
        <v>-8021626.21</v>
      </c>
      <c r="AB1189" s="110">
        <v>-6536825.5499999998</v>
      </c>
      <c r="AC1189" s="110"/>
      <c r="AD1189" s="533">
        <f t="shared" si="639"/>
        <v>-3481977.3583333329</v>
      </c>
      <c r="AE1189" s="529"/>
      <c r="AF1189" s="118"/>
      <c r="AG1189" s="270"/>
      <c r="AH1189" s="116"/>
      <c r="AI1189" s="116"/>
      <c r="AJ1189" s="116"/>
      <c r="AK1189" s="117"/>
      <c r="AL1189" s="116">
        <f t="shared" si="653"/>
        <v>0</v>
      </c>
      <c r="AM1189" s="115"/>
      <c r="AN1189" s="116">
        <f>AD1189</f>
        <v>-3481977.3583333329</v>
      </c>
      <c r="AO1189" s="348">
        <f t="shared" si="654"/>
        <v>-3481977.3583333329</v>
      </c>
      <c r="AP1189" s="297"/>
      <c r="AQ1189" s="101">
        <f t="shared" si="640"/>
        <v>-6536825.5499999998</v>
      </c>
      <c r="AR1189" s="116"/>
      <c r="AS1189" s="116"/>
      <c r="AT1189" s="116"/>
      <c r="AU1189" s="117"/>
      <c r="AV1189" s="116">
        <f t="shared" si="655"/>
        <v>0</v>
      </c>
      <c r="AW1189" s="115"/>
      <c r="AX1189" s="116">
        <f>AQ1189</f>
        <v>-6536825.5499999998</v>
      </c>
      <c r="AY1189" s="343">
        <f t="shared" si="656"/>
        <v>-6536825.5499999998</v>
      </c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</row>
    <row r="1190" spans="1:76" s="21" customFormat="1" ht="12" customHeight="1">
      <c r="A1190" s="195">
        <v>25300413</v>
      </c>
      <c r="B1190" s="126" t="s">
        <v>2834</v>
      </c>
      <c r="C1190" s="109" t="s">
        <v>348</v>
      </c>
      <c r="D1190" s="130" t="str">
        <f t="shared" ref="D1190:D1255" si="659">IF(CONCATENATE(H1190,I1190,J1190,K1190,N1190)= "ERBGRB","CRB",CONCATENATE(H1190,I1190,J1190,K1190,N1190))</f>
        <v>CRB</v>
      </c>
      <c r="E1190" s="130"/>
      <c r="F1190" s="109"/>
      <c r="G1190" s="130"/>
      <c r="H1190" s="212" t="str">
        <f t="shared" si="650"/>
        <v/>
      </c>
      <c r="I1190" s="212" t="str">
        <f t="shared" si="651"/>
        <v>ERB</v>
      </c>
      <c r="J1190" s="212" t="str">
        <f t="shared" si="652"/>
        <v>GRB</v>
      </c>
      <c r="K1190" s="212" t="str">
        <f t="shared" si="642"/>
        <v/>
      </c>
      <c r="L1190" s="212" t="str">
        <f t="shared" si="630"/>
        <v>NO</v>
      </c>
      <c r="M1190" s="212" t="str">
        <f t="shared" si="631"/>
        <v>NO</v>
      </c>
      <c r="N1190" s="212" t="str">
        <f t="shared" si="632"/>
        <v/>
      </c>
      <c r="O1190" s="212"/>
      <c r="P1190" s="110">
        <v>-263433.2</v>
      </c>
      <c r="Q1190" s="110">
        <v>-243169.1</v>
      </c>
      <c r="R1190" s="110">
        <v>-222905</v>
      </c>
      <c r="S1190" s="110">
        <v>-202640.9</v>
      </c>
      <c r="T1190" s="110">
        <v>-182376.8</v>
      </c>
      <c r="U1190" s="110">
        <v>-162112.70000000001</v>
      </c>
      <c r="V1190" s="110">
        <v>-141848.6</v>
      </c>
      <c r="W1190" s="110">
        <v>-121584.5</v>
      </c>
      <c r="X1190" s="110">
        <v>-101320.4</v>
      </c>
      <c r="Y1190" s="110">
        <v>-81056.3</v>
      </c>
      <c r="Z1190" s="110">
        <v>-60792.2</v>
      </c>
      <c r="AA1190" s="110">
        <v>-40528.1</v>
      </c>
      <c r="AB1190" s="110">
        <v>-20264</v>
      </c>
      <c r="AC1190" s="110"/>
      <c r="AD1190" s="533">
        <f t="shared" si="639"/>
        <v>-141848.6</v>
      </c>
      <c r="AE1190" s="529">
        <v>5</v>
      </c>
      <c r="AF1190" s="118" t="s">
        <v>472</v>
      </c>
      <c r="AG1190" s="270" t="s">
        <v>644</v>
      </c>
      <c r="AH1190" s="116"/>
      <c r="AI1190" s="116">
        <f>AD1190*C1355</f>
        <v>-92839.9087</v>
      </c>
      <c r="AJ1190" s="116">
        <f>AD1190*C1356</f>
        <v>-49008.691299999999</v>
      </c>
      <c r="AK1190" s="117"/>
      <c r="AL1190" s="116">
        <f t="shared" si="653"/>
        <v>-141848.6</v>
      </c>
      <c r="AM1190" s="115"/>
      <c r="AN1190" s="116"/>
      <c r="AO1190" s="348">
        <f t="shared" si="654"/>
        <v>0</v>
      </c>
      <c r="AP1190" s="297"/>
      <c r="AQ1190" s="101">
        <f t="shared" si="640"/>
        <v>-20264</v>
      </c>
      <c r="AR1190" s="116"/>
      <c r="AS1190" s="116">
        <f>AQ1190*C1355</f>
        <v>-13262.787999999999</v>
      </c>
      <c r="AT1190" s="116">
        <f>AQ1190*C1356</f>
        <v>-7001.2119999999995</v>
      </c>
      <c r="AU1190" s="117"/>
      <c r="AV1190" s="116">
        <f t="shared" si="655"/>
        <v>-20264</v>
      </c>
      <c r="AW1190" s="115"/>
      <c r="AX1190" s="116"/>
      <c r="AY1190" s="343">
        <f t="shared" si="656"/>
        <v>0</v>
      </c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</row>
    <row r="1191" spans="1:76" s="21" customFormat="1" ht="12" customHeight="1">
      <c r="A1191" s="195">
        <v>25300443</v>
      </c>
      <c r="B1191" s="126" t="s">
        <v>2835</v>
      </c>
      <c r="C1191" s="109" t="s">
        <v>788</v>
      </c>
      <c r="D1191" s="130" t="str">
        <f t="shared" si="659"/>
        <v>CRB</v>
      </c>
      <c r="E1191" s="130"/>
      <c r="F1191" s="109"/>
      <c r="G1191" s="130"/>
      <c r="H1191" s="212" t="str">
        <f t="shared" si="650"/>
        <v/>
      </c>
      <c r="I1191" s="212" t="str">
        <f t="shared" si="651"/>
        <v>ERB</v>
      </c>
      <c r="J1191" s="212" t="str">
        <f t="shared" si="652"/>
        <v>GRB</v>
      </c>
      <c r="K1191" s="212" t="str">
        <f t="shared" si="642"/>
        <v/>
      </c>
      <c r="L1191" s="212" t="str">
        <f t="shared" ref="L1191" si="660">IF(VALUE(AM1191),"W/C",IF(ISBLANK(AM1191),"NO","W/C"))</f>
        <v>NO</v>
      </c>
      <c r="M1191" s="212" t="str">
        <f t="shared" ref="M1191" si="661">IF(VALUE(AN1191),"W/C",IF(ISBLANK(AN1191),"NO","W/C"))</f>
        <v>NO</v>
      </c>
      <c r="N1191" s="212" t="str">
        <f t="shared" ref="N1191" si="662">IF(OR(CONCATENATE(L1191,M1191)="NOW/C",CONCATENATE(L1191,M1191)="W/CNO"),"W/C","")</f>
        <v/>
      </c>
      <c r="O1191" s="212"/>
      <c r="P1191" s="110">
        <v>-550943.57999999996</v>
      </c>
      <c r="Q1191" s="110">
        <v>-539465.6</v>
      </c>
      <c r="R1191" s="110">
        <v>-527987.62</v>
      </c>
      <c r="S1191" s="110">
        <v>-516509.64</v>
      </c>
      <c r="T1191" s="110">
        <v>-505031.66</v>
      </c>
      <c r="U1191" s="110">
        <v>-493553.68</v>
      </c>
      <c r="V1191" s="110">
        <v>-482075.7</v>
      </c>
      <c r="W1191" s="110">
        <v>-470597.72</v>
      </c>
      <c r="X1191" s="110">
        <v>-459119.74</v>
      </c>
      <c r="Y1191" s="110">
        <v>-447641.76</v>
      </c>
      <c r="Z1191" s="110">
        <v>-436163.78</v>
      </c>
      <c r="AA1191" s="110">
        <v>-424685.8</v>
      </c>
      <c r="AB1191" s="110">
        <v>-413207.82</v>
      </c>
      <c r="AC1191" s="110"/>
      <c r="AD1191" s="533">
        <f t="shared" si="639"/>
        <v>-482075.7</v>
      </c>
      <c r="AE1191" s="529">
        <v>5</v>
      </c>
      <c r="AF1191" s="118" t="s">
        <v>472</v>
      </c>
      <c r="AG1191" s="270" t="s">
        <v>644</v>
      </c>
      <c r="AH1191" s="116"/>
      <c r="AI1191" s="116">
        <f>AD1191*C1355</f>
        <v>-315518.54564999999</v>
      </c>
      <c r="AJ1191" s="116">
        <f>AD1191*C1356</f>
        <v>-166557.15435</v>
      </c>
      <c r="AK1191" s="117"/>
      <c r="AL1191" s="116">
        <f t="shared" si="653"/>
        <v>-482075.69999999995</v>
      </c>
      <c r="AM1191" s="115"/>
      <c r="AN1191" s="116"/>
      <c r="AO1191" s="348">
        <f t="shared" si="654"/>
        <v>0</v>
      </c>
      <c r="AP1191" s="297"/>
      <c r="AQ1191" s="101">
        <f t="shared" si="640"/>
        <v>-413207.82</v>
      </c>
      <c r="AR1191" s="116"/>
      <c r="AS1191" s="116">
        <f>AQ1191*C1355</f>
        <v>-270444.51818999997</v>
      </c>
      <c r="AT1191" s="116">
        <f>AQ1191*C1356</f>
        <v>-142763.30181</v>
      </c>
      <c r="AU1191" s="117"/>
      <c r="AV1191" s="116">
        <f t="shared" si="655"/>
        <v>-413207.81999999995</v>
      </c>
      <c r="AW1191" s="115"/>
      <c r="AX1191" s="116"/>
      <c r="AY1191" s="343">
        <f t="shared" si="656"/>
        <v>0</v>
      </c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</row>
    <row r="1192" spans="1:76" s="21" customFormat="1" ht="12" customHeight="1">
      <c r="A1192" s="423" t="s">
        <v>1663</v>
      </c>
      <c r="B1192" s="126"/>
      <c r="C1192" s="454" t="s">
        <v>1650</v>
      </c>
      <c r="D1192" s="411" t="str">
        <f t="shared" si="659"/>
        <v>CRB</v>
      </c>
      <c r="E1192" s="411"/>
      <c r="F1192" s="444">
        <v>43221</v>
      </c>
      <c r="G1192" s="411"/>
      <c r="H1192" s="412" t="str">
        <f t="shared" si="650"/>
        <v/>
      </c>
      <c r="I1192" s="412" t="str">
        <f t="shared" si="651"/>
        <v>ERB</v>
      </c>
      <c r="J1192" s="412" t="str">
        <f t="shared" si="652"/>
        <v>GRB</v>
      </c>
      <c r="K1192" s="412" t="str">
        <f t="shared" si="642"/>
        <v/>
      </c>
      <c r="L1192" s="412" t="str">
        <f t="shared" ref="L1192" si="663">IF(VALUE(AM1192),"W/C",IF(ISBLANK(AM1192),"NO","W/C"))</f>
        <v>NO</v>
      </c>
      <c r="M1192" s="412" t="str">
        <f t="shared" ref="M1192" si="664">IF(VALUE(AN1192),"W/C",IF(ISBLANK(AN1192),"NO","W/C"))</f>
        <v>NO</v>
      </c>
      <c r="N1192" s="412" t="str">
        <f t="shared" ref="N1192" si="665">IF(OR(CONCATENATE(L1192,M1192)="NOW/C",CONCATENATE(L1192,M1192)="W/CNO"),"W/C","")</f>
        <v/>
      </c>
      <c r="O1192" s="412"/>
      <c r="P1192" s="413"/>
      <c r="Q1192" s="413"/>
      <c r="R1192" s="413"/>
      <c r="S1192" s="413"/>
      <c r="T1192" s="413"/>
      <c r="U1192" s="413"/>
      <c r="V1192" s="413"/>
      <c r="W1192" s="413"/>
      <c r="X1192" s="413"/>
      <c r="Y1192" s="413"/>
      <c r="Z1192" s="413"/>
      <c r="AA1192" s="413">
        <v>-96546.48</v>
      </c>
      <c r="AB1192" s="413">
        <v>-96546.48</v>
      </c>
      <c r="AC1192" s="413"/>
      <c r="AD1192" s="534">
        <f t="shared" si="639"/>
        <v>-12068.31</v>
      </c>
      <c r="AE1192" s="530">
        <v>5</v>
      </c>
      <c r="AF1192" s="414" t="s">
        <v>472</v>
      </c>
      <c r="AG1192" s="415" t="s">
        <v>644</v>
      </c>
      <c r="AH1192" s="416"/>
      <c r="AI1192" s="416">
        <f>AD1192*C1355</f>
        <v>-7898.7088949999998</v>
      </c>
      <c r="AJ1192" s="416">
        <f>AD1192*C1356</f>
        <v>-4169.6011049999997</v>
      </c>
      <c r="AK1192" s="417"/>
      <c r="AL1192" s="416">
        <f t="shared" si="653"/>
        <v>-12068.31</v>
      </c>
      <c r="AM1192" s="418"/>
      <c r="AN1192" s="416"/>
      <c r="AO1192" s="419">
        <f t="shared" ref="AO1192" si="666">AM1192+AN1192</f>
        <v>0</v>
      </c>
      <c r="AP1192" s="297"/>
      <c r="AQ1192" s="420">
        <f t="shared" si="640"/>
        <v>-96546.48</v>
      </c>
      <c r="AR1192" s="416"/>
      <c r="AS1192" s="416">
        <f>AQ1192*C1355</f>
        <v>-63189.671159999998</v>
      </c>
      <c r="AT1192" s="416">
        <f>AQ1192*C1356</f>
        <v>-33356.808839999998</v>
      </c>
      <c r="AU1192" s="417"/>
      <c r="AV1192" s="416">
        <f t="shared" ref="AV1192" si="667">SUM(AS1192:AU1192)</f>
        <v>-96546.48</v>
      </c>
      <c r="AW1192" s="418"/>
      <c r="AX1192" s="416"/>
      <c r="AY1192" s="421">
        <f t="shared" si="656"/>
        <v>0</v>
      </c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</row>
    <row r="1193" spans="1:76" s="21" customFormat="1" ht="12" customHeight="1">
      <c r="A1193" s="195">
        <v>25300503</v>
      </c>
      <c r="B1193" s="126" t="s">
        <v>2836</v>
      </c>
      <c r="C1193" s="109" t="s">
        <v>157</v>
      </c>
      <c r="D1193" s="130" t="str">
        <f t="shared" si="659"/>
        <v>W/C</v>
      </c>
      <c r="E1193" s="130"/>
      <c r="F1193" s="109"/>
      <c r="G1193" s="130"/>
      <c r="H1193" s="212" t="str">
        <f t="shared" si="650"/>
        <v/>
      </c>
      <c r="I1193" s="212" t="str">
        <f t="shared" si="651"/>
        <v/>
      </c>
      <c r="J1193" s="212" t="str">
        <f t="shared" si="652"/>
        <v/>
      </c>
      <c r="K1193" s="212" t="str">
        <f t="shared" si="642"/>
        <v/>
      </c>
      <c r="L1193" s="212" t="str">
        <f t="shared" si="630"/>
        <v>NO</v>
      </c>
      <c r="M1193" s="212" t="str">
        <f t="shared" si="631"/>
        <v>W/C</v>
      </c>
      <c r="N1193" s="212" t="str">
        <f t="shared" si="632"/>
        <v>W/C</v>
      </c>
      <c r="O1193" s="212"/>
      <c r="P1193" s="110">
        <v>-3214.45</v>
      </c>
      <c r="Q1193" s="110">
        <v>-3214.45</v>
      </c>
      <c r="R1193" s="110">
        <v>-3214.45</v>
      </c>
      <c r="S1193" s="110">
        <v>-3214.45</v>
      </c>
      <c r="T1193" s="110">
        <v>-474624.05</v>
      </c>
      <c r="U1193" s="110">
        <v>0</v>
      </c>
      <c r="V1193" s="110">
        <v>-1217.96</v>
      </c>
      <c r="W1193" s="110">
        <v>-1217.96</v>
      </c>
      <c r="X1193" s="110">
        <v>-1217.96</v>
      </c>
      <c r="Y1193" s="110">
        <v>-1217.96</v>
      </c>
      <c r="Z1193" s="110">
        <v>-1217.96</v>
      </c>
      <c r="AA1193" s="110">
        <v>-1217.96</v>
      </c>
      <c r="AB1193" s="110">
        <v>-1507.96</v>
      </c>
      <c r="AC1193" s="110"/>
      <c r="AD1193" s="533">
        <f t="shared" si="639"/>
        <v>-41161.363750000011</v>
      </c>
      <c r="AE1193" s="529"/>
      <c r="AF1193" s="119"/>
      <c r="AG1193" s="269"/>
      <c r="AH1193" s="116"/>
      <c r="AI1193" s="116"/>
      <c r="AJ1193" s="116"/>
      <c r="AK1193" s="117"/>
      <c r="AL1193" s="116">
        <f t="shared" si="653"/>
        <v>0</v>
      </c>
      <c r="AM1193" s="115"/>
      <c r="AN1193" s="116">
        <f>AD1193</f>
        <v>-41161.363750000011</v>
      </c>
      <c r="AO1193" s="348">
        <f t="shared" si="654"/>
        <v>-41161.363750000011</v>
      </c>
      <c r="AP1193" s="297"/>
      <c r="AQ1193" s="101">
        <f t="shared" si="640"/>
        <v>-1507.96</v>
      </c>
      <c r="AR1193" s="116"/>
      <c r="AS1193" s="116"/>
      <c r="AT1193" s="116"/>
      <c r="AU1193" s="117"/>
      <c r="AV1193" s="116">
        <f t="shared" si="655"/>
        <v>0</v>
      </c>
      <c r="AW1193" s="115"/>
      <c r="AX1193" s="116">
        <f>AQ1193</f>
        <v>-1507.96</v>
      </c>
      <c r="AY1193" s="343">
        <f t="shared" si="656"/>
        <v>-1507.96</v>
      </c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</row>
    <row r="1194" spans="1:76" s="21" customFormat="1" ht="12" customHeight="1">
      <c r="A1194" s="423">
        <v>25300513</v>
      </c>
      <c r="B1194" s="126" t="s">
        <v>2837</v>
      </c>
      <c r="C1194" s="410" t="s">
        <v>158</v>
      </c>
      <c r="D1194" s="411" t="str">
        <f t="shared" si="659"/>
        <v>W/C</v>
      </c>
      <c r="E1194" s="411"/>
      <c r="F1194" s="444">
        <v>43040</v>
      </c>
      <c r="G1194" s="411"/>
      <c r="H1194" s="412" t="str">
        <f t="shared" si="650"/>
        <v/>
      </c>
      <c r="I1194" s="412" t="str">
        <f t="shared" si="651"/>
        <v/>
      </c>
      <c r="J1194" s="412" t="str">
        <f t="shared" si="652"/>
        <v/>
      </c>
      <c r="K1194" s="412" t="str">
        <f t="shared" si="642"/>
        <v/>
      </c>
      <c r="L1194" s="412" t="str">
        <f t="shared" si="630"/>
        <v>NO</v>
      </c>
      <c r="M1194" s="412" t="str">
        <f t="shared" si="631"/>
        <v>W/C</v>
      </c>
      <c r="N1194" s="412" t="str">
        <f t="shared" si="632"/>
        <v>W/C</v>
      </c>
      <c r="O1194" s="412"/>
      <c r="P1194" s="413">
        <v>0</v>
      </c>
      <c r="Q1194" s="413">
        <v>0</v>
      </c>
      <c r="R1194" s="413">
        <v>0</v>
      </c>
      <c r="S1194" s="413">
        <v>0</v>
      </c>
      <c r="T1194" s="413">
        <v>0</v>
      </c>
      <c r="U1194" s="413">
        <v>0</v>
      </c>
      <c r="V1194" s="413">
        <v>-122.58</v>
      </c>
      <c r="W1194" s="413">
        <v>-122.58</v>
      </c>
      <c r="X1194" s="413">
        <v>-244.98</v>
      </c>
      <c r="Y1194" s="413">
        <v>-244.98</v>
      </c>
      <c r="Z1194" s="413">
        <v>-244.98</v>
      </c>
      <c r="AA1194" s="413">
        <v>-244.98</v>
      </c>
      <c r="AB1194" s="413">
        <v>-244.98</v>
      </c>
      <c r="AC1194" s="413"/>
      <c r="AD1194" s="534">
        <f t="shared" si="639"/>
        <v>-112.2975</v>
      </c>
      <c r="AE1194" s="530"/>
      <c r="AF1194" s="471"/>
      <c r="AG1194" s="472"/>
      <c r="AH1194" s="416"/>
      <c r="AI1194" s="416"/>
      <c r="AJ1194" s="416"/>
      <c r="AK1194" s="417"/>
      <c r="AL1194" s="416">
        <f t="shared" si="653"/>
        <v>0</v>
      </c>
      <c r="AM1194" s="418"/>
      <c r="AN1194" s="416">
        <f>AD1194</f>
        <v>-112.2975</v>
      </c>
      <c r="AO1194" s="419">
        <f t="shared" si="654"/>
        <v>-112.2975</v>
      </c>
      <c r="AP1194" s="297"/>
      <c r="AQ1194" s="420">
        <f t="shared" si="640"/>
        <v>-244.98</v>
      </c>
      <c r="AR1194" s="416"/>
      <c r="AS1194" s="416"/>
      <c r="AT1194" s="416"/>
      <c r="AU1194" s="417"/>
      <c r="AV1194" s="416">
        <f t="shared" si="655"/>
        <v>0</v>
      </c>
      <c r="AW1194" s="418"/>
      <c r="AX1194" s="416">
        <f>AQ1194</f>
        <v>-244.98</v>
      </c>
      <c r="AY1194" s="421">
        <f t="shared" si="656"/>
        <v>-244.98</v>
      </c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</row>
    <row r="1195" spans="1:76" s="21" customFormat="1" ht="12" customHeight="1">
      <c r="A1195" s="195">
        <v>25300541</v>
      </c>
      <c r="B1195" s="126" t="s">
        <v>2838</v>
      </c>
      <c r="C1195" s="109" t="s">
        <v>339</v>
      </c>
      <c r="D1195" s="130" t="str">
        <f t="shared" si="659"/>
        <v>W/C</v>
      </c>
      <c r="E1195" s="130"/>
      <c r="F1195" s="109"/>
      <c r="G1195" s="130"/>
      <c r="H1195" s="212" t="str">
        <f t="shared" si="650"/>
        <v/>
      </c>
      <c r="I1195" s="212" t="str">
        <f t="shared" si="651"/>
        <v/>
      </c>
      <c r="J1195" s="212" t="str">
        <f t="shared" si="652"/>
        <v/>
      </c>
      <c r="K1195" s="212" t="str">
        <f t="shared" si="642"/>
        <v/>
      </c>
      <c r="L1195" s="212" t="str">
        <f t="shared" si="630"/>
        <v>NO</v>
      </c>
      <c r="M1195" s="212" t="str">
        <f t="shared" si="631"/>
        <v>W/C</v>
      </c>
      <c r="N1195" s="212" t="str">
        <f t="shared" si="632"/>
        <v>W/C</v>
      </c>
      <c r="O1195" s="212"/>
      <c r="P1195" s="110">
        <v>-3941043.19</v>
      </c>
      <c r="Q1195" s="110">
        <v>-3655609.87</v>
      </c>
      <c r="R1195" s="110">
        <v>-3207351.6</v>
      </c>
      <c r="S1195" s="110">
        <v>-2978724.15</v>
      </c>
      <c r="T1195" s="110">
        <v>-1916637.54</v>
      </c>
      <c r="U1195" s="110">
        <v>-508821.99</v>
      </c>
      <c r="V1195" s="110">
        <v>663656.93000000005</v>
      </c>
      <c r="W1195" s="110">
        <v>0</v>
      </c>
      <c r="X1195" s="110">
        <v>0</v>
      </c>
      <c r="Y1195" s="110">
        <v>0</v>
      </c>
      <c r="Z1195" s="110">
        <v>0</v>
      </c>
      <c r="AA1195" s="110">
        <v>-281808.19</v>
      </c>
      <c r="AB1195" s="110">
        <v>-456830.16</v>
      </c>
      <c r="AC1195" s="110"/>
      <c r="AD1195" s="533">
        <f t="shared" si="639"/>
        <v>-1173686.0904166668</v>
      </c>
      <c r="AE1195" s="531"/>
      <c r="AF1195" s="163"/>
      <c r="AG1195" s="279" t="s">
        <v>124</v>
      </c>
      <c r="AH1195" s="116"/>
      <c r="AI1195" s="116"/>
      <c r="AJ1195" s="116"/>
      <c r="AK1195" s="117"/>
      <c r="AL1195" s="116">
        <f t="shared" si="653"/>
        <v>0</v>
      </c>
      <c r="AM1195" s="115"/>
      <c r="AN1195" s="116">
        <f>AD1195</f>
        <v>-1173686.0904166668</v>
      </c>
      <c r="AO1195" s="348">
        <f t="shared" si="654"/>
        <v>-1173686.0904166668</v>
      </c>
      <c r="AP1195" s="297"/>
      <c r="AQ1195" s="101">
        <f t="shared" si="640"/>
        <v>-456830.16</v>
      </c>
      <c r="AR1195" s="116"/>
      <c r="AS1195" s="116"/>
      <c r="AT1195" s="116"/>
      <c r="AU1195" s="117"/>
      <c r="AV1195" s="116">
        <f t="shared" si="655"/>
        <v>0</v>
      </c>
      <c r="AW1195" s="115"/>
      <c r="AX1195" s="116">
        <f t="shared" ref="AX1195:AX1197" si="668">AQ1195</f>
        <v>-456830.16</v>
      </c>
      <c r="AY1195" s="343">
        <f t="shared" si="656"/>
        <v>-456830.16</v>
      </c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</row>
    <row r="1196" spans="1:76" s="21" customFormat="1" ht="12" customHeight="1">
      <c r="A1196" s="434">
        <v>25300543</v>
      </c>
      <c r="B1196" s="244" t="s">
        <v>2839</v>
      </c>
      <c r="C1196" s="410" t="s">
        <v>147</v>
      </c>
      <c r="D1196" s="411" t="str">
        <f t="shared" si="659"/>
        <v>W/C</v>
      </c>
      <c r="E1196" s="411"/>
      <c r="F1196" s="444">
        <v>43040</v>
      </c>
      <c r="G1196" s="411"/>
      <c r="H1196" s="412" t="str">
        <f t="shared" si="650"/>
        <v/>
      </c>
      <c r="I1196" s="412" t="str">
        <f t="shared" si="651"/>
        <v/>
      </c>
      <c r="J1196" s="412" t="str">
        <f t="shared" si="652"/>
        <v/>
      </c>
      <c r="K1196" s="412" t="str">
        <f t="shared" si="642"/>
        <v/>
      </c>
      <c r="L1196" s="412" t="str">
        <f t="shared" si="630"/>
        <v>NO</v>
      </c>
      <c r="M1196" s="412" t="str">
        <f t="shared" si="631"/>
        <v>W/C</v>
      </c>
      <c r="N1196" s="412" t="str">
        <f t="shared" si="632"/>
        <v>W/C</v>
      </c>
      <c r="O1196" s="412"/>
      <c r="P1196" s="413">
        <v>0</v>
      </c>
      <c r="Q1196" s="413">
        <v>0</v>
      </c>
      <c r="R1196" s="413">
        <v>0</v>
      </c>
      <c r="S1196" s="413">
        <v>0</v>
      </c>
      <c r="T1196" s="413">
        <v>0</v>
      </c>
      <c r="U1196" s="413">
        <v>0</v>
      </c>
      <c r="V1196" s="413">
        <v>0</v>
      </c>
      <c r="W1196" s="413">
        <v>0</v>
      </c>
      <c r="X1196" s="413">
        <v>0</v>
      </c>
      <c r="Y1196" s="413">
        <v>0</v>
      </c>
      <c r="Z1196" s="413">
        <v>0</v>
      </c>
      <c r="AA1196" s="413">
        <v>0</v>
      </c>
      <c r="AB1196" s="413">
        <v>0</v>
      </c>
      <c r="AC1196" s="413"/>
      <c r="AD1196" s="534">
        <f t="shared" si="639"/>
        <v>0</v>
      </c>
      <c r="AE1196" s="532"/>
      <c r="AF1196" s="447"/>
      <c r="AG1196" s="448"/>
      <c r="AH1196" s="416"/>
      <c r="AI1196" s="416"/>
      <c r="AJ1196" s="416"/>
      <c r="AK1196" s="417"/>
      <c r="AL1196" s="416">
        <f t="shared" si="653"/>
        <v>0</v>
      </c>
      <c r="AM1196" s="418"/>
      <c r="AN1196" s="416">
        <f>AD1196</f>
        <v>0</v>
      </c>
      <c r="AO1196" s="419">
        <f t="shared" si="654"/>
        <v>0</v>
      </c>
      <c r="AP1196" s="297"/>
      <c r="AQ1196" s="420">
        <f t="shared" si="640"/>
        <v>0</v>
      </c>
      <c r="AR1196" s="416"/>
      <c r="AS1196" s="416"/>
      <c r="AT1196" s="416"/>
      <c r="AU1196" s="417"/>
      <c r="AV1196" s="416">
        <f t="shared" si="655"/>
        <v>0</v>
      </c>
      <c r="AW1196" s="418"/>
      <c r="AX1196" s="416">
        <f t="shared" si="668"/>
        <v>0</v>
      </c>
      <c r="AY1196" s="421">
        <f t="shared" si="656"/>
        <v>0</v>
      </c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</row>
    <row r="1197" spans="1:76" s="21" customFormat="1" ht="12" customHeight="1">
      <c r="A1197" s="195">
        <v>25300553</v>
      </c>
      <c r="B1197" s="126" t="s">
        <v>2840</v>
      </c>
      <c r="C1197" s="164" t="s">
        <v>148</v>
      </c>
      <c r="D1197" s="130" t="str">
        <f t="shared" si="659"/>
        <v>W/C</v>
      </c>
      <c r="E1197" s="130"/>
      <c r="F1197" s="164"/>
      <c r="G1197" s="130"/>
      <c r="H1197" s="212" t="str">
        <f t="shared" si="650"/>
        <v/>
      </c>
      <c r="I1197" s="212" t="str">
        <f t="shared" si="651"/>
        <v/>
      </c>
      <c r="J1197" s="212" t="str">
        <f t="shared" si="652"/>
        <v/>
      </c>
      <c r="K1197" s="212" t="str">
        <f t="shared" si="642"/>
        <v/>
      </c>
      <c r="L1197" s="212" t="str">
        <f t="shared" si="630"/>
        <v>NO</v>
      </c>
      <c r="M1197" s="212" t="str">
        <f t="shared" si="631"/>
        <v>W/C</v>
      </c>
      <c r="N1197" s="212" t="str">
        <f t="shared" si="632"/>
        <v>W/C</v>
      </c>
      <c r="O1197" s="212"/>
      <c r="P1197" s="110">
        <v>0</v>
      </c>
      <c r="Q1197" s="110">
        <v>0</v>
      </c>
      <c r="R1197" s="110">
        <v>0</v>
      </c>
      <c r="S1197" s="110">
        <v>0</v>
      </c>
      <c r="T1197" s="110">
        <v>-7941.4</v>
      </c>
      <c r="U1197" s="110">
        <v>-7941.4</v>
      </c>
      <c r="V1197" s="110">
        <v>-7941.4</v>
      </c>
      <c r="W1197" s="110">
        <v>-7440.56</v>
      </c>
      <c r="X1197" s="110">
        <v>-7440.56</v>
      </c>
      <c r="Y1197" s="110">
        <v>-7440.56</v>
      </c>
      <c r="Z1197" s="110">
        <v>-7440.56</v>
      </c>
      <c r="AA1197" s="110">
        <v>-7440.56</v>
      </c>
      <c r="AB1197" s="110">
        <v>0</v>
      </c>
      <c r="AC1197" s="110"/>
      <c r="AD1197" s="533">
        <f t="shared" si="639"/>
        <v>-5085.583333333333</v>
      </c>
      <c r="AE1197" s="529"/>
      <c r="AF1197" s="118"/>
      <c r="AG1197" s="270"/>
      <c r="AH1197" s="116"/>
      <c r="AI1197" s="116"/>
      <c r="AJ1197" s="116"/>
      <c r="AK1197" s="117"/>
      <c r="AL1197" s="116">
        <f t="shared" si="653"/>
        <v>0</v>
      </c>
      <c r="AM1197" s="115"/>
      <c r="AN1197" s="116">
        <f>AD1197</f>
        <v>-5085.583333333333</v>
      </c>
      <c r="AO1197" s="348">
        <f t="shared" si="654"/>
        <v>-5085.583333333333</v>
      </c>
      <c r="AP1197" s="297"/>
      <c r="AQ1197" s="101">
        <f t="shared" si="640"/>
        <v>0</v>
      </c>
      <c r="AR1197" s="116"/>
      <c r="AS1197" s="116"/>
      <c r="AT1197" s="116"/>
      <c r="AU1197" s="117"/>
      <c r="AV1197" s="116">
        <f t="shared" si="655"/>
        <v>0</v>
      </c>
      <c r="AW1197" s="115"/>
      <c r="AX1197" s="116">
        <f t="shared" si="668"/>
        <v>0</v>
      </c>
      <c r="AY1197" s="343">
        <f t="shared" si="656"/>
        <v>0</v>
      </c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</row>
    <row r="1198" spans="1:76" s="21" customFormat="1" ht="12" customHeight="1">
      <c r="A1198" s="195">
        <v>25300561</v>
      </c>
      <c r="B1198" s="126" t="s">
        <v>2841</v>
      </c>
      <c r="C1198" s="109" t="s">
        <v>700</v>
      </c>
      <c r="D1198" s="130" t="str">
        <f t="shared" si="659"/>
        <v>Non-Op</v>
      </c>
      <c r="E1198" s="130"/>
      <c r="F1198" s="109"/>
      <c r="G1198" s="130"/>
      <c r="H1198" s="212" t="str">
        <f t="shared" si="650"/>
        <v/>
      </c>
      <c r="I1198" s="212" t="str">
        <f t="shared" si="651"/>
        <v/>
      </c>
      <c r="J1198" s="212" t="str">
        <f t="shared" si="652"/>
        <v/>
      </c>
      <c r="K1198" s="212" t="str">
        <f t="shared" si="642"/>
        <v>Non-Op</v>
      </c>
      <c r="L1198" s="212" t="str">
        <f t="shared" ref="L1198:L1262" si="669">IF(VALUE(AM1198),"W/C",IF(ISBLANK(AM1198),"NO","W/C"))</f>
        <v>NO</v>
      </c>
      <c r="M1198" s="212" t="str">
        <f t="shared" ref="M1198:M1262" si="670">IF(VALUE(AN1198),"W/C",IF(ISBLANK(AN1198),"NO","W/C"))</f>
        <v>NO</v>
      </c>
      <c r="N1198" s="212" t="str">
        <f t="shared" ref="N1198:N1262" si="671">IF(OR(CONCATENATE(L1198,M1198)="NOW/C",CONCATENATE(L1198,M1198)="W/CNO"),"W/C","")</f>
        <v/>
      </c>
      <c r="O1198" s="212"/>
      <c r="P1198" s="110">
        <v>-8047782</v>
      </c>
      <c r="Q1198" s="110">
        <v>-8047782</v>
      </c>
      <c r="R1198" s="110">
        <v>-8047782</v>
      </c>
      <c r="S1198" s="110">
        <v>-8062957</v>
      </c>
      <c r="T1198" s="110">
        <v>-8062957</v>
      </c>
      <c r="U1198" s="110">
        <v>-8062957</v>
      </c>
      <c r="V1198" s="110">
        <v>-7341235</v>
      </c>
      <c r="W1198" s="110">
        <v>-7341235</v>
      </c>
      <c r="X1198" s="110">
        <v>-7341235</v>
      </c>
      <c r="Y1198" s="110">
        <v>-7357177</v>
      </c>
      <c r="Z1198" s="110">
        <v>-7357177</v>
      </c>
      <c r="AA1198" s="110">
        <v>-7357177</v>
      </c>
      <c r="AB1198" s="110">
        <v>-7373423</v>
      </c>
      <c r="AC1198" s="110"/>
      <c r="AD1198" s="533">
        <f t="shared" si="639"/>
        <v>-7674189.458333333</v>
      </c>
      <c r="AE1198" s="529"/>
      <c r="AF1198" s="118"/>
      <c r="AG1198" s="270" t="s">
        <v>453</v>
      </c>
      <c r="AH1198" s="116"/>
      <c r="AI1198" s="116"/>
      <c r="AJ1198" s="116"/>
      <c r="AK1198" s="117">
        <f>AD1198</f>
        <v>-7674189.458333333</v>
      </c>
      <c r="AL1198" s="116">
        <f t="shared" si="653"/>
        <v>-7674189.458333333</v>
      </c>
      <c r="AM1198" s="115"/>
      <c r="AN1198" s="116"/>
      <c r="AO1198" s="348">
        <f t="shared" si="654"/>
        <v>0</v>
      </c>
      <c r="AP1198" s="297"/>
      <c r="AQ1198" s="101">
        <f t="shared" si="640"/>
        <v>-7373423</v>
      </c>
      <c r="AR1198" s="116"/>
      <c r="AS1198" s="116"/>
      <c r="AT1198" s="116"/>
      <c r="AU1198" s="117">
        <f>AQ1198</f>
        <v>-7373423</v>
      </c>
      <c r="AV1198" s="116">
        <f t="shared" si="655"/>
        <v>-7373423</v>
      </c>
      <c r="AW1198" s="115"/>
      <c r="AX1198" s="116"/>
      <c r="AY1198" s="343">
        <f t="shared" si="656"/>
        <v>0</v>
      </c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</row>
    <row r="1199" spans="1:76" s="21" customFormat="1" ht="12" customHeight="1">
      <c r="A1199" s="199">
        <v>25300581</v>
      </c>
      <c r="B1199" s="125" t="s">
        <v>2842</v>
      </c>
      <c r="C1199" s="125" t="s">
        <v>55</v>
      </c>
      <c r="D1199" s="130" t="str">
        <f t="shared" si="659"/>
        <v>W/C</v>
      </c>
      <c r="E1199" s="130"/>
      <c r="F1199" s="125"/>
      <c r="G1199" s="130"/>
      <c r="H1199" s="212" t="str">
        <f t="shared" si="650"/>
        <v/>
      </c>
      <c r="I1199" s="212" t="str">
        <f t="shared" si="651"/>
        <v/>
      </c>
      <c r="J1199" s="212" t="str">
        <f t="shared" si="652"/>
        <v/>
      </c>
      <c r="K1199" s="212" t="str">
        <f t="shared" si="642"/>
        <v/>
      </c>
      <c r="L1199" s="212" t="str">
        <f t="shared" si="669"/>
        <v>NO</v>
      </c>
      <c r="M1199" s="212" t="str">
        <f t="shared" si="670"/>
        <v>W/C</v>
      </c>
      <c r="N1199" s="212" t="str">
        <f t="shared" si="671"/>
        <v>W/C</v>
      </c>
      <c r="O1199" s="212"/>
      <c r="P1199" s="110">
        <v>-5816651.3600000003</v>
      </c>
      <c r="Q1199" s="110">
        <v>-5816651.3600000003</v>
      </c>
      <c r="R1199" s="110">
        <v>-5816651.3600000003</v>
      </c>
      <c r="S1199" s="110">
        <v>-5816651.3600000003</v>
      </c>
      <c r="T1199" s="110">
        <v>-6395007.2699999996</v>
      </c>
      <c r="U1199" s="110">
        <v>-6429863.0099999998</v>
      </c>
      <c r="V1199" s="110">
        <v>-6429863.0099999998</v>
      </c>
      <c r="W1199" s="110">
        <v>-6429863.0099999998</v>
      </c>
      <c r="X1199" s="110">
        <v>-6429863.0099999998</v>
      </c>
      <c r="Y1199" s="110">
        <v>-6429863.0099999998</v>
      </c>
      <c r="Z1199" s="110">
        <v>-6429863.0099999998</v>
      </c>
      <c r="AA1199" s="110">
        <v>-6429863.0099999998</v>
      </c>
      <c r="AB1199" s="110">
        <v>-6429863.0099999998</v>
      </c>
      <c r="AC1199" s="110"/>
      <c r="AD1199" s="533">
        <f t="shared" si="639"/>
        <v>-6248104.9670833321</v>
      </c>
      <c r="AE1199" s="529"/>
      <c r="AF1199" s="119"/>
      <c r="AG1199" s="269"/>
      <c r="AH1199" s="116"/>
      <c r="AI1199" s="116"/>
      <c r="AJ1199" s="116"/>
      <c r="AK1199" s="117"/>
      <c r="AL1199" s="116">
        <f t="shared" si="653"/>
        <v>0</v>
      </c>
      <c r="AM1199" s="115"/>
      <c r="AN1199" s="116">
        <f>AD1199</f>
        <v>-6248104.9670833321</v>
      </c>
      <c r="AO1199" s="348">
        <f t="shared" si="654"/>
        <v>-6248104.9670833321</v>
      </c>
      <c r="AP1199" s="297"/>
      <c r="AQ1199" s="101">
        <f t="shared" si="640"/>
        <v>-6429863.0099999998</v>
      </c>
      <c r="AR1199" s="116"/>
      <c r="AS1199" s="116"/>
      <c r="AT1199" s="116"/>
      <c r="AU1199" s="117"/>
      <c r="AV1199" s="116">
        <f t="shared" si="655"/>
        <v>0</v>
      </c>
      <c r="AW1199" s="115"/>
      <c r="AX1199" s="116">
        <f>AQ1199</f>
        <v>-6429863.0099999998</v>
      </c>
      <c r="AY1199" s="343">
        <f t="shared" si="656"/>
        <v>-6429863.0099999998</v>
      </c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</row>
    <row r="1200" spans="1:76" s="21" customFormat="1" ht="12" customHeight="1">
      <c r="A1200" s="199">
        <v>25300582</v>
      </c>
      <c r="B1200" s="125" t="s">
        <v>2843</v>
      </c>
      <c r="C1200" s="125" t="s">
        <v>56</v>
      </c>
      <c r="D1200" s="130" t="str">
        <f t="shared" si="659"/>
        <v>W/C</v>
      </c>
      <c r="E1200" s="130"/>
      <c r="F1200" s="125"/>
      <c r="G1200" s="130"/>
      <c r="H1200" s="212" t="str">
        <f t="shared" si="650"/>
        <v/>
      </c>
      <c r="I1200" s="212" t="str">
        <f t="shared" si="651"/>
        <v/>
      </c>
      <c r="J1200" s="212" t="str">
        <f t="shared" si="652"/>
        <v/>
      </c>
      <c r="K1200" s="212" t="str">
        <f t="shared" ref="K1200:K1231" si="672">IF(VALUE(AK1200),K$7,IF(ISBLANK(AK1200),"",K$7))</f>
        <v/>
      </c>
      <c r="L1200" s="212" t="str">
        <f t="shared" si="669"/>
        <v>NO</v>
      </c>
      <c r="M1200" s="212" t="str">
        <f t="shared" si="670"/>
        <v>W/C</v>
      </c>
      <c r="N1200" s="212" t="str">
        <f t="shared" si="671"/>
        <v>W/C</v>
      </c>
      <c r="O1200" s="212"/>
      <c r="P1200" s="110">
        <v>-2506054.4</v>
      </c>
      <c r="Q1200" s="110">
        <v>-2506054.4</v>
      </c>
      <c r="R1200" s="110">
        <v>-2506054.4</v>
      </c>
      <c r="S1200" s="110">
        <v>-2506054.4</v>
      </c>
      <c r="T1200" s="110">
        <v>-2793889.76</v>
      </c>
      <c r="U1200" s="110">
        <v>-2811236.71</v>
      </c>
      <c r="V1200" s="110">
        <v>-2811236.71</v>
      </c>
      <c r="W1200" s="110">
        <v>-2811236.71</v>
      </c>
      <c r="X1200" s="110">
        <v>-2811236.71</v>
      </c>
      <c r="Y1200" s="110">
        <v>-2811236.71</v>
      </c>
      <c r="Z1200" s="110">
        <v>-2811236.71</v>
      </c>
      <c r="AA1200" s="110">
        <v>-2811236.71</v>
      </c>
      <c r="AB1200" s="110">
        <v>-2811236.71</v>
      </c>
      <c r="AC1200" s="110"/>
      <c r="AD1200" s="533">
        <f t="shared" si="639"/>
        <v>-2720779.6237500003</v>
      </c>
      <c r="AE1200" s="529"/>
      <c r="AF1200" s="119"/>
      <c r="AG1200" s="269"/>
      <c r="AH1200" s="116"/>
      <c r="AI1200" s="116"/>
      <c r="AJ1200" s="116"/>
      <c r="AK1200" s="117"/>
      <c r="AL1200" s="116">
        <f t="shared" si="653"/>
        <v>0</v>
      </c>
      <c r="AM1200" s="115"/>
      <c r="AN1200" s="116">
        <f>AD1200</f>
        <v>-2720779.6237500003</v>
      </c>
      <c r="AO1200" s="348">
        <f t="shared" si="654"/>
        <v>-2720779.6237500003</v>
      </c>
      <c r="AP1200" s="297"/>
      <c r="AQ1200" s="101">
        <f t="shared" si="640"/>
        <v>-2811236.71</v>
      </c>
      <c r="AR1200" s="116"/>
      <c r="AS1200" s="116"/>
      <c r="AT1200" s="116"/>
      <c r="AU1200" s="117"/>
      <c r="AV1200" s="116">
        <f t="shared" si="655"/>
        <v>0</v>
      </c>
      <c r="AW1200" s="115"/>
      <c r="AX1200" s="116">
        <f t="shared" ref="AX1200:AX1202" si="673">AQ1200</f>
        <v>-2811236.71</v>
      </c>
      <c r="AY1200" s="343">
        <f t="shared" si="656"/>
        <v>-2811236.71</v>
      </c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</row>
    <row r="1201" spans="1:76" s="21" customFormat="1" ht="12" customHeight="1">
      <c r="A1201" s="199">
        <v>25300591</v>
      </c>
      <c r="B1201" s="125" t="s">
        <v>2844</v>
      </c>
      <c r="C1201" s="125" t="s">
        <v>57</v>
      </c>
      <c r="D1201" s="130" t="str">
        <f t="shared" si="659"/>
        <v>W/C</v>
      </c>
      <c r="E1201" s="130"/>
      <c r="F1201" s="125"/>
      <c r="G1201" s="130"/>
      <c r="H1201" s="212" t="str">
        <f t="shared" ref="H1201:H1232" si="674">IF(VALUE(AH1201),H$7,IF(ISBLANK(AH1201),"",H$7))</f>
        <v/>
      </c>
      <c r="I1201" s="212" t="str">
        <f t="shared" ref="I1201:I1232" si="675">IF(VALUE(AI1201),I$7,IF(ISBLANK(AI1201),"",I$7))</f>
        <v/>
      </c>
      <c r="J1201" s="212" t="str">
        <f t="shared" ref="J1201:J1232" si="676">IF(VALUE(AJ1201),J$7,IF(ISBLANK(AJ1201),"",J$7))</f>
        <v/>
      </c>
      <c r="K1201" s="212" t="str">
        <f t="shared" si="672"/>
        <v/>
      </c>
      <c r="L1201" s="212" t="str">
        <f t="shared" si="669"/>
        <v>NO</v>
      </c>
      <c r="M1201" s="212" t="str">
        <f t="shared" si="670"/>
        <v>W/C</v>
      </c>
      <c r="N1201" s="212" t="str">
        <f t="shared" si="671"/>
        <v>W/C</v>
      </c>
      <c r="O1201" s="212"/>
      <c r="P1201" s="110">
        <v>5816651.3600000003</v>
      </c>
      <c r="Q1201" s="110">
        <v>5816651.3600000003</v>
      </c>
      <c r="R1201" s="110">
        <v>5816651.3600000003</v>
      </c>
      <c r="S1201" s="110">
        <v>5816651.3600000003</v>
      </c>
      <c r="T1201" s="110">
        <v>6395007.2699999996</v>
      </c>
      <c r="U1201" s="110">
        <v>6429863.0099999998</v>
      </c>
      <c r="V1201" s="110">
        <v>6429863.0099999998</v>
      </c>
      <c r="W1201" s="110">
        <v>6429863.0099999998</v>
      </c>
      <c r="X1201" s="110">
        <v>6429863.0099999998</v>
      </c>
      <c r="Y1201" s="110">
        <v>6429863.0099999998</v>
      </c>
      <c r="Z1201" s="110">
        <v>6429863.0099999998</v>
      </c>
      <c r="AA1201" s="110">
        <v>6429863.0099999998</v>
      </c>
      <c r="AB1201" s="110">
        <v>6429863.0099999998</v>
      </c>
      <c r="AC1201" s="110"/>
      <c r="AD1201" s="533">
        <f t="shared" si="639"/>
        <v>6248104.9670833321</v>
      </c>
      <c r="AE1201" s="529"/>
      <c r="AF1201" s="119"/>
      <c r="AG1201" s="269"/>
      <c r="AH1201" s="116"/>
      <c r="AI1201" s="116"/>
      <c r="AJ1201" s="116"/>
      <c r="AK1201" s="117"/>
      <c r="AL1201" s="116">
        <f t="shared" si="653"/>
        <v>0</v>
      </c>
      <c r="AM1201" s="115"/>
      <c r="AN1201" s="116">
        <f>AD1201</f>
        <v>6248104.9670833321</v>
      </c>
      <c r="AO1201" s="348">
        <f t="shared" si="654"/>
        <v>6248104.9670833321</v>
      </c>
      <c r="AP1201" s="297"/>
      <c r="AQ1201" s="101">
        <f t="shared" si="640"/>
        <v>6429863.0099999998</v>
      </c>
      <c r="AR1201" s="116"/>
      <c r="AS1201" s="116"/>
      <c r="AT1201" s="116"/>
      <c r="AU1201" s="117"/>
      <c r="AV1201" s="116">
        <f t="shared" si="655"/>
        <v>0</v>
      </c>
      <c r="AW1201" s="115"/>
      <c r="AX1201" s="116">
        <f t="shared" si="673"/>
        <v>6429863.0099999998</v>
      </c>
      <c r="AY1201" s="343">
        <f t="shared" si="656"/>
        <v>6429863.0099999998</v>
      </c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</row>
    <row r="1202" spans="1:76" s="21" customFormat="1" ht="12" customHeight="1">
      <c r="A1202" s="199">
        <v>25300592</v>
      </c>
      <c r="B1202" s="125" t="s">
        <v>2845</v>
      </c>
      <c r="C1202" s="125" t="s">
        <v>58</v>
      </c>
      <c r="D1202" s="130" t="str">
        <f t="shared" si="659"/>
        <v>W/C</v>
      </c>
      <c r="E1202" s="130"/>
      <c r="F1202" s="125"/>
      <c r="G1202" s="130"/>
      <c r="H1202" s="212" t="str">
        <f t="shared" si="674"/>
        <v/>
      </c>
      <c r="I1202" s="212" t="str">
        <f t="shared" si="675"/>
        <v/>
      </c>
      <c r="J1202" s="212" t="str">
        <f t="shared" si="676"/>
        <v/>
      </c>
      <c r="K1202" s="212" t="str">
        <f t="shared" si="672"/>
        <v/>
      </c>
      <c r="L1202" s="212" t="str">
        <f t="shared" si="669"/>
        <v>NO</v>
      </c>
      <c r="M1202" s="212" t="str">
        <f t="shared" si="670"/>
        <v>W/C</v>
      </c>
      <c r="N1202" s="212" t="str">
        <f t="shared" si="671"/>
        <v>W/C</v>
      </c>
      <c r="O1202" s="212"/>
      <c r="P1202" s="110">
        <v>2506054.4</v>
      </c>
      <c r="Q1202" s="110">
        <v>2506054.4</v>
      </c>
      <c r="R1202" s="110">
        <v>2506054.4</v>
      </c>
      <c r="S1202" s="110">
        <v>2506054.4</v>
      </c>
      <c r="T1202" s="110">
        <v>2793889.76</v>
      </c>
      <c r="U1202" s="110">
        <v>2811236.71</v>
      </c>
      <c r="V1202" s="110">
        <v>2811236.71</v>
      </c>
      <c r="W1202" s="110">
        <v>2811236.71</v>
      </c>
      <c r="X1202" s="110">
        <v>2811236.71</v>
      </c>
      <c r="Y1202" s="110">
        <v>2811236.71</v>
      </c>
      <c r="Z1202" s="110">
        <v>2811236.71</v>
      </c>
      <c r="AA1202" s="110">
        <v>2811236.71</v>
      </c>
      <c r="AB1202" s="110">
        <v>2811236.71</v>
      </c>
      <c r="AC1202" s="110"/>
      <c r="AD1202" s="533">
        <f t="shared" si="639"/>
        <v>2720779.6237500003</v>
      </c>
      <c r="AE1202" s="529"/>
      <c r="AF1202" s="119"/>
      <c r="AG1202" s="269"/>
      <c r="AH1202" s="116"/>
      <c r="AI1202" s="116"/>
      <c r="AJ1202" s="116"/>
      <c r="AK1202" s="117"/>
      <c r="AL1202" s="116">
        <f t="shared" si="653"/>
        <v>0</v>
      </c>
      <c r="AM1202" s="115"/>
      <c r="AN1202" s="116">
        <f>AD1202</f>
        <v>2720779.6237500003</v>
      </c>
      <c r="AO1202" s="348">
        <f t="shared" si="654"/>
        <v>2720779.6237500003</v>
      </c>
      <c r="AP1202" s="297"/>
      <c r="AQ1202" s="101">
        <f t="shared" si="640"/>
        <v>2811236.71</v>
      </c>
      <c r="AR1202" s="116"/>
      <c r="AS1202" s="116"/>
      <c r="AT1202" s="116"/>
      <c r="AU1202" s="117"/>
      <c r="AV1202" s="116">
        <f t="shared" si="655"/>
        <v>0</v>
      </c>
      <c r="AW1202" s="115"/>
      <c r="AX1202" s="116">
        <f t="shared" si="673"/>
        <v>2811236.71</v>
      </c>
      <c r="AY1202" s="343">
        <f t="shared" si="656"/>
        <v>2811236.71</v>
      </c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</row>
    <row r="1203" spans="1:76" s="21" customFormat="1" ht="12" customHeight="1">
      <c r="A1203" s="434">
        <v>25300602</v>
      </c>
      <c r="B1203" s="449" t="s">
        <v>2846</v>
      </c>
      <c r="C1203" s="470" t="s">
        <v>945</v>
      </c>
      <c r="D1203" s="411" t="str">
        <f t="shared" si="659"/>
        <v>Non-Op</v>
      </c>
      <c r="E1203" s="411"/>
      <c r="F1203" s="444">
        <v>43040</v>
      </c>
      <c r="G1203" s="411"/>
      <c r="H1203" s="412" t="str">
        <f t="shared" si="674"/>
        <v/>
      </c>
      <c r="I1203" s="412" t="str">
        <f t="shared" si="675"/>
        <v/>
      </c>
      <c r="J1203" s="412" t="str">
        <f t="shared" si="676"/>
        <v/>
      </c>
      <c r="K1203" s="412" t="str">
        <f t="shared" si="672"/>
        <v>Non-Op</v>
      </c>
      <c r="L1203" s="412" t="str">
        <f t="shared" si="669"/>
        <v>NO</v>
      </c>
      <c r="M1203" s="412" t="str">
        <f t="shared" si="670"/>
        <v>NO</v>
      </c>
      <c r="N1203" s="412" t="str">
        <f t="shared" si="671"/>
        <v/>
      </c>
      <c r="O1203" s="412"/>
      <c r="P1203" s="413">
        <v>0</v>
      </c>
      <c r="Q1203" s="413">
        <v>0</v>
      </c>
      <c r="R1203" s="413">
        <v>0</v>
      </c>
      <c r="S1203" s="413">
        <v>0</v>
      </c>
      <c r="T1203" s="413">
        <v>0</v>
      </c>
      <c r="U1203" s="413">
        <v>0</v>
      </c>
      <c r="V1203" s="413">
        <v>0</v>
      </c>
      <c r="W1203" s="413">
        <v>0</v>
      </c>
      <c r="X1203" s="413">
        <v>0</v>
      </c>
      <c r="Y1203" s="413">
        <v>0</v>
      </c>
      <c r="Z1203" s="413">
        <v>0</v>
      </c>
      <c r="AA1203" s="413">
        <v>0</v>
      </c>
      <c r="AB1203" s="413">
        <v>0</v>
      </c>
      <c r="AC1203" s="413"/>
      <c r="AD1203" s="534">
        <f t="shared" si="639"/>
        <v>0</v>
      </c>
      <c r="AE1203" s="530"/>
      <c r="AF1203" s="414"/>
      <c r="AG1203" s="415"/>
      <c r="AH1203" s="416"/>
      <c r="AI1203" s="416"/>
      <c r="AJ1203" s="416"/>
      <c r="AK1203" s="417">
        <f>AD1203</f>
        <v>0</v>
      </c>
      <c r="AL1203" s="416">
        <f t="shared" si="653"/>
        <v>0</v>
      </c>
      <c r="AM1203" s="418"/>
      <c r="AN1203" s="416"/>
      <c r="AO1203" s="419">
        <f t="shared" si="654"/>
        <v>0</v>
      </c>
      <c r="AP1203" s="297"/>
      <c r="AQ1203" s="420">
        <f t="shared" si="640"/>
        <v>0</v>
      </c>
      <c r="AR1203" s="416"/>
      <c r="AS1203" s="416"/>
      <c r="AT1203" s="416"/>
      <c r="AU1203" s="417">
        <f>AQ1203</f>
        <v>0</v>
      </c>
      <c r="AV1203" s="416">
        <f t="shared" si="655"/>
        <v>0</v>
      </c>
      <c r="AW1203" s="418"/>
      <c r="AX1203" s="416"/>
      <c r="AY1203" s="421">
        <f t="shared" si="656"/>
        <v>0</v>
      </c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</row>
    <row r="1204" spans="1:76" s="21" customFormat="1" ht="12" customHeight="1">
      <c r="A1204" s="195">
        <v>25300611</v>
      </c>
      <c r="B1204" s="126" t="s">
        <v>2847</v>
      </c>
      <c r="C1204" s="109" t="s">
        <v>513</v>
      </c>
      <c r="D1204" s="130" t="str">
        <f t="shared" si="659"/>
        <v>Non-Op</v>
      </c>
      <c r="E1204" s="130"/>
      <c r="F1204" s="109"/>
      <c r="G1204" s="130"/>
      <c r="H1204" s="212" t="str">
        <f t="shared" si="674"/>
        <v/>
      </c>
      <c r="I1204" s="212" t="str">
        <f t="shared" si="675"/>
        <v/>
      </c>
      <c r="J1204" s="212" t="str">
        <f t="shared" si="676"/>
        <v/>
      </c>
      <c r="K1204" s="212" t="str">
        <f t="shared" si="672"/>
        <v>Non-Op</v>
      </c>
      <c r="L1204" s="212" t="str">
        <f t="shared" si="669"/>
        <v>NO</v>
      </c>
      <c r="M1204" s="212" t="str">
        <f t="shared" si="670"/>
        <v>NO</v>
      </c>
      <c r="N1204" s="212" t="str">
        <f t="shared" si="671"/>
        <v/>
      </c>
      <c r="O1204" s="212"/>
      <c r="P1204" s="110">
        <v>-60980358.170000002</v>
      </c>
      <c r="Q1204" s="110">
        <v>-60980358.170000002</v>
      </c>
      <c r="R1204" s="110">
        <v>-60980358.170000002</v>
      </c>
      <c r="S1204" s="110">
        <v>-61657705.950000003</v>
      </c>
      <c r="T1204" s="110">
        <v>-61657705.950000003</v>
      </c>
      <c r="U1204" s="110">
        <v>-61657705.950000003</v>
      </c>
      <c r="V1204" s="110">
        <v>-54817487.359999999</v>
      </c>
      <c r="W1204" s="110">
        <v>-54817487.359999999</v>
      </c>
      <c r="X1204" s="110">
        <v>-54817487.359999999</v>
      </c>
      <c r="Y1204" s="110">
        <v>-54698160.299999997</v>
      </c>
      <c r="Z1204" s="110">
        <v>-54698160.299999997</v>
      </c>
      <c r="AA1204" s="110">
        <v>-54698160.299999997</v>
      </c>
      <c r="AB1204" s="110">
        <v>-54637330.149999999</v>
      </c>
      <c r="AC1204" s="110"/>
      <c r="AD1204" s="533">
        <f t="shared" si="639"/>
        <v>-57774135.110833324</v>
      </c>
      <c r="AE1204" s="529"/>
      <c r="AF1204" s="118"/>
      <c r="AG1204" s="270" t="s">
        <v>453</v>
      </c>
      <c r="AH1204" s="116"/>
      <c r="AI1204" s="116"/>
      <c r="AJ1204" s="116"/>
      <c r="AK1204" s="117">
        <f>AD1204</f>
        <v>-57774135.110833324</v>
      </c>
      <c r="AL1204" s="116">
        <f t="shared" si="653"/>
        <v>-57774135.110833324</v>
      </c>
      <c r="AM1204" s="115"/>
      <c r="AN1204" s="116"/>
      <c r="AO1204" s="348">
        <f t="shared" si="654"/>
        <v>0</v>
      </c>
      <c r="AP1204" s="297"/>
      <c r="AQ1204" s="101">
        <f t="shared" si="640"/>
        <v>-54637330.149999999</v>
      </c>
      <c r="AR1204" s="116"/>
      <c r="AS1204" s="116"/>
      <c r="AT1204" s="116"/>
      <c r="AU1204" s="117">
        <f>AQ1204</f>
        <v>-54637330.149999999</v>
      </c>
      <c r="AV1204" s="116">
        <f t="shared" si="655"/>
        <v>-54637330.149999999</v>
      </c>
      <c r="AW1204" s="115"/>
      <c r="AX1204" s="116"/>
      <c r="AY1204" s="343">
        <f t="shared" si="656"/>
        <v>0</v>
      </c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</row>
    <row r="1205" spans="1:76" s="21" customFormat="1" ht="12" customHeight="1">
      <c r="A1205" s="195">
        <v>25300621</v>
      </c>
      <c r="B1205" s="126" t="s">
        <v>2848</v>
      </c>
      <c r="C1205" s="109" t="s">
        <v>517</v>
      </c>
      <c r="D1205" s="130" t="str">
        <f t="shared" si="659"/>
        <v>Non-Op</v>
      </c>
      <c r="E1205" s="130"/>
      <c r="F1205" s="109"/>
      <c r="G1205" s="130"/>
      <c r="H1205" s="212" t="str">
        <f t="shared" si="674"/>
        <v/>
      </c>
      <c r="I1205" s="212" t="str">
        <f t="shared" si="675"/>
        <v/>
      </c>
      <c r="J1205" s="212" t="str">
        <f t="shared" si="676"/>
        <v/>
      </c>
      <c r="K1205" s="212" t="str">
        <f t="shared" si="672"/>
        <v>Non-Op</v>
      </c>
      <c r="L1205" s="212" t="str">
        <f t="shared" si="669"/>
        <v>NO</v>
      </c>
      <c r="M1205" s="212" t="str">
        <f t="shared" si="670"/>
        <v>NO</v>
      </c>
      <c r="N1205" s="212" t="str">
        <f t="shared" si="671"/>
        <v/>
      </c>
      <c r="O1205" s="212"/>
      <c r="P1205" s="110">
        <v>-6873798.2400000002</v>
      </c>
      <c r="Q1205" s="110">
        <v>-6800071.2800000003</v>
      </c>
      <c r="R1205" s="110">
        <v>-6726344.3200000003</v>
      </c>
      <c r="S1205" s="110">
        <v>-6652617.3600000003</v>
      </c>
      <c r="T1205" s="110">
        <v>-6578890.4000000004</v>
      </c>
      <c r="U1205" s="110">
        <v>-6505163.4400000004</v>
      </c>
      <c r="V1205" s="110">
        <v>-6431436.4800000004</v>
      </c>
      <c r="W1205" s="110">
        <v>-6357709.5199999996</v>
      </c>
      <c r="X1205" s="110">
        <v>-6283982.5599999996</v>
      </c>
      <c r="Y1205" s="110">
        <v>-6210255.5999999996</v>
      </c>
      <c r="Z1205" s="110">
        <v>-6136528.6399999997</v>
      </c>
      <c r="AA1205" s="110">
        <v>-6062801.6799999997</v>
      </c>
      <c r="AB1205" s="110">
        <v>-5989074.7199999997</v>
      </c>
      <c r="AC1205" s="110"/>
      <c r="AD1205" s="533">
        <f t="shared" si="639"/>
        <v>-6431436.4800000004</v>
      </c>
      <c r="AE1205" s="529"/>
      <c r="AF1205" s="119"/>
      <c r="AG1205" s="269" t="s">
        <v>453</v>
      </c>
      <c r="AH1205" s="116"/>
      <c r="AI1205" s="116"/>
      <c r="AJ1205" s="116"/>
      <c r="AK1205" s="117">
        <f>AD1205</f>
        <v>-6431436.4800000004</v>
      </c>
      <c r="AL1205" s="116">
        <f t="shared" si="653"/>
        <v>-6431436.4800000004</v>
      </c>
      <c r="AM1205" s="115"/>
      <c r="AN1205" s="116"/>
      <c r="AO1205" s="348">
        <f t="shared" si="654"/>
        <v>0</v>
      </c>
      <c r="AP1205" s="297"/>
      <c r="AQ1205" s="101">
        <f t="shared" si="640"/>
        <v>-5989074.7199999997</v>
      </c>
      <c r="AR1205" s="116"/>
      <c r="AS1205" s="116"/>
      <c r="AT1205" s="116"/>
      <c r="AU1205" s="117">
        <f>AQ1205</f>
        <v>-5989074.7199999997</v>
      </c>
      <c r="AV1205" s="116">
        <f t="shared" si="655"/>
        <v>-5989074.7199999997</v>
      </c>
      <c r="AW1205" s="115"/>
      <c r="AX1205" s="116"/>
      <c r="AY1205" s="343">
        <f t="shared" si="656"/>
        <v>0</v>
      </c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</row>
    <row r="1206" spans="1:76" s="21" customFormat="1" ht="12" customHeight="1">
      <c r="A1206" s="195">
        <v>25300641</v>
      </c>
      <c r="B1206" s="126" t="s">
        <v>2849</v>
      </c>
      <c r="C1206" s="109" t="s">
        <v>812</v>
      </c>
      <c r="D1206" s="130" t="str">
        <f t="shared" si="659"/>
        <v>Non-Op</v>
      </c>
      <c r="E1206" s="130"/>
      <c r="F1206" s="109"/>
      <c r="G1206" s="130"/>
      <c r="H1206" s="212" t="str">
        <f t="shared" si="674"/>
        <v/>
      </c>
      <c r="I1206" s="212" t="str">
        <f t="shared" si="675"/>
        <v/>
      </c>
      <c r="J1206" s="212" t="str">
        <f t="shared" si="676"/>
        <v/>
      </c>
      <c r="K1206" s="212" t="str">
        <f t="shared" si="672"/>
        <v>Non-Op</v>
      </c>
      <c r="L1206" s="212" t="str">
        <f t="shared" si="669"/>
        <v>NO</v>
      </c>
      <c r="M1206" s="212" t="str">
        <f t="shared" si="670"/>
        <v>NO</v>
      </c>
      <c r="N1206" s="212" t="str">
        <f t="shared" si="671"/>
        <v/>
      </c>
      <c r="O1206" s="212"/>
      <c r="P1206" s="110">
        <v>0</v>
      </c>
      <c r="Q1206" s="110">
        <v>0</v>
      </c>
      <c r="R1206" s="110">
        <v>0</v>
      </c>
      <c r="S1206" s="110">
        <v>0</v>
      </c>
      <c r="T1206" s="110">
        <v>0</v>
      </c>
      <c r="U1206" s="110">
        <v>0</v>
      </c>
      <c r="V1206" s="110">
        <v>0</v>
      </c>
      <c r="W1206" s="110">
        <v>0</v>
      </c>
      <c r="X1206" s="110">
        <v>0</v>
      </c>
      <c r="Y1206" s="110">
        <v>0</v>
      </c>
      <c r="Z1206" s="110">
        <v>0</v>
      </c>
      <c r="AA1206" s="110">
        <v>0</v>
      </c>
      <c r="AB1206" s="110">
        <v>0</v>
      </c>
      <c r="AC1206" s="110"/>
      <c r="AD1206" s="533">
        <f t="shared" si="639"/>
        <v>0</v>
      </c>
      <c r="AE1206" s="529"/>
      <c r="AF1206" s="119"/>
      <c r="AG1206" s="270" t="s">
        <v>453</v>
      </c>
      <c r="AH1206" s="116"/>
      <c r="AI1206" s="116"/>
      <c r="AJ1206" s="116"/>
      <c r="AK1206" s="117">
        <f>AD1206</f>
        <v>0</v>
      </c>
      <c r="AL1206" s="116">
        <f t="shared" si="653"/>
        <v>0</v>
      </c>
      <c r="AM1206" s="115"/>
      <c r="AN1206" s="116"/>
      <c r="AO1206" s="348">
        <f t="shared" si="654"/>
        <v>0</v>
      </c>
      <c r="AP1206" s="297"/>
      <c r="AQ1206" s="101">
        <f t="shared" si="640"/>
        <v>0</v>
      </c>
      <c r="AR1206" s="116"/>
      <c r="AS1206" s="116"/>
      <c r="AT1206" s="116"/>
      <c r="AU1206" s="117">
        <f>AQ1206</f>
        <v>0</v>
      </c>
      <c r="AV1206" s="116">
        <f t="shared" si="655"/>
        <v>0</v>
      </c>
      <c r="AW1206" s="115"/>
      <c r="AX1206" s="116"/>
      <c r="AY1206" s="343">
        <f t="shared" si="656"/>
        <v>0</v>
      </c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</row>
    <row r="1207" spans="1:76" s="21" customFormat="1" ht="12" customHeight="1">
      <c r="A1207" s="195">
        <v>25300642</v>
      </c>
      <c r="B1207" s="126" t="s">
        <v>2850</v>
      </c>
      <c r="C1207" s="109" t="s">
        <v>813</v>
      </c>
      <c r="D1207" s="130" t="str">
        <f t="shared" si="659"/>
        <v>Non-Op</v>
      </c>
      <c r="E1207" s="130"/>
      <c r="F1207" s="109"/>
      <c r="G1207" s="130"/>
      <c r="H1207" s="212" t="str">
        <f t="shared" si="674"/>
        <v/>
      </c>
      <c r="I1207" s="212" t="str">
        <f t="shared" si="675"/>
        <v/>
      </c>
      <c r="J1207" s="212" t="str">
        <f t="shared" si="676"/>
        <v/>
      </c>
      <c r="K1207" s="212" t="str">
        <f t="shared" si="672"/>
        <v>Non-Op</v>
      </c>
      <c r="L1207" s="212" t="str">
        <f t="shared" si="669"/>
        <v>NO</v>
      </c>
      <c r="M1207" s="212" t="str">
        <f t="shared" si="670"/>
        <v>NO</v>
      </c>
      <c r="N1207" s="212" t="str">
        <f t="shared" si="671"/>
        <v/>
      </c>
      <c r="O1207" s="212"/>
      <c r="P1207" s="110">
        <v>0</v>
      </c>
      <c r="Q1207" s="110">
        <v>0</v>
      </c>
      <c r="R1207" s="110">
        <v>0</v>
      </c>
      <c r="S1207" s="110">
        <v>0</v>
      </c>
      <c r="T1207" s="110">
        <v>0</v>
      </c>
      <c r="U1207" s="110">
        <v>0</v>
      </c>
      <c r="V1207" s="110">
        <v>0</v>
      </c>
      <c r="W1207" s="110">
        <v>0</v>
      </c>
      <c r="X1207" s="110">
        <v>0</v>
      </c>
      <c r="Y1207" s="110">
        <v>0</v>
      </c>
      <c r="Z1207" s="110">
        <v>0</v>
      </c>
      <c r="AA1207" s="110">
        <v>0</v>
      </c>
      <c r="AB1207" s="110">
        <v>0</v>
      </c>
      <c r="AC1207" s="110"/>
      <c r="AD1207" s="533">
        <f t="shared" si="639"/>
        <v>0</v>
      </c>
      <c r="AE1207" s="529"/>
      <c r="AF1207" s="119"/>
      <c r="AG1207" s="270" t="s">
        <v>453</v>
      </c>
      <c r="AH1207" s="116"/>
      <c r="AI1207" s="116"/>
      <c r="AJ1207" s="116"/>
      <c r="AK1207" s="117">
        <f>AD1207</f>
        <v>0</v>
      </c>
      <c r="AL1207" s="116">
        <f t="shared" si="653"/>
        <v>0</v>
      </c>
      <c r="AM1207" s="115"/>
      <c r="AN1207" s="116"/>
      <c r="AO1207" s="348">
        <f t="shared" si="654"/>
        <v>0</v>
      </c>
      <c r="AP1207" s="297"/>
      <c r="AQ1207" s="101">
        <f t="shared" si="640"/>
        <v>0</v>
      </c>
      <c r="AR1207" s="116"/>
      <c r="AS1207" s="116"/>
      <c r="AT1207" s="116"/>
      <c r="AU1207" s="117">
        <f>AQ1207</f>
        <v>0</v>
      </c>
      <c r="AV1207" s="116">
        <f t="shared" si="655"/>
        <v>0</v>
      </c>
      <c r="AW1207" s="115"/>
      <c r="AX1207" s="116"/>
      <c r="AY1207" s="343">
        <f t="shared" si="656"/>
        <v>0</v>
      </c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</row>
    <row r="1208" spans="1:76" s="21" customFormat="1" ht="12" customHeight="1">
      <c r="A1208" s="195">
        <v>25300663</v>
      </c>
      <c r="B1208" s="126" t="s">
        <v>933</v>
      </c>
      <c r="C1208" s="109" t="s">
        <v>934</v>
      </c>
      <c r="D1208" s="130" t="str">
        <f t="shared" si="659"/>
        <v>CRB</v>
      </c>
      <c r="E1208" s="130"/>
      <c r="F1208" s="109"/>
      <c r="G1208" s="130"/>
      <c r="H1208" s="212" t="str">
        <f t="shared" si="674"/>
        <v/>
      </c>
      <c r="I1208" s="212" t="str">
        <f t="shared" si="675"/>
        <v>ERB</v>
      </c>
      <c r="J1208" s="212" t="str">
        <f t="shared" si="676"/>
        <v>GRB</v>
      </c>
      <c r="K1208" s="212" t="str">
        <f t="shared" si="672"/>
        <v/>
      </c>
      <c r="L1208" s="212" t="str">
        <f t="shared" si="669"/>
        <v>NO</v>
      </c>
      <c r="M1208" s="212" t="str">
        <f t="shared" si="670"/>
        <v>NO</v>
      </c>
      <c r="N1208" s="212" t="str">
        <f t="shared" si="671"/>
        <v/>
      </c>
      <c r="O1208" s="212"/>
      <c r="P1208" s="110">
        <v>-18424.28</v>
      </c>
      <c r="Q1208" s="110">
        <v>-14739.44</v>
      </c>
      <c r="R1208" s="110">
        <v>-11054.6</v>
      </c>
      <c r="S1208" s="110">
        <v>-7369.76</v>
      </c>
      <c r="T1208" s="110">
        <v>-3684.92</v>
      </c>
      <c r="U1208" s="110">
        <v>0</v>
      </c>
      <c r="V1208" s="110">
        <v>0</v>
      </c>
      <c r="W1208" s="110">
        <v>0</v>
      </c>
      <c r="X1208" s="110">
        <v>0</v>
      </c>
      <c r="Y1208" s="110">
        <v>0</v>
      </c>
      <c r="Z1208" s="110">
        <v>0</v>
      </c>
      <c r="AA1208" s="110">
        <v>0</v>
      </c>
      <c r="AB1208" s="110">
        <v>0</v>
      </c>
      <c r="AC1208" s="110"/>
      <c r="AD1208" s="533">
        <f t="shared" si="639"/>
        <v>-3838.4050000000002</v>
      </c>
      <c r="AE1208" s="529" t="s">
        <v>707</v>
      </c>
      <c r="AF1208" s="119" t="s">
        <v>472</v>
      </c>
      <c r="AG1208" s="270" t="s">
        <v>644</v>
      </c>
      <c r="AH1208" s="116"/>
      <c r="AI1208" s="116">
        <f>AD1208*C1355</f>
        <v>-2512.2360724999999</v>
      </c>
      <c r="AJ1208" s="116">
        <f>AD1208*C1356</f>
        <v>-1326.1689274999999</v>
      </c>
      <c r="AK1208" s="117"/>
      <c r="AL1208" s="116">
        <f t="shared" si="653"/>
        <v>-3838.4049999999997</v>
      </c>
      <c r="AM1208" s="115"/>
      <c r="AN1208" s="116"/>
      <c r="AO1208" s="348">
        <f t="shared" si="654"/>
        <v>0</v>
      </c>
      <c r="AP1208" s="297"/>
      <c r="AQ1208" s="101">
        <f t="shared" si="640"/>
        <v>0</v>
      </c>
      <c r="AR1208" s="116"/>
      <c r="AS1208" s="116">
        <f>AQ1208*C1355</f>
        <v>0</v>
      </c>
      <c r="AT1208" s="116">
        <f>AQ1208*C1356</f>
        <v>0</v>
      </c>
      <c r="AU1208" s="117"/>
      <c r="AV1208" s="116">
        <f t="shared" si="655"/>
        <v>0</v>
      </c>
      <c r="AW1208" s="115"/>
      <c r="AX1208" s="116"/>
      <c r="AY1208" s="343">
        <f t="shared" si="656"/>
        <v>0</v>
      </c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</row>
    <row r="1209" spans="1:76" s="21" customFormat="1" ht="12" customHeight="1">
      <c r="A1209" s="195">
        <v>25300731</v>
      </c>
      <c r="B1209" s="126" t="s">
        <v>2851</v>
      </c>
      <c r="C1209" s="109" t="s">
        <v>1186</v>
      </c>
      <c r="D1209" s="130" t="str">
        <f t="shared" si="659"/>
        <v>W/C</v>
      </c>
      <c r="E1209" s="130"/>
      <c r="F1209" s="109"/>
      <c r="G1209" s="130"/>
      <c r="H1209" s="212" t="str">
        <f t="shared" si="674"/>
        <v/>
      </c>
      <c r="I1209" s="212" t="str">
        <f t="shared" si="675"/>
        <v/>
      </c>
      <c r="J1209" s="212" t="str">
        <f t="shared" si="676"/>
        <v/>
      </c>
      <c r="K1209" s="212" t="str">
        <f t="shared" si="672"/>
        <v/>
      </c>
      <c r="L1209" s="212" t="str">
        <f t="shared" si="669"/>
        <v>NO</v>
      </c>
      <c r="M1209" s="212" t="str">
        <f t="shared" si="670"/>
        <v>W/C</v>
      </c>
      <c r="N1209" s="212" t="str">
        <f t="shared" si="671"/>
        <v>W/C</v>
      </c>
      <c r="O1209" s="212"/>
      <c r="P1209" s="110">
        <v>-15154.75</v>
      </c>
      <c r="Q1209" s="110">
        <v>-15154.75</v>
      </c>
      <c r="R1209" s="110">
        <v>-15154.75</v>
      </c>
      <c r="S1209" s="110">
        <v>-15154.75</v>
      </c>
      <c r="T1209" s="110">
        <v>-15154.75</v>
      </c>
      <c r="U1209" s="110">
        <v>-15154.75</v>
      </c>
      <c r="V1209" s="110">
        <v>-15154.75</v>
      </c>
      <c r="W1209" s="110">
        <v>-15154.75</v>
      </c>
      <c r="X1209" s="110">
        <v>-15154.75</v>
      </c>
      <c r="Y1209" s="110">
        <v>-15154.75</v>
      </c>
      <c r="Z1209" s="110">
        <v>-15154.75</v>
      </c>
      <c r="AA1209" s="110">
        <v>-15154.75</v>
      </c>
      <c r="AB1209" s="110">
        <v>-15154.75</v>
      </c>
      <c r="AC1209" s="110"/>
      <c r="AD1209" s="533">
        <f t="shared" si="639"/>
        <v>-15154.75</v>
      </c>
      <c r="AE1209" s="529"/>
      <c r="AF1209" s="119"/>
      <c r="AG1209" s="270"/>
      <c r="AH1209" s="116"/>
      <c r="AI1209" s="116"/>
      <c r="AJ1209" s="116"/>
      <c r="AK1209" s="117"/>
      <c r="AL1209" s="116">
        <f t="shared" si="653"/>
        <v>0</v>
      </c>
      <c r="AM1209" s="115"/>
      <c r="AN1209" s="116">
        <f>AD1209</f>
        <v>-15154.75</v>
      </c>
      <c r="AO1209" s="348">
        <f t="shared" si="654"/>
        <v>-15154.75</v>
      </c>
      <c r="AP1209" s="297"/>
      <c r="AQ1209" s="101">
        <f t="shared" si="640"/>
        <v>-15154.75</v>
      </c>
      <c r="AR1209" s="116"/>
      <c r="AS1209" s="116"/>
      <c r="AT1209" s="116"/>
      <c r="AU1209" s="117"/>
      <c r="AV1209" s="116">
        <f t="shared" si="655"/>
        <v>0</v>
      </c>
      <c r="AW1209" s="115"/>
      <c r="AX1209" s="116">
        <f>AQ1209</f>
        <v>-15154.75</v>
      </c>
      <c r="AY1209" s="343">
        <f t="shared" si="656"/>
        <v>-15154.75</v>
      </c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</row>
    <row r="1210" spans="1:76" s="21" customFormat="1" ht="12" customHeight="1">
      <c r="A1210" s="195">
        <v>25300733</v>
      </c>
      <c r="B1210" s="126" t="s">
        <v>2852</v>
      </c>
      <c r="C1210" s="109" t="s">
        <v>1187</v>
      </c>
      <c r="D1210" s="130" t="str">
        <f t="shared" si="659"/>
        <v>W/C</v>
      </c>
      <c r="E1210" s="130"/>
      <c r="F1210" s="109"/>
      <c r="G1210" s="130"/>
      <c r="H1210" s="212" t="str">
        <f t="shared" si="674"/>
        <v/>
      </c>
      <c r="I1210" s="212" t="str">
        <f t="shared" si="675"/>
        <v/>
      </c>
      <c r="J1210" s="212" t="str">
        <f t="shared" si="676"/>
        <v/>
      </c>
      <c r="K1210" s="212" t="str">
        <f t="shared" si="672"/>
        <v/>
      </c>
      <c r="L1210" s="212" t="str">
        <f t="shared" si="669"/>
        <v>NO</v>
      </c>
      <c r="M1210" s="212" t="str">
        <f t="shared" si="670"/>
        <v>W/C</v>
      </c>
      <c r="N1210" s="212" t="str">
        <f t="shared" si="671"/>
        <v>W/C</v>
      </c>
      <c r="O1210" s="212"/>
      <c r="P1210" s="110">
        <v>-50468.17</v>
      </c>
      <c r="Q1210" s="110">
        <v>-50468.17</v>
      </c>
      <c r="R1210" s="110">
        <v>-50468.17</v>
      </c>
      <c r="S1210" s="110">
        <v>-50468.17</v>
      </c>
      <c r="T1210" s="110">
        <v>-50468.17</v>
      </c>
      <c r="U1210" s="110">
        <v>-50468.17</v>
      </c>
      <c r="V1210" s="110">
        <v>-50468.17</v>
      </c>
      <c r="W1210" s="110">
        <v>-50468.17</v>
      </c>
      <c r="X1210" s="110">
        <v>-50468.17</v>
      </c>
      <c r="Y1210" s="110">
        <v>-50468.17</v>
      </c>
      <c r="Z1210" s="110">
        <v>-50468.17</v>
      </c>
      <c r="AA1210" s="110">
        <v>-50468.17</v>
      </c>
      <c r="AB1210" s="110">
        <v>-50468.17</v>
      </c>
      <c r="AC1210" s="110"/>
      <c r="AD1210" s="533">
        <f t="shared" si="639"/>
        <v>-50468.169999999991</v>
      </c>
      <c r="AE1210" s="529"/>
      <c r="AF1210" s="119"/>
      <c r="AG1210" s="270"/>
      <c r="AH1210" s="116"/>
      <c r="AI1210" s="116"/>
      <c r="AJ1210" s="116"/>
      <c r="AK1210" s="117"/>
      <c r="AL1210" s="116">
        <f t="shared" si="653"/>
        <v>0</v>
      </c>
      <c r="AM1210" s="115"/>
      <c r="AN1210" s="116">
        <f>AD1210</f>
        <v>-50468.169999999991</v>
      </c>
      <c r="AO1210" s="348">
        <f t="shared" si="654"/>
        <v>-50468.169999999991</v>
      </c>
      <c r="AP1210" s="297"/>
      <c r="AQ1210" s="101">
        <f t="shared" si="640"/>
        <v>-50468.17</v>
      </c>
      <c r="AR1210" s="116"/>
      <c r="AS1210" s="116"/>
      <c r="AT1210" s="116"/>
      <c r="AU1210" s="117"/>
      <c r="AV1210" s="116">
        <f t="shared" si="655"/>
        <v>0</v>
      </c>
      <c r="AW1210" s="115"/>
      <c r="AX1210" s="116">
        <f>AQ1210</f>
        <v>-50468.17</v>
      </c>
      <c r="AY1210" s="343">
        <f t="shared" si="656"/>
        <v>-50468.17</v>
      </c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</row>
    <row r="1211" spans="1:76" s="21" customFormat="1" ht="12" customHeight="1">
      <c r="A1211" s="202">
        <v>25300741</v>
      </c>
      <c r="B1211" s="130" t="s">
        <v>2853</v>
      </c>
      <c r="C1211" s="109" t="s">
        <v>1212</v>
      </c>
      <c r="D1211" s="130" t="str">
        <f t="shared" si="659"/>
        <v>Non-Op</v>
      </c>
      <c r="E1211" s="130"/>
      <c r="F1211" s="109"/>
      <c r="G1211" s="130"/>
      <c r="H1211" s="212" t="str">
        <f t="shared" si="674"/>
        <v/>
      </c>
      <c r="I1211" s="212" t="str">
        <f t="shared" si="675"/>
        <v/>
      </c>
      <c r="J1211" s="212" t="str">
        <f t="shared" si="676"/>
        <v/>
      </c>
      <c r="K1211" s="212" t="str">
        <f t="shared" si="672"/>
        <v>Non-Op</v>
      </c>
      <c r="L1211" s="212" t="str">
        <f t="shared" si="669"/>
        <v>NO</v>
      </c>
      <c r="M1211" s="212" t="str">
        <f t="shared" si="670"/>
        <v>NO</v>
      </c>
      <c r="N1211" s="212" t="str">
        <f t="shared" si="671"/>
        <v/>
      </c>
      <c r="O1211" s="212"/>
      <c r="P1211" s="110">
        <v>0</v>
      </c>
      <c r="Q1211" s="110">
        <v>0</v>
      </c>
      <c r="R1211" s="110">
        <v>0</v>
      </c>
      <c r="S1211" s="110">
        <v>0</v>
      </c>
      <c r="T1211" s="110">
        <v>0</v>
      </c>
      <c r="U1211" s="110">
        <v>0</v>
      </c>
      <c r="V1211" s="110">
        <v>0</v>
      </c>
      <c r="W1211" s="110">
        <v>0</v>
      </c>
      <c r="X1211" s="110">
        <v>0</v>
      </c>
      <c r="Y1211" s="110">
        <v>0</v>
      </c>
      <c r="Z1211" s="110">
        <v>0</v>
      </c>
      <c r="AA1211" s="110">
        <v>0</v>
      </c>
      <c r="AB1211" s="110">
        <v>0</v>
      </c>
      <c r="AC1211" s="110"/>
      <c r="AD1211" s="533">
        <f t="shared" si="639"/>
        <v>0</v>
      </c>
      <c r="AE1211" s="529"/>
      <c r="AF1211" s="119"/>
      <c r="AG1211" s="270" t="s">
        <v>453</v>
      </c>
      <c r="AH1211" s="116"/>
      <c r="AI1211" s="116"/>
      <c r="AJ1211" s="116"/>
      <c r="AK1211" s="117">
        <f>AD1211</f>
        <v>0</v>
      </c>
      <c r="AL1211" s="116">
        <f t="shared" si="653"/>
        <v>0</v>
      </c>
      <c r="AM1211" s="115"/>
      <c r="AN1211" s="116"/>
      <c r="AO1211" s="348">
        <f t="shared" si="654"/>
        <v>0</v>
      </c>
      <c r="AP1211" s="297"/>
      <c r="AQ1211" s="101">
        <f t="shared" si="640"/>
        <v>0</v>
      </c>
      <c r="AR1211" s="116"/>
      <c r="AS1211" s="116"/>
      <c r="AT1211" s="116"/>
      <c r="AU1211" s="117">
        <f>AQ1211</f>
        <v>0</v>
      </c>
      <c r="AV1211" s="116">
        <f t="shared" si="655"/>
        <v>0</v>
      </c>
      <c r="AW1211" s="115"/>
      <c r="AX1211" s="116"/>
      <c r="AY1211" s="343">
        <f t="shared" si="656"/>
        <v>0</v>
      </c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</row>
    <row r="1212" spans="1:76" s="21" customFormat="1" ht="12" customHeight="1">
      <c r="A1212" s="202">
        <v>25300742</v>
      </c>
      <c r="B1212" s="130" t="s">
        <v>2854</v>
      </c>
      <c r="C1212" s="109" t="s">
        <v>1209</v>
      </c>
      <c r="D1212" s="130" t="str">
        <f t="shared" si="659"/>
        <v>Non-Op</v>
      </c>
      <c r="E1212" s="130"/>
      <c r="F1212" s="109"/>
      <c r="G1212" s="130"/>
      <c r="H1212" s="212" t="str">
        <f t="shared" si="674"/>
        <v/>
      </c>
      <c r="I1212" s="212" t="str">
        <f t="shared" si="675"/>
        <v/>
      </c>
      <c r="J1212" s="212" t="str">
        <f t="shared" si="676"/>
        <v/>
      </c>
      <c r="K1212" s="212" t="str">
        <f t="shared" si="672"/>
        <v>Non-Op</v>
      </c>
      <c r="L1212" s="212" t="str">
        <f t="shared" si="669"/>
        <v>NO</v>
      </c>
      <c r="M1212" s="212" t="str">
        <f t="shared" si="670"/>
        <v>NO</v>
      </c>
      <c r="N1212" s="212" t="str">
        <f t="shared" si="671"/>
        <v/>
      </c>
      <c r="O1212" s="212"/>
      <c r="P1212" s="110">
        <v>0</v>
      </c>
      <c r="Q1212" s="110">
        <v>0</v>
      </c>
      <c r="R1212" s="110">
        <v>0</v>
      </c>
      <c r="S1212" s="110">
        <v>0</v>
      </c>
      <c r="T1212" s="110">
        <v>0</v>
      </c>
      <c r="U1212" s="110">
        <v>-241756.9</v>
      </c>
      <c r="V1212" s="110">
        <v>0</v>
      </c>
      <c r="W1212" s="110">
        <v>0</v>
      </c>
      <c r="X1212" s="110">
        <v>0</v>
      </c>
      <c r="Y1212" s="110">
        <v>0</v>
      </c>
      <c r="Z1212" s="110">
        <v>0</v>
      </c>
      <c r="AA1212" s="110">
        <v>0</v>
      </c>
      <c r="AB1212" s="110">
        <v>0</v>
      </c>
      <c r="AC1212" s="110"/>
      <c r="AD1212" s="533">
        <f t="shared" si="639"/>
        <v>-20146.408333333333</v>
      </c>
      <c r="AE1212" s="529"/>
      <c r="AF1212" s="119"/>
      <c r="AG1212" s="270" t="s">
        <v>453</v>
      </c>
      <c r="AH1212" s="116"/>
      <c r="AI1212" s="116"/>
      <c r="AJ1212" s="116"/>
      <c r="AK1212" s="117">
        <f>AD1212</f>
        <v>-20146.408333333333</v>
      </c>
      <c r="AL1212" s="116">
        <f t="shared" si="653"/>
        <v>-20146.408333333333</v>
      </c>
      <c r="AM1212" s="115"/>
      <c r="AN1212" s="116"/>
      <c r="AO1212" s="348">
        <f t="shared" si="654"/>
        <v>0</v>
      </c>
      <c r="AP1212" s="297"/>
      <c r="AQ1212" s="101">
        <f t="shared" si="640"/>
        <v>0</v>
      </c>
      <c r="AR1212" s="116"/>
      <c r="AS1212" s="116"/>
      <c r="AT1212" s="116"/>
      <c r="AU1212" s="117">
        <f>AQ1212</f>
        <v>0</v>
      </c>
      <c r="AV1212" s="116">
        <f t="shared" si="655"/>
        <v>0</v>
      </c>
      <c r="AW1212" s="115"/>
      <c r="AX1212" s="116"/>
      <c r="AY1212" s="343">
        <f t="shared" si="656"/>
        <v>0</v>
      </c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</row>
    <row r="1213" spans="1:76" s="21" customFormat="1" ht="12" customHeight="1">
      <c r="A1213" s="195">
        <v>25300761</v>
      </c>
      <c r="B1213" s="126" t="s">
        <v>2855</v>
      </c>
      <c r="C1213" s="109" t="s">
        <v>132</v>
      </c>
      <c r="D1213" s="130" t="str">
        <f t="shared" si="659"/>
        <v>W/C</v>
      </c>
      <c r="E1213" s="130"/>
      <c r="F1213" s="109"/>
      <c r="G1213" s="130"/>
      <c r="H1213" s="212" t="str">
        <f t="shared" si="674"/>
        <v/>
      </c>
      <c r="I1213" s="212" t="str">
        <f t="shared" si="675"/>
        <v/>
      </c>
      <c r="J1213" s="212" t="str">
        <f t="shared" si="676"/>
        <v/>
      </c>
      <c r="K1213" s="212" t="str">
        <f t="shared" si="672"/>
        <v/>
      </c>
      <c r="L1213" s="212" t="str">
        <f t="shared" si="669"/>
        <v>NO</v>
      </c>
      <c r="M1213" s="212" t="str">
        <f t="shared" si="670"/>
        <v>W/C</v>
      </c>
      <c r="N1213" s="212" t="str">
        <f t="shared" si="671"/>
        <v>W/C</v>
      </c>
      <c r="O1213" s="212"/>
      <c r="P1213" s="110">
        <v>-142613.81</v>
      </c>
      <c r="Q1213" s="110">
        <v>-140367.37</v>
      </c>
      <c r="R1213" s="110">
        <v>-138120.93</v>
      </c>
      <c r="S1213" s="110">
        <v>-135874.49</v>
      </c>
      <c r="T1213" s="110">
        <v>-133628.04999999999</v>
      </c>
      <c r="U1213" s="110">
        <v>-131381.60999999999</v>
      </c>
      <c r="V1213" s="110">
        <v>-129135.17</v>
      </c>
      <c r="W1213" s="110">
        <v>-126888.73</v>
      </c>
      <c r="X1213" s="110">
        <v>-124642.29</v>
      </c>
      <c r="Y1213" s="110">
        <v>-122395.85</v>
      </c>
      <c r="Z1213" s="110">
        <v>-120149.41</v>
      </c>
      <c r="AA1213" s="110">
        <v>-117902.97</v>
      </c>
      <c r="AB1213" s="110">
        <v>-115656.53</v>
      </c>
      <c r="AC1213" s="110"/>
      <c r="AD1213" s="533">
        <f t="shared" si="639"/>
        <v>-129135.16999999998</v>
      </c>
      <c r="AE1213" s="529"/>
      <c r="AF1213" s="119"/>
      <c r="AG1213" s="269"/>
      <c r="AH1213" s="116"/>
      <c r="AI1213" s="116"/>
      <c r="AJ1213" s="116"/>
      <c r="AK1213" s="117"/>
      <c r="AL1213" s="116">
        <f t="shared" si="653"/>
        <v>0</v>
      </c>
      <c r="AM1213" s="115"/>
      <c r="AN1213" s="116">
        <f>AD1213</f>
        <v>-129135.16999999998</v>
      </c>
      <c r="AO1213" s="348">
        <f t="shared" si="654"/>
        <v>-129135.16999999998</v>
      </c>
      <c r="AP1213" s="297"/>
      <c r="AQ1213" s="101">
        <f t="shared" si="640"/>
        <v>-115656.53</v>
      </c>
      <c r="AR1213" s="116"/>
      <c r="AS1213" s="116"/>
      <c r="AT1213" s="116"/>
      <c r="AU1213" s="117"/>
      <c r="AV1213" s="116">
        <f t="shared" si="655"/>
        <v>0</v>
      </c>
      <c r="AW1213" s="115"/>
      <c r="AX1213" s="116">
        <f>AQ1213</f>
        <v>-115656.53</v>
      </c>
      <c r="AY1213" s="343">
        <f t="shared" si="656"/>
        <v>-115656.53</v>
      </c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</row>
    <row r="1214" spans="1:76" s="21" customFormat="1" ht="12" customHeight="1">
      <c r="A1214" s="195">
        <v>25300771</v>
      </c>
      <c r="B1214" s="126" t="s">
        <v>2856</v>
      </c>
      <c r="C1214" s="109" t="s">
        <v>94</v>
      </c>
      <c r="D1214" s="130" t="str">
        <f t="shared" si="659"/>
        <v>W/C</v>
      </c>
      <c r="E1214" s="130"/>
      <c r="F1214" s="109"/>
      <c r="G1214" s="130"/>
      <c r="H1214" s="212" t="str">
        <f t="shared" si="674"/>
        <v/>
      </c>
      <c r="I1214" s="212" t="str">
        <f t="shared" si="675"/>
        <v/>
      </c>
      <c r="J1214" s="212" t="str">
        <f t="shared" si="676"/>
        <v/>
      </c>
      <c r="K1214" s="212" t="str">
        <f t="shared" si="672"/>
        <v/>
      </c>
      <c r="L1214" s="212" t="str">
        <f t="shared" si="669"/>
        <v>NO</v>
      </c>
      <c r="M1214" s="212" t="str">
        <f t="shared" si="670"/>
        <v>W/C</v>
      </c>
      <c r="N1214" s="212" t="str">
        <f t="shared" si="671"/>
        <v>W/C</v>
      </c>
      <c r="O1214" s="212"/>
      <c r="P1214" s="110">
        <v>-6675741.9699999997</v>
      </c>
      <c r="Q1214" s="110">
        <v>-6678660.3300000001</v>
      </c>
      <c r="R1214" s="110">
        <v>-6775663.4299999997</v>
      </c>
      <c r="S1214" s="110">
        <v>-7095498.2300000004</v>
      </c>
      <c r="T1214" s="110">
        <v>-7179379.6399999997</v>
      </c>
      <c r="U1214" s="110">
        <v>-7295994.25</v>
      </c>
      <c r="V1214" s="110">
        <v>-5812374.1699999999</v>
      </c>
      <c r="W1214" s="110">
        <v>-5527764.7000000002</v>
      </c>
      <c r="X1214" s="110">
        <v>-6330180.0099999998</v>
      </c>
      <c r="Y1214" s="110">
        <v>-5816428.1200000001</v>
      </c>
      <c r="Z1214" s="110">
        <v>-6338471.0099999998</v>
      </c>
      <c r="AA1214" s="110">
        <v>-6404886.3700000001</v>
      </c>
      <c r="AB1214" s="110">
        <v>-6657835.5</v>
      </c>
      <c r="AC1214" s="110"/>
      <c r="AD1214" s="533">
        <f t="shared" si="639"/>
        <v>-6493507.4162500007</v>
      </c>
      <c r="AE1214" s="529"/>
      <c r="AF1214" s="119"/>
      <c r="AG1214" s="269" t="s">
        <v>124</v>
      </c>
      <c r="AH1214" s="116"/>
      <c r="AI1214" s="116"/>
      <c r="AJ1214" s="116"/>
      <c r="AK1214" s="117"/>
      <c r="AL1214" s="116">
        <f t="shared" si="653"/>
        <v>0</v>
      </c>
      <c r="AM1214" s="115"/>
      <c r="AN1214" s="116">
        <f>AD1214</f>
        <v>-6493507.4162500007</v>
      </c>
      <c r="AO1214" s="348">
        <f t="shared" si="654"/>
        <v>-6493507.4162500007</v>
      </c>
      <c r="AP1214" s="297"/>
      <c r="AQ1214" s="101">
        <f t="shared" si="640"/>
        <v>-6657835.5</v>
      </c>
      <c r="AR1214" s="116"/>
      <c r="AS1214" s="116"/>
      <c r="AT1214" s="116"/>
      <c r="AU1214" s="117"/>
      <c r="AV1214" s="116">
        <f t="shared" si="655"/>
        <v>0</v>
      </c>
      <c r="AW1214" s="115"/>
      <c r="AX1214" s="116">
        <f t="shared" ref="AX1214:AX1217" si="677">AQ1214</f>
        <v>-6657835.5</v>
      </c>
      <c r="AY1214" s="343">
        <f t="shared" si="656"/>
        <v>-6657835.5</v>
      </c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</row>
    <row r="1215" spans="1:76" s="21" customFormat="1" ht="12" customHeight="1">
      <c r="A1215" s="195">
        <v>25300772</v>
      </c>
      <c r="B1215" s="126" t="s">
        <v>2857</v>
      </c>
      <c r="C1215" s="109" t="s">
        <v>795</v>
      </c>
      <c r="D1215" s="130" t="str">
        <f t="shared" si="659"/>
        <v>W/C</v>
      </c>
      <c r="E1215" s="130"/>
      <c r="F1215" s="109"/>
      <c r="G1215" s="130"/>
      <c r="H1215" s="212" t="str">
        <f t="shared" si="674"/>
        <v/>
      </c>
      <c r="I1215" s="212" t="str">
        <f t="shared" si="675"/>
        <v/>
      </c>
      <c r="J1215" s="212" t="str">
        <f t="shared" si="676"/>
        <v/>
      </c>
      <c r="K1215" s="212" t="str">
        <f t="shared" si="672"/>
        <v/>
      </c>
      <c r="L1215" s="212" t="str">
        <f t="shared" si="669"/>
        <v>NO</v>
      </c>
      <c r="M1215" s="212" t="str">
        <f t="shared" si="670"/>
        <v>W/C</v>
      </c>
      <c r="N1215" s="212" t="str">
        <f t="shared" si="671"/>
        <v>W/C</v>
      </c>
      <c r="O1215" s="212"/>
      <c r="P1215" s="110">
        <v>0</v>
      </c>
      <c r="Q1215" s="110">
        <v>-7065.36</v>
      </c>
      <c r="R1215" s="110">
        <v>-14169.37</v>
      </c>
      <c r="S1215" s="110">
        <v>0</v>
      </c>
      <c r="T1215" s="110">
        <v>-7154.9</v>
      </c>
      <c r="U1215" s="110">
        <v>25841.7</v>
      </c>
      <c r="V1215" s="110">
        <v>0</v>
      </c>
      <c r="W1215" s="110">
        <v>33850.5</v>
      </c>
      <c r="X1215" s="110">
        <v>24799.98</v>
      </c>
      <c r="Y1215" s="110">
        <v>0</v>
      </c>
      <c r="Z1215" s="110">
        <v>1697.68</v>
      </c>
      <c r="AA1215" s="110">
        <v>-11638.81</v>
      </c>
      <c r="AB1215" s="110">
        <v>0</v>
      </c>
      <c r="AC1215" s="110"/>
      <c r="AD1215" s="533">
        <f t="shared" si="639"/>
        <v>3846.7850000000003</v>
      </c>
      <c r="AE1215" s="529"/>
      <c r="AF1215" s="119"/>
      <c r="AG1215" s="269" t="s">
        <v>124</v>
      </c>
      <c r="AH1215" s="116"/>
      <c r="AI1215" s="116"/>
      <c r="AJ1215" s="116"/>
      <c r="AK1215" s="117"/>
      <c r="AL1215" s="116">
        <f t="shared" si="653"/>
        <v>0</v>
      </c>
      <c r="AM1215" s="115"/>
      <c r="AN1215" s="116">
        <f>AD1215</f>
        <v>3846.7850000000003</v>
      </c>
      <c r="AO1215" s="348">
        <f t="shared" si="654"/>
        <v>3846.7850000000003</v>
      </c>
      <c r="AP1215" s="297"/>
      <c r="AQ1215" s="101">
        <f t="shared" si="640"/>
        <v>0</v>
      </c>
      <c r="AR1215" s="116"/>
      <c r="AS1215" s="116"/>
      <c r="AT1215" s="116"/>
      <c r="AU1215" s="117"/>
      <c r="AV1215" s="116">
        <f t="shared" si="655"/>
        <v>0</v>
      </c>
      <c r="AW1215" s="115"/>
      <c r="AX1215" s="116">
        <f t="shared" si="677"/>
        <v>0</v>
      </c>
      <c r="AY1215" s="343">
        <f t="shared" si="656"/>
        <v>0</v>
      </c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</row>
    <row r="1216" spans="1:76" s="21" customFormat="1" ht="12" customHeight="1">
      <c r="A1216" s="434">
        <v>25300871</v>
      </c>
      <c r="B1216" s="449" t="s">
        <v>2858</v>
      </c>
      <c r="C1216" s="410" t="s">
        <v>1411</v>
      </c>
      <c r="D1216" s="411" t="str">
        <f t="shared" si="659"/>
        <v>W/C</v>
      </c>
      <c r="E1216" s="411"/>
      <c r="F1216" s="561">
        <v>42933</v>
      </c>
      <c r="G1216" s="411"/>
      <c r="H1216" s="412" t="str">
        <f t="shared" si="674"/>
        <v/>
      </c>
      <c r="I1216" s="412" t="str">
        <f t="shared" si="675"/>
        <v/>
      </c>
      <c r="J1216" s="412" t="str">
        <f t="shared" si="676"/>
        <v/>
      </c>
      <c r="K1216" s="412" t="str">
        <f t="shared" si="672"/>
        <v/>
      </c>
      <c r="L1216" s="412" t="str">
        <f t="shared" si="669"/>
        <v>NO</v>
      </c>
      <c r="M1216" s="412" t="str">
        <f t="shared" si="670"/>
        <v>W/C</v>
      </c>
      <c r="N1216" s="412" t="str">
        <f t="shared" si="671"/>
        <v>W/C</v>
      </c>
      <c r="O1216" s="412"/>
      <c r="P1216" s="413">
        <v>0</v>
      </c>
      <c r="Q1216" s="413">
        <v>-481100.2</v>
      </c>
      <c r="R1216" s="413">
        <v>-329910.14</v>
      </c>
      <c r="S1216" s="413">
        <v>-162446.39000000001</v>
      </c>
      <c r="T1216" s="413">
        <v>-103001.27</v>
      </c>
      <c r="U1216" s="413">
        <v>-42430.720000000001</v>
      </c>
      <c r="V1216" s="413">
        <v>0</v>
      </c>
      <c r="W1216" s="413">
        <v>0</v>
      </c>
      <c r="X1216" s="413">
        <v>0</v>
      </c>
      <c r="Y1216" s="413">
        <v>0</v>
      </c>
      <c r="Z1216" s="413">
        <v>0</v>
      </c>
      <c r="AA1216" s="413">
        <v>0</v>
      </c>
      <c r="AB1216" s="413">
        <v>0</v>
      </c>
      <c r="AC1216" s="413"/>
      <c r="AD1216" s="534">
        <f t="shared" si="639"/>
        <v>-93240.726666666669</v>
      </c>
      <c r="AE1216" s="530"/>
      <c r="AF1216" s="414"/>
      <c r="AG1216" s="415"/>
      <c r="AH1216" s="416"/>
      <c r="AI1216" s="416"/>
      <c r="AJ1216" s="416"/>
      <c r="AK1216" s="417"/>
      <c r="AL1216" s="416">
        <f t="shared" si="653"/>
        <v>0</v>
      </c>
      <c r="AM1216" s="418"/>
      <c r="AN1216" s="416">
        <f>AD1216</f>
        <v>-93240.726666666669</v>
      </c>
      <c r="AO1216" s="419">
        <f t="shared" si="654"/>
        <v>-93240.726666666669</v>
      </c>
      <c r="AP1216" s="297"/>
      <c r="AQ1216" s="420">
        <f t="shared" si="640"/>
        <v>0</v>
      </c>
      <c r="AR1216" s="416"/>
      <c r="AS1216" s="416"/>
      <c r="AT1216" s="416"/>
      <c r="AU1216" s="417"/>
      <c r="AV1216" s="416">
        <f t="shared" si="655"/>
        <v>0</v>
      </c>
      <c r="AW1216" s="418"/>
      <c r="AX1216" s="416">
        <f t="shared" si="677"/>
        <v>0</v>
      </c>
      <c r="AY1216" s="421">
        <f t="shared" si="656"/>
        <v>0</v>
      </c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</row>
    <row r="1217" spans="1:76" s="21" customFormat="1" ht="12" customHeight="1">
      <c r="A1217" s="195">
        <v>25301073</v>
      </c>
      <c r="B1217" s="126" t="s">
        <v>2859</v>
      </c>
      <c r="C1217" s="109" t="s">
        <v>62</v>
      </c>
      <c r="D1217" s="130" t="str">
        <f t="shared" si="659"/>
        <v>W/C</v>
      </c>
      <c r="E1217" s="130"/>
      <c r="F1217" s="109"/>
      <c r="G1217" s="130"/>
      <c r="H1217" s="212" t="str">
        <f t="shared" si="674"/>
        <v/>
      </c>
      <c r="I1217" s="212" t="str">
        <f t="shared" si="675"/>
        <v/>
      </c>
      <c r="J1217" s="212" t="str">
        <f t="shared" si="676"/>
        <v/>
      </c>
      <c r="K1217" s="212" t="str">
        <f t="shared" si="672"/>
        <v/>
      </c>
      <c r="L1217" s="212" t="str">
        <f t="shared" si="669"/>
        <v>NO</v>
      </c>
      <c r="M1217" s="212" t="str">
        <f t="shared" si="670"/>
        <v>W/C</v>
      </c>
      <c r="N1217" s="212" t="str">
        <f t="shared" si="671"/>
        <v>W/C</v>
      </c>
      <c r="O1217" s="212"/>
      <c r="P1217" s="110">
        <v>-711.51</v>
      </c>
      <c r="Q1217" s="110">
        <v>-531.51</v>
      </c>
      <c r="R1217" s="110">
        <v>-7807.83</v>
      </c>
      <c r="S1217" s="110">
        <v>-557.51</v>
      </c>
      <c r="T1217" s="110">
        <v>-752.51</v>
      </c>
      <c r="U1217" s="110">
        <v>-1102.96</v>
      </c>
      <c r="V1217" s="110">
        <v>0</v>
      </c>
      <c r="W1217" s="110">
        <v>-40</v>
      </c>
      <c r="X1217" s="110">
        <v>-45</v>
      </c>
      <c r="Y1217" s="110">
        <v>-45</v>
      </c>
      <c r="Z1217" s="110">
        <v>-135</v>
      </c>
      <c r="AA1217" s="110">
        <v>-235</v>
      </c>
      <c r="AB1217" s="110">
        <v>0</v>
      </c>
      <c r="AC1217" s="110"/>
      <c r="AD1217" s="533">
        <f t="shared" si="639"/>
        <v>-967.33958333333328</v>
      </c>
      <c r="AE1217" s="529"/>
      <c r="AF1217" s="118"/>
      <c r="AG1217" s="270"/>
      <c r="AH1217" s="116"/>
      <c r="AI1217" s="116"/>
      <c r="AJ1217" s="116"/>
      <c r="AK1217" s="117"/>
      <c r="AL1217" s="116">
        <f t="shared" si="653"/>
        <v>0</v>
      </c>
      <c r="AM1217" s="115"/>
      <c r="AN1217" s="116">
        <f>AD1217</f>
        <v>-967.33958333333328</v>
      </c>
      <c r="AO1217" s="348">
        <f t="shared" si="654"/>
        <v>-967.33958333333328</v>
      </c>
      <c r="AP1217" s="297"/>
      <c r="AQ1217" s="101">
        <f t="shared" si="640"/>
        <v>0</v>
      </c>
      <c r="AR1217" s="116"/>
      <c r="AS1217" s="116"/>
      <c r="AT1217" s="116"/>
      <c r="AU1217" s="117"/>
      <c r="AV1217" s="116">
        <f t="shared" si="655"/>
        <v>0</v>
      </c>
      <c r="AW1217" s="115"/>
      <c r="AX1217" s="116">
        <f t="shared" si="677"/>
        <v>0</v>
      </c>
      <c r="AY1217" s="343">
        <f t="shared" si="656"/>
        <v>0</v>
      </c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</row>
    <row r="1218" spans="1:76" s="21" customFormat="1" ht="12" customHeight="1">
      <c r="A1218" s="195">
        <v>25301151</v>
      </c>
      <c r="B1218" s="126" t="s">
        <v>2860</v>
      </c>
      <c r="C1218" s="109" t="s">
        <v>960</v>
      </c>
      <c r="D1218" s="130" t="str">
        <f t="shared" si="659"/>
        <v>Non-Op</v>
      </c>
      <c r="E1218" s="130"/>
      <c r="F1218" s="109"/>
      <c r="G1218" s="130"/>
      <c r="H1218" s="212" t="str">
        <f t="shared" si="674"/>
        <v/>
      </c>
      <c r="I1218" s="212" t="str">
        <f t="shared" si="675"/>
        <v/>
      </c>
      <c r="J1218" s="212" t="str">
        <f t="shared" si="676"/>
        <v/>
      </c>
      <c r="K1218" s="212" t="str">
        <f t="shared" si="672"/>
        <v>Non-Op</v>
      </c>
      <c r="L1218" s="212" t="str">
        <f t="shared" si="669"/>
        <v>NO</v>
      </c>
      <c r="M1218" s="212" t="str">
        <f t="shared" si="670"/>
        <v>NO</v>
      </c>
      <c r="N1218" s="212" t="str">
        <f t="shared" si="671"/>
        <v/>
      </c>
      <c r="O1218" s="212"/>
      <c r="P1218" s="110">
        <v>-1263041.29</v>
      </c>
      <c r="Q1218" s="110">
        <v>-1217932.6599999999</v>
      </c>
      <c r="R1218" s="110">
        <v>-1172824.03</v>
      </c>
      <c r="S1218" s="110">
        <v>-1127715.3999999999</v>
      </c>
      <c r="T1218" s="110">
        <v>-1082606.77</v>
      </c>
      <c r="U1218" s="110">
        <v>-1037498.14</v>
      </c>
      <c r="V1218" s="110">
        <v>-992389.51</v>
      </c>
      <c r="W1218" s="110">
        <v>-947280.88</v>
      </c>
      <c r="X1218" s="110">
        <v>-902172.25</v>
      </c>
      <c r="Y1218" s="110">
        <v>-857063.62</v>
      </c>
      <c r="Z1218" s="110">
        <v>-811954.99</v>
      </c>
      <c r="AA1218" s="110">
        <v>-766846.36</v>
      </c>
      <c r="AB1218" s="110">
        <v>-721737.73</v>
      </c>
      <c r="AC1218" s="110"/>
      <c r="AD1218" s="533">
        <f t="shared" si="639"/>
        <v>-992389.50999999978</v>
      </c>
      <c r="AE1218" s="529" t="s">
        <v>124</v>
      </c>
      <c r="AF1218" s="118"/>
      <c r="AG1218" s="270" t="s">
        <v>453</v>
      </c>
      <c r="AH1218" s="116"/>
      <c r="AI1218" s="116"/>
      <c r="AJ1218" s="116"/>
      <c r="AK1218" s="117">
        <f>AD1218</f>
        <v>-992389.50999999978</v>
      </c>
      <c r="AL1218" s="116">
        <f t="shared" si="653"/>
        <v>-992389.50999999978</v>
      </c>
      <c r="AM1218" s="115"/>
      <c r="AN1218" s="116"/>
      <c r="AO1218" s="348">
        <f t="shared" si="654"/>
        <v>0</v>
      </c>
      <c r="AP1218" s="297"/>
      <c r="AQ1218" s="101">
        <f t="shared" si="640"/>
        <v>-721737.73</v>
      </c>
      <c r="AR1218" s="116"/>
      <c r="AS1218" s="116"/>
      <c r="AT1218" s="116"/>
      <c r="AU1218" s="117">
        <f>AQ1218</f>
        <v>-721737.73</v>
      </c>
      <c r="AV1218" s="116">
        <f t="shared" si="655"/>
        <v>-721737.73</v>
      </c>
      <c r="AW1218" s="115"/>
      <c r="AX1218" s="116"/>
      <c r="AY1218" s="343">
        <f t="shared" si="656"/>
        <v>0</v>
      </c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</row>
    <row r="1219" spans="1:76" s="21" customFormat="1" ht="12" customHeight="1">
      <c r="A1219" s="195">
        <v>25301203</v>
      </c>
      <c r="B1219" s="126" t="s">
        <v>2861</v>
      </c>
      <c r="C1219" s="109" t="s">
        <v>400</v>
      </c>
      <c r="D1219" s="130" t="str">
        <f t="shared" si="659"/>
        <v>CRB</v>
      </c>
      <c r="E1219" s="130"/>
      <c r="F1219" s="109"/>
      <c r="G1219" s="130"/>
      <c r="H1219" s="212" t="str">
        <f t="shared" si="674"/>
        <v/>
      </c>
      <c r="I1219" s="212" t="str">
        <f t="shared" si="675"/>
        <v>ERB</v>
      </c>
      <c r="J1219" s="212" t="str">
        <f t="shared" si="676"/>
        <v>GRB</v>
      </c>
      <c r="K1219" s="212" t="str">
        <f t="shared" si="672"/>
        <v/>
      </c>
      <c r="L1219" s="212" t="str">
        <f t="shared" si="669"/>
        <v>NO</v>
      </c>
      <c r="M1219" s="212" t="str">
        <f t="shared" si="670"/>
        <v>NO</v>
      </c>
      <c r="N1219" s="212" t="str">
        <f t="shared" si="671"/>
        <v/>
      </c>
      <c r="O1219" s="212"/>
      <c r="P1219" s="110">
        <v>-38429.550000000003</v>
      </c>
      <c r="Q1219" s="110">
        <v>-30743.72</v>
      </c>
      <c r="R1219" s="110">
        <v>-23057.89</v>
      </c>
      <c r="S1219" s="110">
        <v>-15372.06</v>
      </c>
      <c r="T1219" s="110">
        <v>-7686.23</v>
      </c>
      <c r="U1219" s="110">
        <v>0</v>
      </c>
      <c r="V1219" s="110">
        <v>0</v>
      </c>
      <c r="W1219" s="110">
        <v>0</v>
      </c>
      <c r="X1219" s="110">
        <v>0</v>
      </c>
      <c r="Y1219" s="110">
        <v>0</v>
      </c>
      <c r="Z1219" s="110">
        <v>0</v>
      </c>
      <c r="AA1219" s="110">
        <v>0</v>
      </c>
      <c r="AB1219" s="110">
        <v>0</v>
      </c>
      <c r="AC1219" s="110"/>
      <c r="AD1219" s="533">
        <f t="shared" si="639"/>
        <v>-8006.2229166666657</v>
      </c>
      <c r="AE1219" s="529">
        <v>5</v>
      </c>
      <c r="AF1219" s="118" t="s">
        <v>472</v>
      </c>
      <c r="AG1219" s="270" t="s">
        <v>644</v>
      </c>
      <c r="AH1219" s="116"/>
      <c r="AI1219" s="116">
        <f>AD1219*C1355</f>
        <v>-5240.0728989583322</v>
      </c>
      <c r="AJ1219" s="116">
        <f>AD1219*C1356</f>
        <v>-2766.1500177083326</v>
      </c>
      <c r="AK1219" s="117"/>
      <c r="AL1219" s="116">
        <f t="shared" si="653"/>
        <v>-8006.2229166666648</v>
      </c>
      <c r="AM1219" s="115"/>
      <c r="AN1219" s="116"/>
      <c r="AO1219" s="348">
        <f t="shared" si="654"/>
        <v>0</v>
      </c>
      <c r="AP1219" s="297"/>
      <c r="AQ1219" s="101">
        <f t="shared" si="640"/>
        <v>0</v>
      </c>
      <c r="AR1219" s="116"/>
      <c r="AS1219" s="116">
        <f>AQ1219*C1355</f>
        <v>0</v>
      </c>
      <c r="AT1219" s="116">
        <f>AQ1219*C1356</f>
        <v>0</v>
      </c>
      <c r="AU1219" s="117"/>
      <c r="AV1219" s="116">
        <f t="shared" si="655"/>
        <v>0</v>
      </c>
      <c r="AW1219" s="115"/>
      <c r="AX1219" s="116"/>
      <c r="AY1219" s="343">
        <f t="shared" si="656"/>
        <v>0</v>
      </c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</row>
    <row r="1220" spans="1:76" s="21" customFormat="1" ht="12" customHeight="1">
      <c r="A1220" s="195">
        <v>25301213</v>
      </c>
      <c r="B1220" s="126" t="s">
        <v>2862</v>
      </c>
      <c r="C1220" s="109" t="s">
        <v>1190</v>
      </c>
      <c r="D1220" s="130" t="str">
        <f t="shared" si="659"/>
        <v>CRB</v>
      </c>
      <c r="E1220" s="130"/>
      <c r="F1220" s="109"/>
      <c r="G1220" s="130"/>
      <c r="H1220" s="212" t="str">
        <f t="shared" si="674"/>
        <v/>
      </c>
      <c r="I1220" s="212" t="str">
        <f t="shared" si="675"/>
        <v>ERB</v>
      </c>
      <c r="J1220" s="212" t="str">
        <f t="shared" si="676"/>
        <v>GRB</v>
      </c>
      <c r="K1220" s="212" t="str">
        <f t="shared" si="672"/>
        <v/>
      </c>
      <c r="L1220" s="212" t="str">
        <f t="shared" si="669"/>
        <v>NO</v>
      </c>
      <c r="M1220" s="212" t="str">
        <f t="shared" si="670"/>
        <v>NO</v>
      </c>
      <c r="N1220" s="212" t="str">
        <f t="shared" si="671"/>
        <v/>
      </c>
      <c r="O1220" s="212"/>
      <c r="P1220" s="110">
        <v>-675825</v>
      </c>
      <c r="Q1220" s="110">
        <v>-675825</v>
      </c>
      <c r="R1220" s="110">
        <v>-675825</v>
      </c>
      <c r="S1220" s="110">
        <v>-675825</v>
      </c>
      <c r="T1220" s="110">
        <v>-675825</v>
      </c>
      <c r="U1220" s="110">
        <v>-675825</v>
      </c>
      <c r="V1220" s="110">
        <v>-675825</v>
      </c>
      <c r="W1220" s="110">
        <v>-675825</v>
      </c>
      <c r="X1220" s="110">
        <v>-675825</v>
      </c>
      <c r="Y1220" s="110">
        <v>-675825</v>
      </c>
      <c r="Z1220" s="110">
        <v>-675825</v>
      </c>
      <c r="AA1220" s="110">
        <v>-531005.28</v>
      </c>
      <c r="AB1220" s="110">
        <v>-522959.74</v>
      </c>
      <c r="AC1220" s="110"/>
      <c r="AD1220" s="533">
        <f t="shared" si="639"/>
        <v>-657387.3041666667</v>
      </c>
      <c r="AE1220" s="529" t="s">
        <v>707</v>
      </c>
      <c r="AF1220" s="118" t="s">
        <v>472</v>
      </c>
      <c r="AG1220" s="270" t="s">
        <v>644</v>
      </c>
      <c r="AH1220" s="116"/>
      <c r="AI1220" s="116">
        <f>AD1220*$C$1355</f>
        <v>-430259.99057708331</v>
      </c>
      <c r="AJ1220" s="116">
        <f>AD1220*$C$1356</f>
        <v>-227127.31358958333</v>
      </c>
      <c r="AK1220" s="117"/>
      <c r="AL1220" s="116">
        <f t="shared" si="653"/>
        <v>-657387.3041666667</v>
      </c>
      <c r="AM1220" s="115"/>
      <c r="AN1220" s="116"/>
      <c r="AO1220" s="348">
        <f t="shared" si="654"/>
        <v>0</v>
      </c>
      <c r="AP1220" s="297"/>
      <c r="AQ1220" s="101">
        <f t="shared" si="640"/>
        <v>-522959.74</v>
      </c>
      <c r="AR1220" s="116"/>
      <c r="AS1220" s="116">
        <f>AQ1220*$C$1355</f>
        <v>-342277.14982999995</v>
      </c>
      <c r="AT1220" s="116">
        <f>AQ1220*$C$1356</f>
        <v>-180682.59016999998</v>
      </c>
      <c r="AU1220" s="117"/>
      <c r="AV1220" s="116">
        <f t="shared" si="655"/>
        <v>-522959.73999999993</v>
      </c>
      <c r="AW1220" s="115"/>
      <c r="AX1220" s="116"/>
      <c r="AY1220" s="343">
        <f t="shared" si="656"/>
        <v>0</v>
      </c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</row>
    <row r="1221" spans="1:76" s="21" customFormat="1" ht="12" customHeight="1">
      <c r="A1221" s="195">
        <v>25302221</v>
      </c>
      <c r="B1221" s="126" t="s">
        <v>2863</v>
      </c>
      <c r="C1221" s="109" t="s">
        <v>656</v>
      </c>
      <c r="D1221" s="130" t="str">
        <f t="shared" si="659"/>
        <v>W/C</v>
      </c>
      <c r="E1221" s="130"/>
      <c r="F1221" s="109"/>
      <c r="G1221" s="130"/>
      <c r="H1221" s="212" t="str">
        <f t="shared" si="674"/>
        <v/>
      </c>
      <c r="I1221" s="212" t="str">
        <f t="shared" si="675"/>
        <v/>
      </c>
      <c r="J1221" s="212" t="str">
        <f t="shared" si="676"/>
        <v/>
      </c>
      <c r="K1221" s="212" t="str">
        <f t="shared" si="672"/>
        <v/>
      </c>
      <c r="L1221" s="212" t="str">
        <f t="shared" si="669"/>
        <v>NO</v>
      </c>
      <c r="M1221" s="212" t="str">
        <f t="shared" si="670"/>
        <v>W/C</v>
      </c>
      <c r="N1221" s="212" t="str">
        <f t="shared" si="671"/>
        <v>W/C</v>
      </c>
      <c r="O1221" s="212"/>
      <c r="P1221" s="110">
        <v>-2640567.7799999998</v>
      </c>
      <c r="Q1221" s="110">
        <v>-2017163.43</v>
      </c>
      <c r="R1221" s="110">
        <v>-1979814.16</v>
      </c>
      <c r="S1221" s="110">
        <v>-2407886.62</v>
      </c>
      <c r="T1221" s="110">
        <v>-3033107.3</v>
      </c>
      <c r="U1221" s="110">
        <v>-2595873.61</v>
      </c>
      <c r="V1221" s="110">
        <v>-2943825.53</v>
      </c>
      <c r="W1221" s="110">
        <v>-3004683.33</v>
      </c>
      <c r="X1221" s="110">
        <v>-3487303.53</v>
      </c>
      <c r="Y1221" s="110">
        <v>-4009661.28</v>
      </c>
      <c r="Z1221" s="110">
        <v>-4098657.08</v>
      </c>
      <c r="AA1221" s="110">
        <v>-3713956.36</v>
      </c>
      <c r="AB1221" s="110">
        <v>-3881723.89</v>
      </c>
      <c r="AC1221" s="110"/>
      <c r="AD1221" s="533">
        <f t="shared" si="639"/>
        <v>-3046089.8387499996</v>
      </c>
      <c r="AE1221" s="531"/>
      <c r="AF1221" s="163"/>
      <c r="AG1221" s="279"/>
      <c r="AH1221" s="116"/>
      <c r="AI1221" s="116"/>
      <c r="AJ1221" s="116"/>
      <c r="AK1221" s="117"/>
      <c r="AL1221" s="116">
        <f t="shared" si="653"/>
        <v>0</v>
      </c>
      <c r="AM1221" s="115"/>
      <c r="AN1221" s="116">
        <f>AD1221</f>
        <v>-3046089.8387499996</v>
      </c>
      <c r="AO1221" s="348">
        <f t="shared" si="654"/>
        <v>-3046089.8387499996</v>
      </c>
      <c r="AP1221" s="297"/>
      <c r="AQ1221" s="101">
        <f t="shared" si="640"/>
        <v>-3881723.89</v>
      </c>
      <c r="AR1221" s="116"/>
      <c r="AS1221" s="116"/>
      <c r="AT1221" s="116"/>
      <c r="AU1221" s="117"/>
      <c r="AV1221" s="116">
        <f t="shared" si="655"/>
        <v>0</v>
      </c>
      <c r="AW1221" s="115"/>
      <c r="AX1221" s="116">
        <f>AQ1221</f>
        <v>-3881723.89</v>
      </c>
      <c r="AY1221" s="343">
        <f t="shared" si="656"/>
        <v>-3881723.89</v>
      </c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</row>
    <row r="1222" spans="1:76" s="21" customFormat="1" ht="12" customHeight="1">
      <c r="A1222" s="195">
        <v>25302222</v>
      </c>
      <c r="B1222" s="126" t="s">
        <v>2864</v>
      </c>
      <c r="C1222" s="109" t="s">
        <v>465</v>
      </c>
      <c r="D1222" s="130" t="str">
        <f t="shared" si="659"/>
        <v>W/C</v>
      </c>
      <c r="E1222" s="130"/>
      <c r="F1222" s="109"/>
      <c r="G1222" s="130"/>
      <c r="H1222" s="212" t="str">
        <f t="shared" si="674"/>
        <v/>
      </c>
      <c r="I1222" s="212" t="str">
        <f t="shared" si="675"/>
        <v/>
      </c>
      <c r="J1222" s="212" t="str">
        <f t="shared" si="676"/>
        <v/>
      </c>
      <c r="K1222" s="212" t="str">
        <f t="shared" si="672"/>
        <v/>
      </c>
      <c r="L1222" s="212" t="str">
        <f t="shared" si="669"/>
        <v>NO</v>
      </c>
      <c r="M1222" s="212" t="str">
        <f t="shared" si="670"/>
        <v>W/C</v>
      </c>
      <c r="N1222" s="212" t="str">
        <f t="shared" si="671"/>
        <v>W/C</v>
      </c>
      <c r="O1222" s="212"/>
      <c r="P1222" s="110">
        <v>-9718790.1500000004</v>
      </c>
      <c r="Q1222" s="110">
        <v>-9489909.8399999999</v>
      </c>
      <c r="R1222" s="110">
        <v>-9449894.3699999992</v>
      </c>
      <c r="S1222" s="110">
        <v>-9554817.4600000009</v>
      </c>
      <c r="T1222" s="110">
        <v>-9830840.2699999996</v>
      </c>
      <c r="U1222" s="110">
        <v>-10038180.76</v>
      </c>
      <c r="V1222" s="110">
        <v>-10581647.6</v>
      </c>
      <c r="W1222" s="110">
        <v>-11045282.050000001</v>
      </c>
      <c r="X1222" s="110">
        <v>-11554627.189999999</v>
      </c>
      <c r="Y1222" s="110">
        <v>-12021105.550000001</v>
      </c>
      <c r="Z1222" s="110">
        <v>-12266132.189999999</v>
      </c>
      <c r="AA1222" s="110">
        <v>-12225337</v>
      </c>
      <c r="AB1222" s="110">
        <v>-12275183.26</v>
      </c>
      <c r="AC1222" s="110"/>
      <c r="AD1222" s="533">
        <f t="shared" si="639"/>
        <v>-10754563.415416665</v>
      </c>
      <c r="AE1222" s="531"/>
      <c r="AF1222" s="163"/>
      <c r="AG1222" s="279"/>
      <c r="AH1222" s="116"/>
      <c r="AI1222" s="116"/>
      <c r="AJ1222" s="116"/>
      <c r="AK1222" s="117"/>
      <c r="AL1222" s="116">
        <f t="shared" si="653"/>
        <v>0</v>
      </c>
      <c r="AM1222" s="115"/>
      <c r="AN1222" s="116">
        <f>AD1222</f>
        <v>-10754563.415416665</v>
      </c>
      <c r="AO1222" s="348">
        <f t="shared" si="654"/>
        <v>-10754563.415416665</v>
      </c>
      <c r="AP1222" s="297"/>
      <c r="AQ1222" s="101">
        <f t="shared" si="640"/>
        <v>-12275183.26</v>
      </c>
      <c r="AR1222" s="116"/>
      <c r="AS1222" s="116"/>
      <c r="AT1222" s="116"/>
      <c r="AU1222" s="117"/>
      <c r="AV1222" s="116">
        <f t="shared" si="655"/>
        <v>0</v>
      </c>
      <c r="AW1222" s="115"/>
      <c r="AX1222" s="116">
        <f>AQ1222</f>
        <v>-12275183.26</v>
      </c>
      <c r="AY1222" s="343">
        <f t="shared" si="656"/>
        <v>-12275183.26</v>
      </c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</row>
    <row r="1223" spans="1:76" s="21" customFormat="1" ht="12" customHeight="1">
      <c r="A1223" s="195">
        <v>25302223</v>
      </c>
      <c r="B1223" s="126" t="s">
        <v>2865</v>
      </c>
      <c r="C1223" s="109" t="s">
        <v>1181</v>
      </c>
      <c r="D1223" s="130" t="str">
        <f t="shared" si="659"/>
        <v>Non-Op</v>
      </c>
      <c r="E1223" s="130"/>
      <c r="F1223" s="109"/>
      <c r="G1223" s="130"/>
      <c r="H1223" s="212" t="str">
        <f t="shared" si="674"/>
        <v/>
      </c>
      <c r="I1223" s="212" t="str">
        <f t="shared" si="675"/>
        <v/>
      </c>
      <c r="J1223" s="212" t="str">
        <f t="shared" si="676"/>
        <v/>
      </c>
      <c r="K1223" s="212" t="str">
        <f t="shared" si="672"/>
        <v>Non-Op</v>
      </c>
      <c r="L1223" s="212" t="str">
        <f t="shared" si="669"/>
        <v>NO</v>
      </c>
      <c r="M1223" s="212" t="str">
        <f t="shared" si="670"/>
        <v>NO</v>
      </c>
      <c r="N1223" s="212" t="str">
        <f t="shared" si="671"/>
        <v/>
      </c>
      <c r="O1223" s="212"/>
      <c r="P1223" s="110">
        <v>-7599685</v>
      </c>
      <c r="Q1223" s="110">
        <v>-7599685</v>
      </c>
      <c r="R1223" s="110">
        <v>-7599685</v>
      </c>
      <c r="S1223" s="110">
        <v>-7508396</v>
      </c>
      <c r="T1223" s="110">
        <v>-7508396</v>
      </c>
      <c r="U1223" s="110">
        <v>-7508396</v>
      </c>
      <c r="V1223" s="110">
        <v>-7378561</v>
      </c>
      <c r="W1223" s="110">
        <v>-7378561</v>
      </c>
      <c r="X1223" s="110">
        <v>-7378561</v>
      </c>
      <c r="Y1223" s="110">
        <v>-7252160</v>
      </c>
      <c r="Z1223" s="110">
        <v>-7252160</v>
      </c>
      <c r="AA1223" s="110">
        <v>-7252160</v>
      </c>
      <c r="AB1223" s="110">
        <v>-7939946</v>
      </c>
      <c r="AC1223" s="110"/>
      <c r="AD1223" s="533">
        <f t="shared" si="639"/>
        <v>-7448878.041666667</v>
      </c>
      <c r="AE1223" s="529"/>
      <c r="AF1223" s="119"/>
      <c r="AG1223" s="269" t="s">
        <v>408</v>
      </c>
      <c r="AH1223" s="116"/>
      <c r="AI1223" s="116"/>
      <c r="AJ1223" s="116"/>
      <c r="AK1223" s="117">
        <f t="shared" ref="AK1223:AK1229" si="678">AD1223</f>
        <v>-7448878.041666667</v>
      </c>
      <c r="AL1223" s="116">
        <f t="shared" si="653"/>
        <v>-7448878.041666667</v>
      </c>
      <c r="AM1223" s="115"/>
      <c r="AN1223" s="116"/>
      <c r="AO1223" s="348">
        <f t="shared" si="654"/>
        <v>0</v>
      </c>
      <c r="AP1223" s="297"/>
      <c r="AQ1223" s="101">
        <f t="shared" si="640"/>
        <v>-7939946</v>
      </c>
      <c r="AR1223" s="116"/>
      <c r="AS1223" s="116"/>
      <c r="AT1223" s="116"/>
      <c r="AU1223" s="117">
        <f>AQ1223</f>
        <v>-7939946</v>
      </c>
      <c r="AV1223" s="116">
        <f t="shared" si="655"/>
        <v>-7939946</v>
      </c>
      <c r="AW1223" s="115"/>
      <c r="AX1223" s="116"/>
      <c r="AY1223" s="343">
        <f t="shared" si="656"/>
        <v>0</v>
      </c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</row>
    <row r="1224" spans="1:76" s="21" customFormat="1" ht="12" customHeight="1">
      <c r="A1224" s="423">
        <v>25303001</v>
      </c>
      <c r="B1224" s="126" t="s">
        <v>2866</v>
      </c>
      <c r="C1224" s="410" t="s">
        <v>1503</v>
      </c>
      <c r="D1224" s="411" t="str">
        <f t="shared" si="659"/>
        <v>Non-Op</v>
      </c>
      <c r="E1224" s="411"/>
      <c r="F1224" s="428">
        <v>43070</v>
      </c>
      <c r="G1224" s="411"/>
      <c r="H1224" s="412" t="str">
        <f t="shared" si="674"/>
        <v/>
      </c>
      <c r="I1224" s="412" t="str">
        <f t="shared" si="675"/>
        <v/>
      </c>
      <c r="J1224" s="412" t="str">
        <f t="shared" si="676"/>
        <v/>
      </c>
      <c r="K1224" s="412" t="str">
        <f t="shared" si="672"/>
        <v>Non-Op</v>
      </c>
      <c r="L1224" s="412" t="str">
        <f t="shared" si="669"/>
        <v>NO</v>
      </c>
      <c r="M1224" s="412" t="str">
        <f t="shared" si="670"/>
        <v>NO</v>
      </c>
      <c r="N1224" s="412" t="str">
        <f t="shared" si="671"/>
        <v/>
      </c>
      <c r="O1224" s="412"/>
      <c r="P1224" s="413">
        <v>0</v>
      </c>
      <c r="Q1224" s="413">
        <v>0</v>
      </c>
      <c r="R1224" s="413">
        <v>0</v>
      </c>
      <c r="S1224" s="413">
        <v>0</v>
      </c>
      <c r="T1224" s="413">
        <v>0</v>
      </c>
      <c r="U1224" s="413">
        <v>0</v>
      </c>
      <c r="V1224" s="413">
        <v>2122852.9900000002</v>
      </c>
      <c r="W1224" s="413">
        <v>19661151.989999998</v>
      </c>
      <c r="X1224" s="413">
        <v>30513318.989999998</v>
      </c>
      <c r="Y1224" s="413">
        <v>45708727.990000002</v>
      </c>
      <c r="Z1224" s="413">
        <v>54687246.990000002</v>
      </c>
      <c r="AA1224" s="413">
        <v>53697568.990000002</v>
      </c>
      <c r="AB1224" s="413">
        <v>53303401.990000002</v>
      </c>
      <c r="AC1224" s="413"/>
      <c r="AD1224" s="534">
        <f t="shared" si="639"/>
        <v>19420214.077916671</v>
      </c>
      <c r="AE1224" s="530"/>
      <c r="AF1224" s="414"/>
      <c r="AG1224" s="415"/>
      <c r="AH1224" s="416"/>
      <c r="AI1224" s="416"/>
      <c r="AJ1224" s="416"/>
      <c r="AK1224" s="417">
        <f t="shared" si="678"/>
        <v>19420214.077916671</v>
      </c>
      <c r="AL1224" s="416">
        <f t="shared" si="653"/>
        <v>19420214.077916671</v>
      </c>
      <c r="AM1224" s="418"/>
      <c r="AN1224" s="416"/>
      <c r="AO1224" s="419">
        <f t="shared" si="654"/>
        <v>0</v>
      </c>
      <c r="AP1224" s="297"/>
      <c r="AQ1224" s="420">
        <f t="shared" si="640"/>
        <v>53303401.990000002</v>
      </c>
      <c r="AR1224" s="416"/>
      <c r="AS1224" s="416"/>
      <c r="AT1224" s="416"/>
      <c r="AU1224" s="417">
        <f>AQ1224</f>
        <v>53303401.990000002</v>
      </c>
      <c r="AV1224" s="416">
        <f t="shared" si="655"/>
        <v>53303401.990000002</v>
      </c>
      <c r="AW1224" s="418"/>
      <c r="AX1224" s="416"/>
      <c r="AY1224" s="421">
        <f t="shared" si="656"/>
        <v>0</v>
      </c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</row>
    <row r="1225" spans="1:76" s="21" customFormat="1" ht="12" customHeight="1">
      <c r="A1225" s="431">
        <v>25303031</v>
      </c>
      <c r="B1225" s="235" t="s">
        <v>2867</v>
      </c>
      <c r="C1225" s="443" t="s">
        <v>1579</v>
      </c>
      <c r="D1225" s="411" t="str">
        <f t="shared" si="659"/>
        <v>Non-Op</v>
      </c>
      <c r="E1225" s="411"/>
      <c r="F1225" s="444">
        <v>43101</v>
      </c>
      <c r="G1225" s="411"/>
      <c r="H1225" s="412" t="str">
        <f t="shared" si="674"/>
        <v/>
      </c>
      <c r="I1225" s="412" t="str">
        <f t="shared" si="675"/>
        <v/>
      </c>
      <c r="J1225" s="412" t="str">
        <f t="shared" si="676"/>
        <v/>
      </c>
      <c r="K1225" s="412" t="str">
        <f t="shared" si="672"/>
        <v>Non-Op</v>
      </c>
      <c r="L1225" s="412" t="str">
        <f t="shared" si="669"/>
        <v>NO</v>
      </c>
      <c r="M1225" s="412" t="str">
        <f t="shared" si="670"/>
        <v>NO</v>
      </c>
      <c r="N1225" s="412" t="str">
        <f t="shared" si="671"/>
        <v/>
      </c>
      <c r="O1225" s="412"/>
      <c r="P1225" s="413">
        <v>0</v>
      </c>
      <c r="Q1225" s="413">
        <v>0</v>
      </c>
      <c r="R1225" s="413">
        <v>0</v>
      </c>
      <c r="S1225" s="413">
        <v>0</v>
      </c>
      <c r="T1225" s="413">
        <v>0</v>
      </c>
      <c r="U1225" s="413">
        <v>0</v>
      </c>
      <c r="V1225" s="413">
        <v>0</v>
      </c>
      <c r="W1225" s="413">
        <v>-14398589.380000001</v>
      </c>
      <c r="X1225" s="413">
        <v>-25513318.989999998</v>
      </c>
      <c r="Y1225" s="413">
        <v>-40708727.990000002</v>
      </c>
      <c r="Z1225" s="413">
        <v>-49687246.990000002</v>
      </c>
      <c r="AA1225" s="413">
        <v>-48697568.990000002</v>
      </c>
      <c r="AB1225" s="413">
        <v>-48303401.990000002</v>
      </c>
      <c r="AC1225" s="413"/>
      <c r="AD1225" s="534">
        <f t="shared" ref="AD1225:AD1288" si="679">(P1225+AB1225+SUM(Q1225:AA1225)*2)/24</f>
        <v>-16929762.777916666</v>
      </c>
      <c r="AE1225" s="530"/>
      <c r="AF1225" s="414"/>
      <c r="AG1225" s="415"/>
      <c r="AH1225" s="416"/>
      <c r="AI1225" s="416"/>
      <c r="AJ1225" s="416"/>
      <c r="AK1225" s="417">
        <f t="shared" si="678"/>
        <v>-16929762.777916666</v>
      </c>
      <c r="AL1225" s="416">
        <f t="shared" si="653"/>
        <v>-16929762.777916666</v>
      </c>
      <c r="AM1225" s="418"/>
      <c r="AN1225" s="416"/>
      <c r="AO1225" s="419">
        <f t="shared" si="654"/>
        <v>0</v>
      </c>
      <c r="AP1225" s="297"/>
      <c r="AQ1225" s="420">
        <f t="shared" ref="AQ1225:AQ1288" si="680">AB1225</f>
        <v>-48303401.990000002</v>
      </c>
      <c r="AR1225" s="416"/>
      <c r="AS1225" s="416"/>
      <c r="AT1225" s="416"/>
      <c r="AU1225" s="417">
        <f>AQ1225</f>
        <v>-48303401.990000002</v>
      </c>
      <c r="AV1225" s="416">
        <f t="shared" si="655"/>
        <v>-48303401.990000002</v>
      </c>
      <c r="AW1225" s="418"/>
      <c r="AX1225" s="416"/>
      <c r="AY1225" s="421">
        <f t="shared" si="656"/>
        <v>0</v>
      </c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</row>
    <row r="1226" spans="1:76" s="21" customFormat="1" ht="12" customHeight="1">
      <c r="A1226" s="423">
        <v>25303041</v>
      </c>
      <c r="B1226" s="126" t="s">
        <v>2868</v>
      </c>
      <c r="C1226" s="410" t="s">
        <v>1504</v>
      </c>
      <c r="D1226" s="411" t="str">
        <f t="shared" si="659"/>
        <v>Non-Op</v>
      </c>
      <c r="E1226" s="411"/>
      <c r="F1226" s="428">
        <v>43070</v>
      </c>
      <c r="G1226" s="411"/>
      <c r="H1226" s="412" t="str">
        <f t="shared" si="674"/>
        <v/>
      </c>
      <c r="I1226" s="412" t="str">
        <f t="shared" si="675"/>
        <v/>
      </c>
      <c r="J1226" s="412" t="str">
        <f t="shared" si="676"/>
        <v/>
      </c>
      <c r="K1226" s="412" t="str">
        <f t="shared" si="672"/>
        <v>Non-Op</v>
      </c>
      <c r="L1226" s="412" t="str">
        <f t="shared" si="669"/>
        <v>NO</v>
      </c>
      <c r="M1226" s="412" t="str">
        <f t="shared" si="670"/>
        <v>NO</v>
      </c>
      <c r="N1226" s="412" t="str">
        <f t="shared" si="671"/>
        <v/>
      </c>
      <c r="O1226" s="412"/>
      <c r="P1226" s="413">
        <v>0</v>
      </c>
      <c r="Q1226" s="413">
        <v>0</v>
      </c>
      <c r="R1226" s="413">
        <v>0</v>
      </c>
      <c r="S1226" s="413">
        <v>0</v>
      </c>
      <c r="T1226" s="413">
        <v>0</v>
      </c>
      <c r="U1226" s="413">
        <v>0</v>
      </c>
      <c r="V1226" s="413">
        <v>-2122852.9900000002</v>
      </c>
      <c r="W1226" s="413">
        <v>-5262562.6100000003</v>
      </c>
      <c r="X1226" s="413">
        <v>-5000000</v>
      </c>
      <c r="Y1226" s="413">
        <v>-5000000</v>
      </c>
      <c r="Z1226" s="413">
        <v>-5000000</v>
      </c>
      <c r="AA1226" s="413">
        <v>-5000000</v>
      </c>
      <c r="AB1226" s="413">
        <v>-5000000</v>
      </c>
      <c r="AC1226" s="413"/>
      <c r="AD1226" s="534">
        <f t="shared" si="679"/>
        <v>-2490451.3000000003</v>
      </c>
      <c r="AE1226" s="530"/>
      <c r="AF1226" s="414"/>
      <c r="AG1226" s="415"/>
      <c r="AH1226" s="416"/>
      <c r="AI1226" s="416"/>
      <c r="AJ1226" s="416"/>
      <c r="AK1226" s="417">
        <f t="shared" si="678"/>
        <v>-2490451.3000000003</v>
      </c>
      <c r="AL1226" s="416">
        <f t="shared" si="653"/>
        <v>-2490451.3000000003</v>
      </c>
      <c r="AM1226" s="418"/>
      <c r="AN1226" s="416"/>
      <c r="AO1226" s="419">
        <f t="shared" si="654"/>
        <v>0</v>
      </c>
      <c r="AP1226" s="297"/>
      <c r="AQ1226" s="420">
        <f t="shared" si="680"/>
        <v>-5000000</v>
      </c>
      <c r="AR1226" s="416"/>
      <c r="AS1226" s="416"/>
      <c r="AT1226" s="416"/>
      <c r="AU1226" s="417">
        <f>AQ1226</f>
        <v>-5000000</v>
      </c>
      <c r="AV1226" s="416">
        <f t="shared" si="655"/>
        <v>-5000000</v>
      </c>
      <c r="AW1226" s="418"/>
      <c r="AX1226" s="416"/>
      <c r="AY1226" s="421">
        <f t="shared" si="656"/>
        <v>0</v>
      </c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</row>
    <row r="1227" spans="1:76" s="21" customFormat="1" ht="12" customHeight="1">
      <c r="A1227" s="423">
        <v>25303061</v>
      </c>
      <c r="B1227" s="126" t="s">
        <v>2869</v>
      </c>
      <c r="C1227" s="410" t="s">
        <v>1505</v>
      </c>
      <c r="D1227" s="411" t="str">
        <f t="shared" si="659"/>
        <v>Non-Op</v>
      </c>
      <c r="E1227" s="411"/>
      <c r="F1227" s="428">
        <v>43070</v>
      </c>
      <c r="G1227" s="411"/>
      <c r="H1227" s="412" t="str">
        <f t="shared" si="674"/>
        <v/>
      </c>
      <c r="I1227" s="412" t="str">
        <f t="shared" si="675"/>
        <v/>
      </c>
      <c r="J1227" s="412" t="str">
        <f t="shared" si="676"/>
        <v/>
      </c>
      <c r="K1227" s="412" t="str">
        <f t="shared" si="672"/>
        <v>Non-Op</v>
      </c>
      <c r="L1227" s="412" t="str">
        <f t="shared" si="669"/>
        <v>NO</v>
      </c>
      <c r="M1227" s="412" t="str">
        <f t="shared" si="670"/>
        <v>NO</v>
      </c>
      <c r="N1227" s="412" t="str">
        <f t="shared" si="671"/>
        <v/>
      </c>
      <c r="O1227" s="412"/>
      <c r="P1227" s="413">
        <v>0</v>
      </c>
      <c r="Q1227" s="413">
        <v>0</v>
      </c>
      <c r="R1227" s="413">
        <v>0</v>
      </c>
      <c r="S1227" s="413">
        <v>0</v>
      </c>
      <c r="T1227" s="413">
        <v>0</v>
      </c>
      <c r="U1227" s="413">
        <v>0</v>
      </c>
      <c r="V1227" s="413">
        <v>-2122852.9900000002</v>
      </c>
      <c r="W1227" s="413">
        <v>-19661151.989999998</v>
      </c>
      <c r="X1227" s="413">
        <v>-30513318.989999998</v>
      </c>
      <c r="Y1227" s="413">
        <v>-45708727.990000002</v>
      </c>
      <c r="Z1227" s="413">
        <v>-54687246.990000002</v>
      </c>
      <c r="AA1227" s="413">
        <v>-53697568.990000002</v>
      </c>
      <c r="AB1227" s="413">
        <v>-53303401.990000002</v>
      </c>
      <c r="AC1227" s="413"/>
      <c r="AD1227" s="534">
        <f t="shared" si="679"/>
        <v>-19420214.077916671</v>
      </c>
      <c r="AE1227" s="530"/>
      <c r="AF1227" s="414"/>
      <c r="AG1227" s="415"/>
      <c r="AH1227" s="416"/>
      <c r="AI1227" s="416"/>
      <c r="AJ1227" s="416"/>
      <c r="AK1227" s="417">
        <f t="shared" si="678"/>
        <v>-19420214.077916671</v>
      </c>
      <c r="AL1227" s="416">
        <f t="shared" si="653"/>
        <v>-19420214.077916671</v>
      </c>
      <c r="AM1227" s="418"/>
      <c r="AN1227" s="416"/>
      <c r="AO1227" s="419">
        <f t="shared" si="654"/>
        <v>0</v>
      </c>
      <c r="AP1227" s="297"/>
      <c r="AQ1227" s="420">
        <f t="shared" si="680"/>
        <v>-53303401.990000002</v>
      </c>
      <c r="AR1227" s="416"/>
      <c r="AS1227" s="416"/>
      <c r="AT1227" s="416"/>
      <c r="AU1227" s="417">
        <f>AQ1227</f>
        <v>-53303401.990000002</v>
      </c>
      <c r="AV1227" s="416">
        <f t="shared" si="655"/>
        <v>-53303401.990000002</v>
      </c>
      <c r="AW1227" s="418"/>
      <c r="AX1227" s="416"/>
      <c r="AY1227" s="421">
        <f t="shared" si="656"/>
        <v>0</v>
      </c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</row>
    <row r="1228" spans="1:76" s="21" customFormat="1" ht="12" customHeight="1">
      <c r="A1228" s="423">
        <v>25400002</v>
      </c>
      <c r="B1228" s="126" t="s">
        <v>2870</v>
      </c>
      <c r="C1228" s="410" t="s">
        <v>1547</v>
      </c>
      <c r="D1228" s="411" t="str">
        <f t="shared" si="659"/>
        <v>Non-Op</v>
      </c>
      <c r="E1228" s="411"/>
      <c r="F1228" s="428">
        <v>43070</v>
      </c>
      <c r="G1228" s="411"/>
      <c r="H1228" s="412" t="str">
        <f t="shared" si="674"/>
        <v/>
      </c>
      <c r="I1228" s="412" t="str">
        <f t="shared" si="675"/>
        <v/>
      </c>
      <c r="J1228" s="412" t="str">
        <f t="shared" si="676"/>
        <v/>
      </c>
      <c r="K1228" s="412" t="str">
        <f t="shared" si="672"/>
        <v>Non-Op</v>
      </c>
      <c r="L1228" s="412" t="str">
        <f t="shared" si="669"/>
        <v>NO</v>
      </c>
      <c r="M1228" s="412" t="str">
        <f t="shared" si="670"/>
        <v>NO</v>
      </c>
      <c r="N1228" s="412" t="str">
        <f t="shared" si="671"/>
        <v/>
      </c>
      <c r="O1228" s="412"/>
      <c r="P1228" s="413">
        <v>0</v>
      </c>
      <c r="Q1228" s="413">
        <v>0</v>
      </c>
      <c r="R1228" s="413">
        <v>0</v>
      </c>
      <c r="S1228" s="413">
        <v>0</v>
      </c>
      <c r="T1228" s="413">
        <v>0</v>
      </c>
      <c r="U1228" s="413">
        <v>0</v>
      </c>
      <c r="V1228" s="413">
        <v>-302863232.91000003</v>
      </c>
      <c r="W1228" s="413">
        <v>-302863232.91000003</v>
      </c>
      <c r="X1228" s="413">
        <v>-302863232.91000003</v>
      </c>
      <c r="Y1228" s="413">
        <v>0</v>
      </c>
      <c r="Z1228" s="413">
        <v>0</v>
      </c>
      <c r="AA1228" s="413">
        <v>0</v>
      </c>
      <c r="AB1228" s="413">
        <v>0</v>
      </c>
      <c r="AC1228" s="413"/>
      <c r="AD1228" s="534">
        <f t="shared" si="679"/>
        <v>-75715808.227500007</v>
      </c>
      <c r="AE1228" s="530"/>
      <c r="AF1228" s="414"/>
      <c r="AG1228" s="415"/>
      <c r="AH1228" s="416"/>
      <c r="AI1228" s="416"/>
      <c r="AJ1228" s="416"/>
      <c r="AK1228" s="417">
        <f t="shared" si="678"/>
        <v>-75715808.227500007</v>
      </c>
      <c r="AL1228" s="416">
        <f t="shared" si="653"/>
        <v>-75715808.227500007</v>
      </c>
      <c r="AM1228" s="418"/>
      <c r="AN1228" s="416"/>
      <c r="AO1228" s="419">
        <f t="shared" si="654"/>
        <v>0</v>
      </c>
      <c r="AP1228" s="297"/>
      <c r="AQ1228" s="420">
        <f t="shared" si="680"/>
        <v>0</v>
      </c>
      <c r="AR1228" s="416"/>
      <c r="AS1228" s="416"/>
      <c r="AT1228" s="416"/>
      <c r="AU1228" s="417">
        <f t="shared" ref="AU1228:AU1229" si="681">AQ1228</f>
        <v>0</v>
      </c>
      <c r="AV1228" s="416">
        <f t="shared" si="655"/>
        <v>0</v>
      </c>
      <c r="AW1228" s="418"/>
      <c r="AX1228" s="416"/>
      <c r="AY1228" s="421">
        <f t="shared" si="656"/>
        <v>0</v>
      </c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</row>
    <row r="1229" spans="1:76" s="21" customFormat="1" ht="12" customHeight="1">
      <c r="A1229" s="423">
        <v>25400012</v>
      </c>
      <c r="B1229" s="126" t="s">
        <v>2871</v>
      </c>
      <c r="C1229" s="410" t="s">
        <v>1548</v>
      </c>
      <c r="D1229" s="411" t="str">
        <f t="shared" si="659"/>
        <v>Non-Op</v>
      </c>
      <c r="E1229" s="411"/>
      <c r="F1229" s="428">
        <v>43070</v>
      </c>
      <c r="G1229" s="411"/>
      <c r="H1229" s="412" t="str">
        <f t="shared" si="674"/>
        <v/>
      </c>
      <c r="I1229" s="412" t="str">
        <f t="shared" si="675"/>
        <v/>
      </c>
      <c r="J1229" s="412" t="str">
        <f t="shared" si="676"/>
        <v/>
      </c>
      <c r="K1229" s="412" t="str">
        <f t="shared" si="672"/>
        <v>Non-Op</v>
      </c>
      <c r="L1229" s="412" t="str">
        <f t="shared" si="669"/>
        <v>NO</v>
      </c>
      <c r="M1229" s="412" t="str">
        <f t="shared" si="670"/>
        <v>NO</v>
      </c>
      <c r="N1229" s="412" t="str">
        <f t="shared" si="671"/>
        <v/>
      </c>
      <c r="O1229" s="412"/>
      <c r="P1229" s="413">
        <v>0</v>
      </c>
      <c r="Q1229" s="413">
        <v>0</v>
      </c>
      <c r="R1229" s="413">
        <v>0</v>
      </c>
      <c r="S1229" s="413">
        <v>0</v>
      </c>
      <c r="T1229" s="413">
        <v>0</v>
      </c>
      <c r="U1229" s="413">
        <v>0</v>
      </c>
      <c r="V1229" s="413">
        <v>-48056413.020000003</v>
      </c>
      <c r="W1229" s="413">
        <v>-48056413.020000003</v>
      </c>
      <c r="X1229" s="413">
        <v>-48056413.020000003</v>
      </c>
      <c r="Y1229" s="413">
        <v>-348655919.51999998</v>
      </c>
      <c r="Z1229" s="413">
        <v>-347888377.29000002</v>
      </c>
      <c r="AA1229" s="413">
        <v>-347096269.11000001</v>
      </c>
      <c r="AB1229" s="413">
        <v>-346306130.41000003</v>
      </c>
      <c r="AC1229" s="413"/>
      <c r="AD1229" s="534">
        <f t="shared" si="679"/>
        <v>-113413572.51541667</v>
      </c>
      <c r="AE1229" s="530"/>
      <c r="AF1229" s="414"/>
      <c r="AG1229" s="415"/>
      <c r="AH1229" s="416"/>
      <c r="AI1229" s="416"/>
      <c r="AJ1229" s="416"/>
      <c r="AK1229" s="417">
        <f t="shared" si="678"/>
        <v>-113413572.51541667</v>
      </c>
      <c r="AL1229" s="416">
        <f t="shared" si="653"/>
        <v>-113413572.51541667</v>
      </c>
      <c r="AM1229" s="418"/>
      <c r="AN1229" s="416"/>
      <c r="AO1229" s="419">
        <f t="shared" si="654"/>
        <v>0</v>
      </c>
      <c r="AP1229" s="297"/>
      <c r="AQ1229" s="420">
        <f t="shared" si="680"/>
        <v>-346306130.41000003</v>
      </c>
      <c r="AR1229" s="416"/>
      <c r="AS1229" s="416"/>
      <c r="AT1229" s="416"/>
      <c r="AU1229" s="417">
        <f t="shared" si="681"/>
        <v>-346306130.41000003</v>
      </c>
      <c r="AV1229" s="416">
        <f t="shared" si="655"/>
        <v>-346306130.41000003</v>
      </c>
      <c r="AW1229" s="418"/>
      <c r="AX1229" s="416"/>
      <c r="AY1229" s="421">
        <f t="shared" si="656"/>
        <v>0</v>
      </c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</row>
    <row r="1230" spans="1:76" s="21" customFormat="1" ht="12" customHeight="1">
      <c r="A1230" s="195">
        <v>25400101</v>
      </c>
      <c r="B1230" s="126" t="s">
        <v>2872</v>
      </c>
      <c r="C1230" s="109" t="s">
        <v>414</v>
      </c>
      <c r="D1230" s="130" t="str">
        <f t="shared" si="659"/>
        <v>W/C</v>
      </c>
      <c r="E1230" s="130"/>
      <c r="F1230" s="109"/>
      <c r="G1230" s="130"/>
      <c r="H1230" s="212" t="str">
        <f t="shared" si="674"/>
        <v/>
      </c>
      <c r="I1230" s="212" t="str">
        <f t="shared" si="675"/>
        <v/>
      </c>
      <c r="J1230" s="212" t="str">
        <f t="shared" si="676"/>
        <v/>
      </c>
      <c r="K1230" s="212" t="str">
        <f t="shared" si="672"/>
        <v/>
      </c>
      <c r="L1230" s="212" t="str">
        <f t="shared" si="669"/>
        <v>NO</v>
      </c>
      <c r="M1230" s="212" t="str">
        <f t="shared" si="670"/>
        <v>W/C</v>
      </c>
      <c r="N1230" s="212" t="str">
        <f t="shared" si="671"/>
        <v>W/C</v>
      </c>
      <c r="O1230" s="212"/>
      <c r="P1230" s="110">
        <v>-8011.56</v>
      </c>
      <c r="Q1230" s="110">
        <v>-7439.29</v>
      </c>
      <c r="R1230" s="110">
        <v>-6867.02</v>
      </c>
      <c r="S1230" s="110">
        <v>-6294.75</v>
      </c>
      <c r="T1230" s="110">
        <v>-5722.48</v>
      </c>
      <c r="U1230" s="110">
        <v>-5150.21</v>
      </c>
      <c r="V1230" s="110">
        <v>-4577.9399999999996</v>
      </c>
      <c r="W1230" s="110">
        <v>-4005.67</v>
      </c>
      <c r="X1230" s="110">
        <v>-3433.4</v>
      </c>
      <c r="Y1230" s="110">
        <v>-2861.13</v>
      </c>
      <c r="Z1230" s="110">
        <v>-2288.86</v>
      </c>
      <c r="AA1230" s="110">
        <v>-1713.74</v>
      </c>
      <c r="AB1230" s="110">
        <v>-1608.1</v>
      </c>
      <c r="AC1230" s="110"/>
      <c r="AD1230" s="533">
        <f t="shared" si="679"/>
        <v>-4597.0266666666666</v>
      </c>
      <c r="AE1230" s="529"/>
      <c r="AF1230" s="118"/>
      <c r="AG1230" s="270"/>
      <c r="AH1230" s="116"/>
      <c r="AI1230" s="116"/>
      <c r="AJ1230" s="116"/>
      <c r="AK1230" s="117"/>
      <c r="AL1230" s="116">
        <f t="shared" si="653"/>
        <v>0</v>
      </c>
      <c r="AM1230" s="115"/>
      <c r="AN1230" s="116">
        <f>AD1230</f>
        <v>-4597.0266666666666</v>
      </c>
      <c r="AO1230" s="348">
        <f t="shared" si="654"/>
        <v>-4597.0266666666666</v>
      </c>
      <c r="AP1230" s="297"/>
      <c r="AQ1230" s="101">
        <f t="shared" si="680"/>
        <v>-1608.1</v>
      </c>
      <c r="AR1230" s="116"/>
      <c r="AS1230" s="116"/>
      <c r="AT1230" s="116"/>
      <c r="AU1230" s="117"/>
      <c r="AV1230" s="116">
        <f t="shared" si="655"/>
        <v>0</v>
      </c>
      <c r="AW1230" s="115"/>
      <c r="AX1230" s="116">
        <f>AQ1230</f>
        <v>-1608.1</v>
      </c>
      <c r="AY1230" s="343">
        <f t="shared" si="656"/>
        <v>-1608.1</v>
      </c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</row>
    <row r="1231" spans="1:76" s="21" customFormat="1" ht="12" customHeight="1">
      <c r="A1231" s="195">
        <v>25400111</v>
      </c>
      <c r="B1231" s="126" t="s">
        <v>2873</v>
      </c>
      <c r="C1231" s="109" t="s">
        <v>414</v>
      </c>
      <c r="D1231" s="130" t="str">
        <f t="shared" si="659"/>
        <v>W/C</v>
      </c>
      <c r="E1231" s="130"/>
      <c r="F1231" s="109"/>
      <c r="G1231" s="130"/>
      <c r="H1231" s="212" t="str">
        <f t="shared" si="674"/>
        <v/>
      </c>
      <c r="I1231" s="212" t="str">
        <f t="shared" si="675"/>
        <v/>
      </c>
      <c r="J1231" s="212" t="str">
        <f t="shared" si="676"/>
        <v/>
      </c>
      <c r="K1231" s="212" t="str">
        <f t="shared" si="672"/>
        <v/>
      </c>
      <c r="L1231" s="212" t="str">
        <f t="shared" si="669"/>
        <v>NO</v>
      </c>
      <c r="M1231" s="212" t="str">
        <f t="shared" si="670"/>
        <v>W/C</v>
      </c>
      <c r="N1231" s="212" t="str">
        <f t="shared" si="671"/>
        <v>W/C</v>
      </c>
      <c r="O1231" s="212"/>
      <c r="P1231" s="110">
        <v>-1795.49</v>
      </c>
      <c r="Q1231" s="110">
        <v>-1667.31</v>
      </c>
      <c r="R1231" s="110">
        <v>-1539.13</v>
      </c>
      <c r="S1231" s="110">
        <v>-1410.95</v>
      </c>
      <c r="T1231" s="110">
        <v>-1282.77</v>
      </c>
      <c r="U1231" s="110">
        <v>-1154.5899999999999</v>
      </c>
      <c r="V1231" s="110">
        <v>-1026.4100000000001</v>
      </c>
      <c r="W1231" s="110">
        <v>-898.23</v>
      </c>
      <c r="X1231" s="110">
        <v>-770.05</v>
      </c>
      <c r="Y1231" s="110">
        <v>-641.87</v>
      </c>
      <c r="Z1231" s="110">
        <v>-513.69000000000005</v>
      </c>
      <c r="AA1231" s="110">
        <v>-386.98</v>
      </c>
      <c r="AB1231" s="110">
        <v>-363.33</v>
      </c>
      <c r="AC1231" s="110"/>
      <c r="AD1231" s="533">
        <f t="shared" si="679"/>
        <v>-1030.9491666666665</v>
      </c>
      <c r="AE1231" s="529"/>
      <c r="AF1231" s="118"/>
      <c r="AG1231" s="270"/>
      <c r="AH1231" s="116"/>
      <c r="AI1231" s="116"/>
      <c r="AJ1231" s="116"/>
      <c r="AK1231" s="117"/>
      <c r="AL1231" s="116">
        <f t="shared" si="653"/>
        <v>0</v>
      </c>
      <c r="AM1231" s="115"/>
      <c r="AN1231" s="116">
        <f>AD1231</f>
        <v>-1030.9491666666665</v>
      </c>
      <c r="AO1231" s="348">
        <f t="shared" si="654"/>
        <v>-1030.9491666666665</v>
      </c>
      <c r="AP1231" s="297"/>
      <c r="AQ1231" s="101">
        <f t="shared" si="680"/>
        <v>-363.33</v>
      </c>
      <c r="AR1231" s="116"/>
      <c r="AS1231" s="116"/>
      <c r="AT1231" s="116"/>
      <c r="AU1231" s="117"/>
      <c r="AV1231" s="116">
        <f t="shared" si="655"/>
        <v>0</v>
      </c>
      <c r="AW1231" s="115"/>
      <c r="AX1231" s="116">
        <f t="shared" ref="AX1231:AX1233" si="682">AQ1231</f>
        <v>-363.33</v>
      </c>
      <c r="AY1231" s="343">
        <f t="shared" si="656"/>
        <v>-363.33</v>
      </c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</row>
    <row r="1232" spans="1:76" s="21" customFormat="1" ht="12" customHeight="1">
      <c r="A1232" s="195">
        <v>25400181</v>
      </c>
      <c r="B1232" s="126" t="s">
        <v>2874</v>
      </c>
      <c r="C1232" s="165" t="s">
        <v>638</v>
      </c>
      <c r="D1232" s="130" t="str">
        <f t="shared" si="659"/>
        <v>W/C</v>
      </c>
      <c r="E1232" s="130"/>
      <c r="F1232" s="213"/>
      <c r="G1232" s="130"/>
      <c r="H1232" s="212" t="str">
        <f t="shared" si="674"/>
        <v/>
      </c>
      <c r="I1232" s="212" t="str">
        <f t="shared" si="675"/>
        <v/>
      </c>
      <c r="J1232" s="212" t="str">
        <f t="shared" si="676"/>
        <v/>
      </c>
      <c r="K1232" s="212" t="str">
        <f t="shared" ref="K1232:K1263" si="683">IF(VALUE(AK1232),K$7,IF(ISBLANK(AK1232),"",K$7))</f>
        <v/>
      </c>
      <c r="L1232" s="212" t="str">
        <f t="shared" si="669"/>
        <v>NO</v>
      </c>
      <c r="M1232" s="212" t="str">
        <f t="shared" si="670"/>
        <v>W/C</v>
      </c>
      <c r="N1232" s="212" t="str">
        <f t="shared" si="671"/>
        <v>W/C</v>
      </c>
      <c r="O1232" s="212"/>
      <c r="P1232" s="110">
        <v>-3420414</v>
      </c>
      <c r="Q1232" s="110">
        <v>-3334905</v>
      </c>
      <c r="R1232" s="110">
        <v>-3249396</v>
      </c>
      <c r="S1232" s="110">
        <v>-3163887</v>
      </c>
      <c r="T1232" s="110">
        <v>-3078378</v>
      </c>
      <c r="U1232" s="110">
        <v>-2992869</v>
      </c>
      <c r="V1232" s="110">
        <v>-2907360</v>
      </c>
      <c r="W1232" s="110">
        <v>-2821851</v>
      </c>
      <c r="X1232" s="110">
        <v>-2736342</v>
      </c>
      <c r="Y1232" s="110">
        <v>-2650833</v>
      </c>
      <c r="Z1232" s="110">
        <v>-2565324</v>
      </c>
      <c r="AA1232" s="110">
        <v>-2479815</v>
      </c>
      <c r="AB1232" s="110">
        <v>-2394306</v>
      </c>
      <c r="AC1232" s="110"/>
      <c r="AD1232" s="533">
        <f t="shared" si="679"/>
        <v>-2907360</v>
      </c>
      <c r="AE1232" s="529"/>
      <c r="AF1232" s="118"/>
      <c r="AG1232" s="270"/>
      <c r="AH1232" s="116"/>
      <c r="AI1232" s="116"/>
      <c r="AJ1232" s="116"/>
      <c r="AK1232" s="117"/>
      <c r="AL1232" s="116">
        <f t="shared" si="653"/>
        <v>0</v>
      </c>
      <c r="AM1232" s="115"/>
      <c r="AN1232" s="116">
        <f>AD1232</f>
        <v>-2907360</v>
      </c>
      <c r="AO1232" s="348">
        <f t="shared" si="654"/>
        <v>-2907360</v>
      </c>
      <c r="AP1232" s="297"/>
      <c r="AQ1232" s="101">
        <f t="shared" si="680"/>
        <v>-2394306</v>
      </c>
      <c r="AR1232" s="116"/>
      <c r="AS1232" s="116"/>
      <c r="AT1232" s="116"/>
      <c r="AU1232" s="117"/>
      <c r="AV1232" s="116">
        <f t="shared" si="655"/>
        <v>0</v>
      </c>
      <c r="AW1232" s="115"/>
      <c r="AX1232" s="116">
        <f t="shared" si="682"/>
        <v>-2394306</v>
      </c>
      <c r="AY1232" s="343">
        <f t="shared" si="656"/>
        <v>-2394306</v>
      </c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</row>
    <row r="1233" spans="1:76" s="21" customFormat="1" ht="12" customHeight="1">
      <c r="A1233" s="195">
        <v>25400182</v>
      </c>
      <c r="B1233" s="126" t="s">
        <v>2875</v>
      </c>
      <c r="C1233" s="165" t="s">
        <v>639</v>
      </c>
      <c r="D1233" s="130" t="str">
        <f t="shared" si="659"/>
        <v>W/C</v>
      </c>
      <c r="E1233" s="130"/>
      <c r="F1233" s="213"/>
      <c r="G1233" s="130"/>
      <c r="H1233" s="212" t="str">
        <f t="shared" ref="H1233:H1264" si="684">IF(VALUE(AH1233),H$7,IF(ISBLANK(AH1233),"",H$7))</f>
        <v/>
      </c>
      <c r="I1233" s="212" t="str">
        <f t="shared" ref="I1233:I1264" si="685">IF(VALUE(AI1233),I$7,IF(ISBLANK(AI1233),"",I$7))</f>
        <v/>
      </c>
      <c r="J1233" s="212" t="str">
        <f t="shared" ref="J1233:J1264" si="686">IF(VALUE(AJ1233),J$7,IF(ISBLANK(AJ1233),"",J$7))</f>
        <v/>
      </c>
      <c r="K1233" s="212" t="str">
        <f t="shared" si="683"/>
        <v/>
      </c>
      <c r="L1233" s="212" t="str">
        <f t="shared" si="669"/>
        <v>NO</v>
      </c>
      <c r="M1233" s="212" t="str">
        <f t="shared" si="670"/>
        <v>W/C</v>
      </c>
      <c r="N1233" s="212" t="str">
        <f t="shared" si="671"/>
        <v>W/C</v>
      </c>
      <c r="O1233" s="212"/>
      <c r="P1233" s="110">
        <v>-1829586</v>
      </c>
      <c r="Q1233" s="110">
        <v>-1783845</v>
      </c>
      <c r="R1233" s="110">
        <v>-1738104</v>
      </c>
      <c r="S1233" s="110">
        <v>-1692363</v>
      </c>
      <c r="T1233" s="110">
        <v>-1646622</v>
      </c>
      <c r="U1233" s="110">
        <v>-1600881</v>
      </c>
      <c r="V1233" s="110">
        <v>-1555140</v>
      </c>
      <c r="W1233" s="110">
        <v>-1509399</v>
      </c>
      <c r="X1233" s="110">
        <v>-1463658</v>
      </c>
      <c r="Y1233" s="110">
        <v>-1417917</v>
      </c>
      <c r="Z1233" s="110">
        <v>-1372176</v>
      </c>
      <c r="AA1233" s="110">
        <v>-1326435</v>
      </c>
      <c r="AB1233" s="110">
        <v>-1280694</v>
      </c>
      <c r="AC1233" s="110"/>
      <c r="AD1233" s="533">
        <f t="shared" si="679"/>
        <v>-1555140</v>
      </c>
      <c r="AE1233" s="529"/>
      <c r="AF1233" s="118"/>
      <c r="AG1233" s="270"/>
      <c r="AH1233" s="116"/>
      <c r="AI1233" s="116"/>
      <c r="AJ1233" s="116"/>
      <c r="AK1233" s="117"/>
      <c r="AL1233" s="116">
        <f t="shared" si="653"/>
        <v>0</v>
      </c>
      <c r="AM1233" s="115"/>
      <c r="AN1233" s="116">
        <f>AD1233</f>
        <v>-1555140</v>
      </c>
      <c r="AO1233" s="348">
        <f t="shared" si="654"/>
        <v>-1555140</v>
      </c>
      <c r="AP1233" s="297"/>
      <c r="AQ1233" s="101">
        <f t="shared" si="680"/>
        <v>-1280694</v>
      </c>
      <c r="AR1233" s="116"/>
      <c r="AS1233" s="116"/>
      <c r="AT1233" s="116"/>
      <c r="AU1233" s="117"/>
      <c r="AV1233" s="116">
        <f t="shared" si="655"/>
        <v>0</v>
      </c>
      <c r="AW1233" s="115"/>
      <c r="AX1233" s="116">
        <f t="shared" si="682"/>
        <v>-1280694</v>
      </c>
      <c r="AY1233" s="343">
        <f t="shared" si="656"/>
        <v>-1280694</v>
      </c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</row>
    <row r="1234" spans="1:76" s="21" customFormat="1" ht="12" customHeight="1">
      <c r="A1234" s="195">
        <v>25400191</v>
      </c>
      <c r="B1234" s="126" t="s">
        <v>742</v>
      </c>
      <c r="C1234" s="109" t="s">
        <v>744</v>
      </c>
      <c r="D1234" s="130" t="str">
        <f t="shared" si="659"/>
        <v>ERB</v>
      </c>
      <c r="E1234" s="130"/>
      <c r="F1234" s="109"/>
      <c r="G1234" s="130"/>
      <c r="H1234" s="212" t="str">
        <f t="shared" si="684"/>
        <v/>
      </c>
      <c r="I1234" s="212" t="str">
        <f t="shared" si="685"/>
        <v>ERB</v>
      </c>
      <c r="J1234" s="212" t="str">
        <f t="shared" si="686"/>
        <v/>
      </c>
      <c r="K1234" s="212" t="str">
        <f t="shared" si="683"/>
        <v/>
      </c>
      <c r="L1234" s="212" t="str">
        <f t="shared" si="669"/>
        <v>NO</v>
      </c>
      <c r="M1234" s="212" t="str">
        <f t="shared" si="670"/>
        <v>NO</v>
      </c>
      <c r="N1234" s="212" t="str">
        <f t="shared" si="671"/>
        <v/>
      </c>
      <c r="O1234" s="212"/>
      <c r="P1234" s="110">
        <v>-716835.34</v>
      </c>
      <c r="Q1234" s="110">
        <v>-672033.16</v>
      </c>
      <c r="R1234" s="110">
        <v>-627230.98</v>
      </c>
      <c r="S1234" s="110">
        <v>-582428.80000000005</v>
      </c>
      <c r="T1234" s="110">
        <v>-537626.62</v>
      </c>
      <c r="U1234" s="110">
        <v>-492824.44</v>
      </c>
      <c r="V1234" s="110">
        <v>-448022.26</v>
      </c>
      <c r="W1234" s="110">
        <v>-403220.08</v>
      </c>
      <c r="X1234" s="110">
        <v>-358417.9</v>
      </c>
      <c r="Y1234" s="110">
        <v>-313615.71999999997</v>
      </c>
      <c r="Z1234" s="110">
        <v>-268813.53999999998</v>
      </c>
      <c r="AA1234" s="110">
        <v>-224011.36</v>
      </c>
      <c r="AB1234" s="110">
        <v>-179209.18</v>
      </c>
      <c r="AC1234" s="110"/>
      <c r="AD1234" s="533">
        <f t="shared" si="679"/>
        <v>-448022.26</v>
      </c>
      <c r="AE1234" s="166" t="s">
        <v>81</v>
      </c>
      <c r="AF1234" s="166"/>
      <c r="AG1234" s="282" t="s">
        <v>323</v>
      </c>
      <c r="AH1234" s="116"/>
      <c r="AI1234" s="116">
        <f>AD1234</f>
        <v>-448022.26</v>
      </c>
      <c r="AJ1234" s="116"/>
      <c r="AK1234" s="117"/>
      <c r="AL1234" s="116">
        <f t="shared" si="653"/>
        <v>-448022.26</v>
      </c>
      <c r="AM1234" s="115"/>
      <c r="AN1234" s="116"/>
      <c r="AO1234" s="348">
        <f t="shared" si="654"/>
        <v>0</v>
      </c>
      <c r="AP1234" s="297"/>
      <c r="AQ1234" s="101">
        <f t="shared" si="680"/>
        <v>-179209.18</v>
      </c>
      <c r="AR1234" s="116"/>
      <c r="AS1234" s="116">
        <f>AQ1234</f>
        <v>-179209.18</v>
      </c>
      <c r="AT1234" s="116"/>
      <c r="AU1234" s="117"/>
      <c r="AV1234" s="116">
        <f t="shared" si="655"/>
        <v>-179209.18</v>
      </c>
      <c r="AW1234" s="115"/>
      <c r="AX1234" s="116"/>
      <c r="AY1234" s="343">
        <f t="shared" si="656"/>
        <v>0</v>
      </c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</row>
    <row r="1235" spans="1:76" s="21" customFormat="1" ht="12" customHeight="1">
      <c r="A1235" s="195">
        <v>25400201</v>
      </c>
      <c r="B1235" s="126" t="s">
        <v>743</v>
      </c>
      <c r="C1235" s="109" t="s">
        <v>745</v>
      </c>
      <c r="D1235" s="130" t="str">
        <f t="shared" si="659"/>
        <v>ERB</v>
      </c>
      <c r="E1235" s="130"/>
      <c r="F1235" s="109"/>
      <c r="G1235" s="130"/>
      <c r="H1235" s="212" t="str">
        <f t="shared" si="684"/>
        <v/>
      </c>
      <c r="I1235" s="212" t="str">
        <f t="shared" si="685"/>
        <v>ERB</v>
      </c>
      <c r="J1235" s="212" t="str">
        <f t="shared" si="686"/>
        <v/>
      </c>
      <c r="K1235" s="212" t="str">
        <f t="shared" si="683"/>
        <v/>
      </c>
      <c r="L1235" s="212" t="str">
        <f t="shared" si="669"/>
        <v>NO</v>
      </c>
      <c r="M1235" s="212" t="str">
        <f t="shared" si="670"/>
        <v>NO</v>
      </c>
      <c r="N1235" s="212" t="str">
        <f t="shared" si="671"/>
        <v/>
      </c>
      <c r="O1235" s="212"/>
      <c r="P1235" s="110">
        <v>-522893.16</v>
      </c>
      <c r="Q1235" s="110">
        <v>-490212.35</v>
      </c>
      <c r="R1235" s="110">
        <v>-457531.54</v>
      </c>
      <c r="S1235" s="110">
        <v>-424850.73</v>
      </c>
      <c r="T1235" s="110">
        <v>-392169.92</v>
      </c>
      <c r="U1235" s="110">
        <v>-359489.11</v>
      </c>
      <c r="V1235" s="110">
        <v>-326808.3</v>
      </c>
      <c r="W1235" s="110">
        <v>-294127.49</v>
      </c>
      <c r="X1235" s="110">
        <v>-261446.68</v>
      </c>
      <c r="Y1235" s="110">
        <v>-228765.87</v>
      </c>
      <c r="Z1235" s="110">
        <v>-196085.06</v>
      </c>
      <c r="AA1235" s="110">
        <v>-163404.25</v>
      </c>
      <c r="AB1235" s="110">
        <v>-130723.44</v>
      </c>
      <c r="AC1235" s="110"/>
      <c r="AD1235" s="533">
        <f t="shared" si="679"/>
        <v>-326808.3</v>
      </c>
      <c r="AE1235" s="166" t="s">
        <v>81</v>
      </c>
      <c r="AF1235" s="166"/>
      <c r="AG1235" s="282" t="s">
        <v>323</v>
      </c>
      <c r="AH1235" s="116"/>
      <c r="AI1235" s="116">
        <f>AD1235</f>
        <v>-326808.3</v>
      </c>
      <c r="AJ1235" s="116"/>
      <c r="AK1235" s="117"/>
      <c r="AL1235" s="116">
        <f t="shared" si="653"/>
        <v>-326808.3</v>
      </c>
      <c r="AM1235" s="115"/>
      <c r="AN1235" s="116"/>
      <c r="AO1235" s="348">
        <f t="shared" si="654"/>
        <v>0</v>
      </c>
      <c r="AP1235" s="297"/>
      <c r="AQ1235" s="101">
        <f t="shared" si="680"/>
        <v>-130723.44</v>
      </c>
      <c r="AR1235" s="116"/>
      <c r="AS1235" s="116">
        <f>AQ1235</f>
        <v>-130723.44</v>
      </c>
      <c r="AT1235" s="116"/>
      <c r="AU1235" s="117"/>
      <c r="AV1235" s="116">
        <f t="shared" si="655"/>
        <v>-130723.44</v>
      </c>
      <c r="AW1235" s="115"/>
      <c r="AX1235" s="116"/>
      <c r="AY1235" s="343">
        <f t="shared" si="656"/>
        <v>0</v>
      </c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</row>
    <row r="1236" spans="1:76" s="21" customFormat="1" ht="12" customHeight="1">
      <c r="A1236" s="195">
        <v>25400221</v>
      </c>
      <c r="B1236" s="126" t="s">
        <v>2876</v>
      </c>
      <c r="C1236" s="109" t="s">
        <v>768</v>
      </c>
      <c r="D1236" s="130" t="str">
        <f t="shared" si="659"/>
        <v>Non-Op</v>
      </c>
      <c r="E1236" s="130"/>
      <c r="F1236" s="109"/>
      <c r="G1236" s="130"/>
      <c r="H1236" s="212" t="str">
        <f t="shared" si="684"/>
        <v/>
      </c>
      <c r="I1236" s="212" t="str">
        <f t="shared" si="685"/>
        <v/>
      </c>
      <c r="J1236" s="212" t="str">
        <f t="shared" si="686"/>
        <v/>
      </c>
      <c r="K1236" s="212" t="str">
        <f t="shared" si="683"/>
        <v>Non-Op</v>
      </c>
      <c r="L1236" s="212" t="str">
        <f t="shared" si="669"/>
        <v>NO</v>
      </c>
      <c r="M1236" s="212" t="str">
        <f t="shared" si="670"/>
        <v>NO</v>
      </c>
      <c r="N1236" s="212" t="str">
        <f t="shared" si="671"/>
        <v/>
      </c>
      <c r="O1236" s="212"/>
      <c r="P1236" s="110">
        <v>-575191.76</v>
      </c>
      <c r="Q1236" s="110">
        <v>-574146.43999999994</v>
      </c>
      <c r="R1236" s="110">
        <v>-573024.56999999995</v>
      </c>
      <c r="S1236" s="110">
        <v>-572528.17000000004</v>
      </c>
      <c r="T1236" s="110">
        <v>-571754.31999999995</v>
      </c>
      <c r="U1236" s="110">
        <v>-1071007.6000000001</v>
      </c>
      <c r="V1236" s="110">
        <v>-1196228.01</v>
      </c>
      <c r="W1236" s="110">
        <v>-621824.78</v>
      </c>
      <c r="X1236" s="110">
        <v>-755790.8</v>
      </c>
      <c r="Y1236" s="110">
        <v>-826562.75</v>
      </c>
      <c r="Z1236" s="110">
        <v>-914187.82</v>
      </c>
      <c r="AA1236" s="110">
        <v>-912958.23</v>
      </c>
      <c r="AB1236" s="110">
        <v>-899755.14</v>
      </c>
      <c r="AC1236" s="110"/>
      <c r="AD1236" s="533">
        <f t="shared" si="679"/>
        <v>-777290.57833333325</v>
      </c>
      <c r="AE1236" s="166"/>
      <c r="AF1236" s="166"/>
      <c r="AG1236" s="282" t="s">
        <v>453</v>
      </c>
      <c r="AH1236" s="116"/>
      <c r="AI1236" s="116"/>
      <c r="AJ1236" s="116"/>
      <c r="AK1236" s="117">
        <f t="shared" ref="AK1236:AK1256" si="687">AD1236</f>
        <v>-777290.57833333325</v>
      </c>
      <c r="AL1236" s="116">
        <f t="shared" si="653"/>
        <v>-777290.57833333325</v>
      </c>
      <c r="AM1236" s="115"/>
      <c r="AN1236" s="116"/>
      <c r="AO1236" s="348">
        <f t="shared" si="654"/>
        <v>0</v>
      </c>
      <c r="AP1236" s="297"/>
      <c r="AQ1236" s="101">
        <f t="shared" si="680"/>
        <v>-899755.14</v>
      </c>
      <c r="AR1236" s="116"/>
      <c r="AS1236" s="116"/>
      <c r="AT1236" s="116"/>
      <c r="AU1236" s="117">
        <f t="shared" ref="AU1236:AU1256" si="688">AQ1236</f>
        <v>-899755.14</v>
      </c>
      <c r="AV1236" s="116">
        <f t="shared" si="655"/>
        <v>-899755.14</v>
      </c>
      <c r="AW1236" s="115"/>
      <c r="AX1236" s="116"/>
      <c r="AY1236" s="343">
        <f t="shared" si="656"/>
        <v>0</v>
      </c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</row>
    <row r="1237" spans="1:76" s="21" customFormat="1" ht="12" customHeight="1">
      <c r="A1237" s="195">
        <v>25400261</v>
      </c>
      <c r="B1237" s="126" t="s">
        <v>2877</v>
      </c>
      <c r="C1237" s="109" t="s">
        <v>772</v>
      </c>
      <c r="D1237" s="130" t="str">
        <f t="shared" si="659"/>
        <v>Non-Op</v>
      </c>
      <c r="E1237" s="130"/>
      <c r="F1237" s="109"/>
      <c r="G1237" s="130"/>
      <c r="H1237" s="212" t="str">
        <f t="shared" si="684"/>
        <v/>
      </c>
      <c r="I1237" s="212" t="str">
        <f t="shared" si="685"/>
        <v/>
      </c>
      <c r="J1237" s="212" t="str">
        <f t="shared" si="686"/>
        <v/>
      </c>
      <c r="K1237" s="212" t="str">
        <f t="shared" si="683"/>
        <v>Non-Op</v>
      </c>
      <c r="L1237" s="212" t="str">
        <f t="shared" si="669"/>
        <v>NO</v>
      </c>
      <c r="M1237" s="212" t="str">
        <f t="shared" si="670"/>
        <v>NO</v>
      </c>
      <c r="N1237" s="212" t="str">
        <f t="shared" si="671"/>
        <v/>
      </c>
      <c r="O1237" s="212"/>
      <c r="P1237" s="110">
        <v>-93615823</v>
      </c>
      <c r="Q1237" s="110">
        <v>-93615823</v>
      </c>
      <c r="R1237" s="110">
        <v>-93615823</v>
      </c>
      <c r="S1237" s="110">
        <v>-93615823</v>
      </c>
      <c r="T1237" s="110">
        <v>-93615823</v>
      </c>
      <c r="U1237" s="110">
        <v>-93615823</v>
      </c>
      <c r="V1237" s="110">
        <v>-93615823</v>
      </c>
      <c r="W1237" s="110">
        <v>-93615823</v>
      </c>
      <c r="X1237" s="110">
        <v>-93615823</v>
      </c>
      <c r="Y1237" s="110">
        <v>-93615823</v>
      </c>
      <c r="Z1237" s="110">
        <v>-93615823</v>
      </c>
      <c r="AA1237" s="110">
        <v>-93615823</v>
      </c>
      <c r="AB1237" s="110">
        <v>-93615823</v>
      </c>
      <c r="AC1237" s="110"/>
      <c r="AD1237" s="533">
        <f t="shared" si="679"/>
        <v>-93615823</v>
      </c>
      <c r="AE1237" s="166"/>
      <c r="AF1237" s="166"/>
      <c r="AG1237" s="282" t="s">
        <v>453</v>
      </c>
      <c r="AH1237" s="116"/>
      <c r="AI1237" s="116"/>
      <c r="AJ1237" s="116"/>
      <c r="AK1237" s="117">
        <f t="shared" si="687"/>
        <v>-93615823</v>
      </c>
      <c r="AL1237" s="116">
        <f t="shared" si="653"/>
        <v>-93615823</v>
      </c>
      <c r="AM1237" s="115"/>
      <c r="AN1237" s="116"/>
      <c r="AO1237" s="348">
        <f t="shared" si="654"/>
        <v>0</v>
      </c>
      <c r="AP1237" s="297"/>
      <c r="AQ1237" s="101">
        <f t="shared" si="680"/>
        <v>-93615823</v>
      </c>
      <c r="AR1237" s="116"/>
      <c r="AS1237" s="116"/>
      <c r="AT1237" s="116"/>
      <c r="AU1237" s="117">
        <f t="shared" si="688"/>
        <v>-93615823</v>
      </c>
      <c r="AV1237" s="116">
        <f t="shared" si="655"/>
        <v>-93615823</v>
      </c>
      <c r="AW1237" s="115"/>
      <c r="AX1237" s="116"/>
      <c r="AY1237" s="343">
        <f t="shared" si="656"/>
        <v>0</v>
      </c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</row>
    <row r="1238" spans="1:76" s="21" customFormat="1" ht="12" customHeight="1">
      <c r="A1238" s="195">
        <v>25400291</v>
      </c>
      <c r="B1238" s="126" t="s">
        <v>2878</v>
      </c>
      <c r="C1238" s="109" t="s">
        <v>908</v>
      </c>
      <c r="D1238" s="130" t="str">
        <f t="shared" si="659"/>
        <v>Non-Op</v>
      </c>
      <c r="E1238" s="130"/>
      <c r="F1238" s="109"/>
      <c r="G1238" s="130"/>
      <c r="H1238" s="212" t="str">
        <f t="shared" si="684"/>
        <v/>
      </c>
      <c r="I1238" s="212" t="str">
        <f t="shared" si="685"/>
        <v/>
      </c>
      <c r="J1238" s="212" t="str">
        <f t="shared" si="686"/>
        <v/>
      </c>
      <c r="K1238" s="212" t="str">
        <f t="shared" si="683"/>
        <v>Non-Op</v>
      </c>
      <c r="L1238" s="212" t="str">
        <f t="shared" si="669"/>
        <v>NO</v>
      </c>
      <c r="M1238" s="212" t="str">
        <f t="shared" si="670"/>
        <v>NO</v>
      </c>
      <c r="N1238" s="212" t="str">
        <f t="shared" si="671"/>
        <v/>
      </c>
      <c r="O1238" s="212"/>
      <c r="P1238" s="110">
        <v>-15551.14</v>
      </c>
      <c r="Q1238" s="110">
        <v>-15530.8</v>
      </c>
      <c r="R1238" s="110">
        <v>-15004.94</v>
      </c>
      <c r="S1238" s="110">
        <v>-15003.63</v>
      </c>
      <c r="T1238" s="110">
        <v>-14971.68</v>
      </c>
      <c r="U1238" s="110">
        <v>15029.09</v>
      </c>
      <c r="V1238" s="110">
        <v>15030.31</v>
      </c>
      <c r="W1238" s="110">
        <v>-500411.62</v>
      </c>
      <c r="X1238" s="110">
        <v>-449510.32</v>
      </c>
      <c r="Y1238" s="110">
        <v>-400070.83</v>
      </c>
      <c r="Z1238" s="110">
        <v>-356589.69</v>
      </c>
      <c r="AA1238" s="110">
        <v>-317639.38</v>
      </c>
      <c r="AB1238" s="110">
        <v>-279397.88</v>
      </c>
      <c r="AC1238" s="110"/>
      <c r="AD1238" s="533">
        <f t="shared" si="679"/>
        <v>-183512.33333333334</v>
      </c>
      <c r="AE1238" s="166"/>
      <c r="AF1238" s="166"/>
      <c r="AG1238" s="282" t="s">
        <v>453</v>
      </c>
      <c r="AH1238" s="116"/>
      <c r="AI1238" s="116"/>
      <c r="AJ1238" s="116"/>
      <c r="AK1238" s="117">
        <f t="shared" si="687"/>
        <v>-183512.33333333334</v>
      </c>
      <c r="AL1238" s="116">
        <f t="shared" si="653"/>
        <v>-183512.33333333334</v>
      </c>
      <c r="AM1238" s="115"/>
      <c r="AN1238" s="116"/>
      <c r="AO1238" s="348">
        <f t="shared" si="654"/>
        <v>0</v>
      </c>
      <c r="AP1238" s="297"/>
      <c r="AQ1238" s="101">
        <f t="shared" si="680"/>
        <v>-279397.88</v>
      </c>
      <c r="AR1238" s="116"/>
      <c r="AS1238" s="116"/>
      <c r="AT1238" s="116"/>
      <c r="AU1238" s="117">
        <f t="shared" si="688"/>
        <v>-279397.88</v>
      </c>
      <c r="AV1238" s="116">
        <f t="shared" si="655"/>
        <v>-279397.88</v>
      </c>
      <c r="AW1238" s="115"/>
      <c r="AX1238" s="116"/>
      <c r="AY1238" s="343">
        <f t="shared" si="656"/>
        <v>0</v>
      </c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</row>
    <row r="1239" spans="1:76" s="21" customFormat="1" ht="12" customHeight="1">
      <c r="A1239" s="195">
        <v>25400301</v>
      </c>
      <c r="B1239" s="126" t="s">
        <v>2879</v>
      </c>
      <c r="C1239" s="109" t="s">
        <v>920</v>
      </c>
      <c r="D1239" s="130" t="str">
        <f t="shared" si="659"/>
        <v>Non-Op</v>
      </c>
      <c r="E1239" s="130"/>
      <c r="F1239" s="109"/>
      <c r="G1239" s="130"/>
      <c r="H1239" s="212" t="str">
        <f t="shared" si="684"/>
        <v/>
      </c>
      <c r="I1239" s="212" t="str">
        <f t="shared" si="685"/>
        <v/>
      </c>
      <c r="J1239" s="212" t="str">
        <f t="shared" si="686"/>
        <v/>
      </c>
      <c r="K1239" s="212" t="str">
        <f t="shared" si="683"/>
        <v>Non-Op</v>
      </c>
      <c r="L1239" s="212" t="str">
        <f t="shared" si="669"/>
        <v>NO</v>
      </c>
      <c r="M1239" s="212" t="str">
        <f t="shared" si="670"/>
        <v>NO</v>
      </c>
      <c r="N1239" s="212" t="str">
        <f t="shared" si="671"/>
        <v/>
      </c>
      <c r="O1239" s="212"/>
      <c r="P1239" s="110">
        <v>2837.66</v>
      </c>
      <c r="Q1239" s="110">
        <v>3040.34</v>
      </c>
      <c r="R1239" s="110">
        <v>2870.13</v>
      </c>
      <c r="S1239" s="110">
        <v>2665.81</v>
      </c>
      <c r="T1239" s="110">
        <v>3686.95</v>
      </c>
      <c r="U1239" s="110">
        <v>-29041.4</v>
      </c>
      <c r="V1239" s="110">
        <v>-28669.360000000001</v>
      </c>
      <c r="W1239" s="110">
        <v>-58588.45</v>
      </c>
      <c r="X1239" s="110">
        <v>-53155.02</v>
      </c>
      <c r="Y1239" s="110">
        <v>-47665.72</v>
      </c>
      <c r="Z1239" s="110">
        <v>-42829.64</v>
      </c>
      <c r="AA1239" s="110">
        <v>-38457.49</v>
      </c>
      <c r="AB1239" s="110">
        <v>-34193.870000000003</v>
      </c>
      <c r="AC1239" s="110"/>
      <c r="AD1239" s="533">
        <f t="shared" si="679"/>
        <v>-25151.829583333329</v>
      </c>
      <c r="AE1239" s="166"/>
      <c r="AF1239" s="166"/>
      <c r="AG1239" s="282" t="s">
        <v>453</v>
      </c>
      <c r="AH1239" s="116"/>
      <c r="AI1239" s="116"/>
      <c r="AJ1239" s="116"/>
      <c r="AK1239" s="117">
        <f t="shared" si="687"/>
        <v>-25151.829583333329</v>
      </c>
      <c r="AL1239" s="116">
        <f t="shared" ref="AL1239:AL1317" si="689">SUM(AI1239:AK1239)</f>
        <v>-25151.829583333329</v>
      </c>
      <c r="AM1239" s="115"/>
      <c r="AN1239" s="116"/>
      <c r="AO1239" s="348">
        <f t="shared" ref="AO1239:AO1317" si="690">AM1239+AN1239</f>
        <v>0</v>
      </c>
      <c r="AP1239" s="297"/>
      <c r="AQ1239" s="101">
        <f t="shared" si="680"/>
        <v>-34193.870000000003</v>
      </c>
      <c r="AR1239" s="116"/>
      <c r="AS1239" s="116"/>
      <c r="AT1239" s="116"/>
      <c r="AU1239" s="117">
        <f t="shared" si="688"/>
        <v>-34193.870000000003</v>
      </c>
      <c r="AV1239" s="116">
        <f t="shared" ref="AV1239:AV1317" si="691">SUM(AS1239:AU1239)</f>
        <v>-34193.870000000003</v>
      </c>
      <c r="AW1239" s="115"/>
      <c r="AX1239" s="116"/>
      <c r="AY1239" s="343">
        <f t="shared" ref="AY1239:AY1317" si="692">AW1239+AX1239</f>
        <v>0</v>
      </c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</row>
    <row r="1240" spans="1:76" s="21" customFormat="1" ht="12" customHeight="1">
      <c r="A1240" s="195">
        <v>25400311</v>
      </c>
      <c r="B1240" s="126" t="s">
        <v>2880</v>
      </c>
      <c r="C1240" s="109" t="s">
        <v>909</v>
      </c>
      <c r="D1240" s="130" t="str">
        <f t="shared" si="659"/>
        <v>Non-Op</v>
      </c>
      <c r="E1240" s="130"/>
      <c r="F1240" s="109"/>
      <c r="G1240" s="130"/>
      <c r="H1240" s="212" t="str">
        <f t="shared" si="684"/>
        <v/>
      </c>
      <c r="I1240" s="212" t="str">
        <f t="shared" si="685"/>
        <v/>
      </c>
      <c r="J1240" s="212" t="str">
        <f t="shared" si="686"/>
        <v/>
      </c>
      <c r="K1240" s="212" t="str">
        <f t="shared" si="683"/>
        <v>Non-Op</v>
      </c>
      <c r="L1240" s="212" t="str">
        <f t="shared" si="669"/>
        <v>NO</v>
      </c>
      <c r="M1240" s="212" t="str">
        <f t="shared" si="670"/>
        <v>NO</v>
      </c>
      <c r="N1240" s="212" t="str">
        <f t="shared" si="671"/>
        <v/>
      </c>
      <c r="O1240" s="212"/>
      <c r="P1240" s="110">
        <v>-18277.68</v>
      </c>
      <c r="Q1240" s="110">
        <v>-21481.46</v>
      </c>
      <c r="R1240" s="110">
        <v>-24679.200000000001</v>
      </c>
      <c r="S1240" s="110">
        <v>-27872.43</v>
      </c>
      <c r="T1240" s="110">
        <v>-31062.12</v>
      </c>
      <c r="U1240" s="110">
        <v>-35641.32</v>
      </c>
      <c r="V1240" s="110">
        <v>-41961.24</v>
      </c>
      <c r="W1240" s="110">
        <v>-15966.94</v>
      </c>
      <c r="X1240" s="110">
        <v>-19807.04</v>
      </c>
      <c r="Y1240" s="110">
        <v>-24217.85</v>
      </c>
      <c r="Z1240" s="110">
        <v>-29070.19</v>
      </c>
      <c r="AA1240" s="110">
        <v>-34163.360000000001</v>
      </c>
      <c r="AB1240" s="110">
        <v>-39256.53</v>
      </c>
      <c r="AC1240" s="110"/>
      <c r="AD1240" s="533">
        <f t="shared" si="679"/>
        <v>-27890.85458333333</v>
      </c>
      <c r="AE1240" s="166"/>
      <c r="AF1240" s="166"/>
      <c r="AG1240" s="282" t="s">
        <v>453</v>
      </c>
      <c r="AH1240" s="116"/>
      <c r="AI1240" s="116"/>
      <c r="AJ1240" s="116"/>
      <c r="AK1240" s="117">
        <f t="shared" si="687"/>
        <v>-27890.85458333333</v>
      </c>
      <c r="AL1240" s="116">
        <f t="shared" si="689"/>
        <v>-27890.85458333333</v>
      </c>
      <c r="AM1240" s="115"/>
      <c r="AN1240" s="116"/>
      <c r="AO1240" s="348">
        <f t="shared" si="690"/>
        <v>0</v>
      </c>
      <c r="AP1240" s="297"/>
      <c r="AQ1240" s="101">
        <f t="shared" si="680"/>
        <v>-39256.53</v>
      </c>
      <c r="AR1240" s="116"/>
      <c r="AS1240" s="116"/>
      <c r="AT1240" s="116"/>
      <c r="AU1240" s="117">
        <f t="shared" si="688"/>
        <v>-39256.53</v>
      </c>
      <c r="AV1240" s="116">
        <f t="shared" si="691"/>
        <v>-39256.53</v>
      </c>
      <c r="AW1240" s="115"/>
      <c r="AX1240" s="116"/>
      <c r="AY1240" s="343">
        <f t="shared" si="692"/>
        <v>0</v>
      </c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</row>
    <row r="1241" spans="1:76" s="21" customFormat="1" ht="12" customHeight="1">
      <c r="A1241" s="195">
        <v>25400321</v>
      </c>
      <c r="B1241" s="126" t="s">
        <v>2881</v>
      </c>
      <c r="C1241" s="109" t="s">
        <v>927</v>
      </c>
      <c r="D1241" s="130" t="str">
        <f t="shared" si="659"/>
        <v>Non-Op</v>
      </c>
      <c r="E1241" s="130"/>
      <c r="F1241" s="109"/>
      <c r="G1241" s="130"/>
      <c r="H1241" s="212" t="str">
        <f t="shared" si="684"/>
        <v/>
      </c>
      <c r="I1241" s="212" t="str">
        <f t="shared" si="685"/>
        <v/>
      </c>
      <c r="J1241" s="212" t="str">
        <f t="shared" si="686"/>
        <v/>
      </c>
      <c r="K1241" s="212" t="str">
        <f t="shared" si="683"/>
        <v>Non-Op</v>
      </c>
      <c r="L1241" s="212" t="str">
        <f t="shared" si="669"/>
        <v>NO</v>
      </c>
      <c r="M1241" s="212" t="str">
        <f t="shared" si="670"/>
        <v>NO</v>
      </c>
      <c r="N1241" s="212" t="str">
        <f t="shared" si="671"/>
        <v/>
      </c>
      <c r="O1241" s="212"/>
      <c r="P1241" s="110">
        <v>-76804.25</v>
      </c>
      <c r="Q1241" s="110">
        <v>-82284.429999999993</v>
      </c>
      <c r="R1241" s="110">
        <v>-82572.31</v>
      </c>
      <c r="S1241" s="110">
        <v>-86820.14</v>
      </c>
      <c r="T1241" s="110">
        <v>-81019.34</v>
      </c>
      <c r="U1241" s="110">
        <v>-65388.65</v>
      </c>
      <c r="V1241" s="110">
        <v>-33158.11</v>
      </c>
      <c r="W1241" s="110">
        <v>-51968.81</v>
      </c>
      <c r="X1241" s="110">
        <v>-52447.94</v>
      </c>
      <c r="Y1241" s="110">
        <v>-53511.85</v>
      </c>
      <c r="Z1241" s="110">
        <v>-57883.42</v>
      </c>
      <c r="AA1241" s="110">
        <v>-36852.870000000003</v>
      </c>
      <c r="AB1241" s="110">
        <v>-41069.99</v>
      </c>
      <c r="AC1241" s="110"/>
      <c r="AD1241" s="533">
        <f t="shared" si="679"/>
        <v>-61903.749166666668</v>
      </c>
      <c r="AE1241" s="112"/>
      <c r="AF1241" s="112"/>
      <c r="AG1241" s="278" t="s">
        <v>408</v>
      </c>
      <c r="AH1241" s="116"/>
      <c r="AI1241" s="116"/>
      <c r="AJ1241" s="116"/>
      <c r="AK1241" s="117">
        <f t="shared" si="687"/>
        <v>-61903.749166666668</v>
      </c>
      <c r="AL1241" s="116">
        <f t="shared" si="689"/>
        <v>-61903.749166666668</v>
      </c>
      <c r="AM1241" s="115"/>
      <c r="AN1241" s="116"/>
      <c r="AO1241" s="348">
        <f t="shared" si="690"/>
        <v>0</v>
      </c>
      <c r="AP1241" s="297"/>
      <c r="AQ1241" s="101">
        <f t="shared" si="680"/>
        <v>-41069.99</v>
      </c>
      <c r="AR1241" s="116"/>
      <c r="AS1241" s="116"/>
      <c r="AT1241" s="116"/>
      <c r="AU1241" s="117">
        <f t="shared" si="688"/>
        <v>-41069.99</v>
      </c>
      <c r="AV1241" s="116">
        <f t="shared" si="691"/>
        <v>-41069.99</v>
      </c>
      <c r="AW1241" s="115"/>
      <c r="AX1241" s="116"/>
      <c r="AY1241" s="343">
        <f t="shared" si="692"/>
        <v>0</v>
      </c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</row>
    <row r="1242" spans="1:76" s="21" customFormat="1" ht="12" customHeight="1">
      <c r="A1242" s="195">
        <v>25400331</v>
      </c>
      <c r="B1242" s="126" t="s">
        <v>2882</v>
      </c>
      <c r="C1242" s="109" t="s">
        <v>964</v>
      </c>
      <c r="D1242" s="130" t="str">
        <f t="shared" si="659"/>
        <v>Non-Op</v>
      </c>
      <c r="E1242" s="130"/>
      <c r="F1242" s="109"/>
      <c r="G1242" s="130"/>
      <c r="H1242" s="212" t="str">
        <f t="shared" si="684"/>
        <v/>
      </c>
      <c r="I1242" s="212" t="str">
        <f t="shared" si="685"/>
        <v/>
      </c>
      <c r="J1242" s="212" t="str">
        <f t="shared" si="686"/>
        <v/>
      </c>
      <c r="K1242" s="212" t="str">
        <f t="shared" si="683"/>
        <v>Non-Op</v>
      </c>
      <c r="L1242" s="212" t="str">
        <f t="shared" si="669"/>
        <v>NO</v>
      </c>
      <c r="M1242" s="212" t="str">
        <f t="shared" si="670"/>
        <v>NO</v>
      </c>
      <c r="N1242" s="212" t="str">
        <f t="shared" si="671"/>
        <v/>
      </c>
      <c r="O1242" s="212"/>
      <c r="P1242" s="110">
        <v>-664037.05000000005</v>
      </c>
      <c r="Q1242" s="110">
        <v>-767031.36</v>
      </c>
      <c r="R1242" s="110">
        <v>-805735.59</v>
      </c>
      <c r="S1242" s="110">
        <v>-919622.22</v>
      </c>
      <c r="T1242" s="110">
        <v>-895034.21</v>
      </c>
      <c r="U1242" s="110">
        <v>-737353.74</v>
      </c>
      <c r="V1242" s="110">
        <v>-345978.61</v>
      </c>
      <c r="W1242" s="110">
        <v>-454605.47</v>
      </c>
      <c r="X1242" s="110">
        <v>-436529.24</v>
      </c>
      <c r="Y1242" s="110">
        <v>-455696.78</v>
      </c>
      <c r="Z1242" s="110">
        <v>-560965.54</v>
      </c>
      <c r="AA1242" s="110">
        <v>-221808.83</v>
      </c>
      <c r="AB1242" s="110">
        <v>-363920.74</v>
      </c>
      <c r="AC1242" s="110"/>
      <c r="AD1242" s="533">
        <f t="shared" si="679"/>
        <v>-592861.7070833334</v>
      </c>
      <c r="AE1242" s="112"/>
      <c r="AF1242" s="112"/>
      <c r="AG1242" s="278" t="s">
        <v>408</v>
      </c>
      <c r="AH1242" s="116"/>
      <c r="AI1242" s="116"/>
      <c r="AJ1242" s="116"/>
      <c r="AK1242" s="117">
        <f t="shared" si="687"/>
        <v>-592861.7070833334</v>
      </c>
      <c r="AL1242" s="116">
        <f t="shared" si="689"/>
        <v>-592861.7070833334</v>
      </c>
      <c r="AM1242" s="115"/>
      <c r="AN1242" s="116"/>
      <c r="AO1242" s="348">
        <f t="shared" si="690"/>
        <v>0</v>
      </c>
      <c r="AP1242" s="297"/>
      <c r="AQ1242" s="101">
        <f t="shared" si="680"/>
        <v>-363920.74</v>
      </c>
      <c r="AR1242" s="116"/>
      <c r="AS1242" s="116"/>
      <c r="AT1242" s="116"/>
      <c r="AU1242" s="117">
        <f t="shared" si="688"/>
        <v>-363920.74</v>
      </c>
      <c r="AV1242" s="116">
        <f t="shared" si="691"/>
        <v>-363920.74</v>
      </c>
      <c r="AW1242" s="115"/>
      <c r="AX1242" s="116"/>
      <c r="AY1242" s="343">
        <f t="shared" si="692"/>
        <v>0</v>
      </c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</row>
    <row r="1243" spans="1:76" s="21" customFormat="1" ht="12" customHeight="1">
      <c r="A1243" s="195">
        <v>25400341</v>
      </c>
      <c r="B1243" s="126" t="s">
        <v>2883</v>
      </c>
      <c r="C1243" s="109" t="s">
        <v>1045</v>
      </c>
      <c r="D1243" s="130" t="str">
        <f t="shared" si="659"/>
        <v>Non-Op</v>
      </c>
      <c r="E1243" s="130"/>
      <c r="F1243" s="109"/>
      <c r="G1243" s="130"/>
      <c r="H1243" s="212" t="str">
        <f t="shared" si="684"/>
        <v/>
      </c>
      <c r="I1243" s="212" t="str">
        <f t="shared" si="685"/>
        <v/>
      </c>
      <c r="J1243" s="212" t="str">
        <f t="shared" si="686"/>
        <v/>
      </c>
      <c r="K1243" s="212" t="str">
        <f t="shared" si="683"/>
        <v>Non-Op</v>
      </c>
      <c r="L1243" s="212" t="str">
        <f t="shared" si="669"/>
        <v>NO</v>
      </c>
      <c r="M1243" s="212" t="str">
        <f t="shared" si="670"/>
        <v>NO</v>
      </c>
      <c r="N1243" s="212" t="str">
        <f t="shared" si="671"/>
        <v/>
      </c>
      <c r="O1243" s="212"/>
      <c r="P1243" s="110">
        <v>0</v>
      </c>
      <c r="Q1243" s="110">
        <v>0</v>
      </c>
      <c r="R1243" s="110">
        <v>0</v>
      </c>
      <c r="S1243" s="110">
        <v>0</v>
      </c>
      <c r="T1243" s="110">
        <v>0</v>
      </c>
      <c r="U1243" s="110">
        <v>-2685103.97</v>
      </c>
      <c r="V1243" s="110">
        <v>-5571892.9400000004</v>
      </c>
      <c r="W1243" s="110">
        <v>-2236315.69</v>
      </c>
      <c r="X1243" s="110">
        <v>-2402159.96</v>
      </c>
      <c r="Y1243" s="110">
        <v>-2722276.13</v>
      </c>
      <c r="Z1243" s="110">
        <v>-3407471.78</v>
      </c>
      <c r="AA1243" s="110">
        <v>0</v>
      </c>
      <c r="AB1243" s="110">
        <v>0</v>
      </c>
      <c r="AC1243" s="110"/>
      <c r="AD1243" s="533">
        <f t="shared" si="679"/>
        <v>-1585435.0391666666</v>
      </c>
      <c r="AE1243" s="531"/>
      <c r="AF1243" s="123"/>
      <c r="AG1243" s="271" t="s">
        <v>453</v>
      </c>
      <c r="AH1243" s="116"/>
      <c r="AI1243" s="116"/>
      <c r="AJ1243" s="116"/>
      <c r="AK1243" s="117">
        <f t="shared" si="687"/>
        <v>-1585435.0391666666</v>
      </c>
      <c r="AL1243" s="116">
        <f t="shared" si="689"/>
        <v>-1585435.0391666666</v>
      </c>
      <c r="AM1243" s="115"/>
      <c r="AN1243" s="116"/>
      <c r="AO1243" s="348">
        <f t="shared" si="690"/>
        <v>0</v>
      </c>
      <c r="AP1243" s="297"/>
      <c r="AQ1243" s="101">
        <f t="shared" si="680"/>
        <v>0</v>
      </c>
      <c r="AR1243" s="116"/>
      <c r="AS1243" s="116"/>
      <c r="AT1243" s="116"/>
      <c r="AU1243" s="117">
        <f t="shared" si="688"/>
        <v>0</v>
      </c>
      <c r="AV1243" s="116">
        <f t="shared" si="691"/>
        <v>0</v>
      </c>
      <c r="AW1243" s="115"/>
      <c r="AX1243" s="116"/>
      <c r="AY1243" s="343">
        <f t="shared" si="692"/>
        <v>0</v>
      </c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</row>
    <row r="1244" spans="1:76" s="21" customFormat="1" ht="12" customHeight="1">
      <c r="A1244" s="434">
        <v>25400342</v>
      </c>
      <c r="B1244" s="449" t="s">
        <v>2884</v>
      </c>
      <c r="C1244" s="410" t="s">
        <v>1046</v>
      </c>
      <c r="D1244" s="411" t="str">
        <f t="shared" si="659"/>
        <v>Non-Op</v>
      </c>
      <c r="E1244" s="411"/>
      <c r="F1244" s="444">
        <v>43040</v>
      </c>
      <c r="G1244" s="411"/>
      <c r="H1244" s="412" t="str">
        <f t="shared" si="684"/>
        <v/>
      </c>
      <c r="I1244" s="412" t="str">
        <f t="shared" si="685"/>
        <v/>
      </c>
      <c r="J1244" s="412" t="str">
        <f t="shared" si="686"/>
        <v/>
      </c>
      <c r="K1244" s="412" t="str">
        <f t="shared" si="683"/>
        <v>Non-Op</v>
      </c>
      <c r="L1244" s="412" t="str">
        <f t="shared" si="669"/>
        <v>NO</v>
      </c>
      <c r="M1244" s="412" t="str">
        <f t="shared" si="670"/>
        <v>NO</v>
      </c>
      <c r="N1244" s="412" t="str">
        <f t="shared" si="671"/>
        <v/>
      </c>
      <c r="O1244" s="412"/>
      <c r="P1244" s="413">
        <v>0</v>
      </c>
      <c r="Q1244" s="413">
        <v>0</v>
      </c>
      <c r="R1244" s="413">
        <v>0</v>
      </c>
      <c r="S1244" s="413">
        <v>0</v>
      </c>
      <c r="T1244" s="413">
        <v>0</v>
      </c>
      <c r="U1244" s="413">
        <v>0</v>
      </c>
      <c r="V1244" s="413">
        <v>0</v>
      </c>
      <c r="W1244" s="413">
        <v>0</v>
      </c>
      <c r="X1244" s="413">
        <v>0</v>
      </c>
      <c r="Y1244" s="413">
        <v>0</v>
      </c>
      <c r="Z1244" s="413">
        <v>0</v>
      </c>
      <c r="AA1244" s="413">
        <v>0</v>
      </c>
      <c r="AB1244" s="413">
        <v>0</v>
      </c>
      <c r="AC1244" s="413"/>
      <c r="AD1244" s="534">
        <f t="shared" si="679"/>
        <v>0</v>
      </c>
      <c r="AE1244" s="532"/>
      <c r="AF1244" s="447"/>
      <c r="AG1244" s="448"/>
      <c r="AH1244" s="416"/>
      <c r="AI1244" s="416"/>
      <c r="AJ1244" s="416"/>
      <c r="AK1244" s="417">
        <f t="shared" si="687"/>
        <v>0</v>
      </c>
      <c r="AL1244" s="416">
        <f t="shared" si="689"/>
        <v>0</v>
      </c>
      <c r="AM1244" s="418"/>
      <c r="AN1244" s="416"/>
      <c r="AO1244" s="419">
        <f t="shared" si="690"/>
        <v>0</v>
      </c>
      <c r="AP1244" s="297"/>
      <c r="AQ1244" s="420">
        <f t="shared" si="680"/>
        <v>0</v>
      </c>
      <c r="AR1244" s="416"/>
      <c r="AS1244" s="416"/>
      <c r="AT1244" s="416"/>
      <c r="AU1244" s="417">
        <f t="shared" si="688"/>
        <v>0</v>
      </c>
      <c r="AV1244" s="416">
        <f t="shared" si="691"/>
        <v>0</v>
      </c>
      <c r="AW1244" s="418"/>
      <c r="AX1244" s="416"/>
      <c r="AY1244" s="421">
        <f t="shared" si="692"/>
        <v>0</v>
      </c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</row>
    <row r="1245" spans="1:76" s="21" customFormat="1" ht="12" customHeight="1">
      <c r="A1245" s="195">
        <v>25400352</v>
      </c>
      <c r="B1245" s="126" t="s">
        <v>2885</v>
      </c>
      <c r="C1245" s="109" t="s">
        <v>1047</v>
      </c>
      <c r="D1245" s="130" t="str">
        <f t="shared" si="659"/>
        <v>Non-Op</v>
      </c>
      <c r="E1245" s="130"/>
      <c r="F1245" s="109"/>
      <c r="G1245" s="130"/>
      <c r="H1245" s="212" t="str">
        <f t="shared" si="684"/>
        <v/>
      </c>
      <c r="I1245" s="212" t="str">
        <f t="shared" si="685"/>
        <v/>
      </c>
      <c r="J1245" s="212" t="str">
        <f t="shared" si="686"/>
        <v/>
      </c>
      <c r="K1245" s="212" t="str">
        <f t="shared" si="683"/>
        <v>Non-Op</v>
      </c>
      <c r="L1245" s="212" t="str">
        <f t="shared" si="669"/>
        <v>NO</v>
      </c>
      <c r="M1245" s="212" t="str">
        <f t="shared" si="670"/>
        <v>NO</v>
      </c>
      <c r="N1245" s="212" t="str">
        <f t="shared" si="671"/>
        <v/>
      </c>
      <c r="O1245" s="212"/>
      <c r="P1245" s="110">
        <v>-1179963.4099999999</v>
      </c>
      <c r="Q1245" s="110">
        <v>-1050217.01</v>
      </c>
      <c r="R1245" s="110">
        <v>-791591.89</v>
      </c>
      <c r="S1245" s="110">
        <v>-520855.06</v>
      </c>
      <c r="T1245" s="110">
        <v>-341875.22</v>
      </c>
      <c r="U1245" s="110">
        <v>0</v>
      </c>
      <c r="V1245" s="110">
        <v>0</v>
      </c>
      <c r="W1245" s="110">
        <v>0</v>
      </c>
      <c r="X1245" s="110">
        <v>0</v>
      </c>
      <c r="Y1245" s="110">
        <v>0</v>
      </c>
      <c r="Z1245" s="110">
        <v>0</v>
      </c>
      <c r="AA1245" s="110">
        <v>0</v>
      </c>
      <c r="AB1245" s="110">
        <v>0</v>
      </c>
      <c r="AC1245" s="110"/>
      <c r="AD1245" s="533">
        <f t="shared" si="679"/>
        <v>-274543.4070833333</v>
      </c>
      <c r="AE1245" s="531"/>
      <c r="AF1245" s="123"/>
      <c r="AG1245" s="271" t="s">
        <v>453</v>
      </c>
      <c r="AH1245" s="116"/>
      <c r="AI1245" s="116"/>
      <c r="AJ1245" s="116"/>
      <c r="AK1245" s="117">
        <f t="shared" si="687"/>
        <v>-274543.4070833333</v>
      </c>
      <c r="AL1245" s="116">
        <f t="shared" si="689"/>
        <v>-274543.4070833333</v>
      </c>
      <c r="AM1245" s="115"/>
      <c r="AN1245" s="116"/>
      <c r="AO1245" s="348">
        <f t="shared" si="690"/>
        <v>0</v>
      </c>
      <c r="AP1245" s="297"/>
      <c r="AQ1245" s="101">
        <f t="shared" si="680"/>
        <v>0</v>
      </c>
      <c r="AR1245" s="116"/>
      <c r="AS1245" s="116"/>
      <c r="AT1245" s="116"/>
      <c r="AU1245" s="117">
        <f t="shared" si="688"/>
        <v>0</v>
      </c>
      <c r="AV1245" s="116">
        <f t="shared" si="691"/>
        <v>0</v>
      </c>
      <c r="AW1245" s="115"/>
      <c r="AX1245" s="116"/>
      <c r="AY1245" s="343">
        <f t="shared" si="692"/>
        <v>0</v>
      </c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</row>
    <row r="1246" spans="1:76" s="21" customFormat="1" ht="12" customHeight="1">
      <c r="A1246" s="423" t="s">
        <v>1664</v>
      </c>
      <c r="B1246" s="126"/>
      <c r="C1246" s="454" t="s">
        <v>1048</v>
      </c>
      <c r="D1246" s="411" t="str">
        <f t="shared" si="659"/>
        <v>Non-Op</v>
      </c>
      <c r="E1246" s="411"/>
      <c r="F1246" s="444">
        <v>43221</v>
      </c>
      <c r="G1246" s="411"/>
      <c r="H1246" s="412" t="str">
        <f t="shared" si="684"/>
        <v/>
      </c>
      <c r="I1246" s="412" t="str">
        <f t="shared" si="685"/>
        <v/>
      </c>
      <c r="J1246" s="412" t="str">
        <f t="shared" si="686"/>
        <v/>
      </c>
      <c r="K1246" s="412" t="str">
        <f t="shared" si="683"/>
        <v>Non-Op</v>
      </c>
      <c r="L1246" s="412" t="str">
        <f t="shared" ref="L1246" si="693">IF(VALUE(AM1246),"W/C",IF(ISBLANK(AM1246),"NO","W/C"))</f>
        <v>NO</v>
      </c>
      <c r="M1246" s="412" t="str">
        <f t="shared" ref="M1246" si="694">IF(VALUE(AN1246),"W/C",IF(ISBLANK(AN1246),"NO","W/C"))</f>
        <v>NO</v>
      </c>
      <c r="N1246" s="412" t="str">
        <f t="shared" ref="N1246" si="695">IF(OR(CONCATENATE(L1246,M1246)="NOW/C",CONCATENATE(L1246,M1246)="W/CNO"),"W/C","")</f>
        <v/>
      </c>
      <c r="O1246" s="412"/>
      <c r="P1246" s="413"/>
      <c r="Q1246" s="413"/>
      <c r="R1246" s="413"/>
      <c r="S1246" s="413"/>
      <c r="T1246" s="413"/>
      <c r="U1246" s="413"/>
      <c r="V1246" s="413"/>
      <c r="W1246" s="413"/>
      <c r="X1246" s="413"/>
      <c r="Y1246" s="413"/>
      <c r="Z1246" s="413"/>
      <c r="AA1246" s="413">
        <v>-39049.15</v>
      </c>
      <c r="AB1246" s="413">
        <v>-63775.32</v>
      </c>
      <c r="AC1246" s="413"/>
      <c r="AD1246" s="534">
        <f t="shared" si="679"/>
        <v>-5911.4008333333331</v>
      </c>
      <c r="AE1246" s="483"/>
      <c r="AF1246" s="483"/>
      <c r="AG1246" s="448" t="s">
        <v>453</v>
      </c>
      <c r="AH1246" s="416"/>
      <c r="AI1246" s="416"/>
      <c r="AJ1246" s="416"/>
      <c r="AK1246" s="417">
        <f t="shared" ref="AK1246" si="696">AD1246</f>
        <v>-5911.4008333333331</v>
      </c>
      <c r="AL1246" s="416">
        <f t="shared" ref="AL1246" si="697">SUM(AI1246:AK1246)</f>
        <v>-5911.4008333333331</v>
      </c>
      <c r="AM1246" s="418"/>
      <c r="AN1246" s="416"/>
      <c r="AO1246" s="419">
        <f t="shared" ref="AO1246" si="698">AM1246+AN1246</f>
        <v>0</v>
      </c>
      <c r="AP1246" s="297"/>
      <c r="AQ1246" s="420">
        <f t="shared" si="680"/>
        <v>-63775.32</v>
      </c>
      <c r="AR1246" s="416"/>
      <c r="AS1246" s="416"/>
      <c r="AT1246" s="416"/>
      <c r="AU1246" s="417">
        <f t="shared" ref="AU1246" si="699">AQ1246</f>
        <v>-63775.32</v>
      </c>
      <c r="AV1246" s="416">
        <f t="shared" ref="AV1246" si="700">SUM(AS1246:AU1246)</f>
        <v>-63775.32</v>
      </c>
      <c r="AW1246" s="418"/>
      <c r="AX1246" s="416"/>
      <c r="AY1246" s="421">
        <f t="shared" si="692"/>
        <v>0</v>
      </c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</row>
    <row r="1247" spans="1:76" s="21" customFormat="1" ht="12" customHeight="1">
      <c r="A1247" s="195">
        <v>25400381</v>
      </c>
      <c r="B1247" s="126" t="s">
        <v>2886</v>
      </c>
      <c r="C1247" s="109" t="s">
        <v>1104</v>
      </c>
      <c r="D1247" s="130" t="str">
        <f t="shared" si="659"/>
        <v>Non-Op</v>
      </c>
      <c r="E1247" s="130"/>
      <c r="F1247" s="109"/>
      <c r="G1247" s="130"/>
      <c r="H1247" s="212" t="str">
        <f t="shared" si="684"/>
        <v/>
      </c>
      <c r="I1247" s="212" t="str">
        <f t="shared" si="685"/>
        <v/>
      </c>
      <c r="J1247" s="212" t="str">
        <f t="shared" si="686"/>
        <v/>
      </c>
      <c r="K1247" s="212" t="str">
        <f t="shared" si="683"/>
        <v>Non-Op</v>
      </c>
      <c r="L1247" s="212" t="str">
        <f t="shared" si="669"/>
        <v>NO</v>
      </c>
      <c r="M1247" s="212" t="str">
        <f t="shared" si="670"/>
        <v>NO</v>
      </c>
      <c r="N1247" s="212" t="str">
        <f t="shared" si="671"/>
        <v/>
      </c>
      <c r="O1247" s="212"/>
      <c r="P1247" s="110">
        <v>-146873.96</v>
      </c>
      <c r="Q1247" s="110">
        <v>-261024.99</v>
      </c>
      <c r="R1247" s="110">
        <v>-470482.29</v>
      </c>
      <c r="S1247" s="110">
        <v>-589444.43000000005</v>
      </c>
      <c r="T1247" s="110">
        <v>-388344.28</v>
      </c>
      <c r="U1247" s="110">
        <v>-110665.89</v>
      </c>
      <c r="V1247" s="110">
        <v>0</v>
      </c>
      <c r="W1247" s="110">
        <v>0</v>
      </c>
      <c r="X1247" s="110">
        <v>0</v>
      </c>
      <c r="Y1247" s="110">
        <v>0</v>
      </c>
      <c r="Z1247" s="110">
        <v>0</v>
      </c>
      <c r="AA1247" s="110">
        <v>0</v>
      </c>
      <c r="AB1247" s="110">
        <v>0</v>
      </c>
      <c r="AC1247" s="110"/>
      <c r="AD1247" s="533">
        <f t="shared" si="679"/>
        <v>-157783.23833333331</v>
      </c>
      <c r="AE1247" s="166"/>
      <c r="AF1247" s="166"/>
      <c r="AG1247" s="282" t="s">
        <v>453</v>
      </c>
      <c r="AH1247" s="116"/>
      <c r="AI1247" s="116"/>
      <c r="AJ1247" s="116"/>
      <c r="AK1247" s="117">
        <f t="shared" si="687"/>
        <v>-157783.23833333331</v>
      </c>
      <c r="AL1247" s="116">
        <f t="shared" si="689"/>
        <v>-157783.23833333331</v>
      </c>
      <c r="AM1247" s="115"/>
      <c r="AN1247" s="116"/>
      <c r="AO1247" s="348">
        <f t="shared" si="690"/>
        <v>0</v>
      </c>
      <c r="AP1247" s="297"/>
      <c r="AQ1247" s="101">
        <f t="shared" si="680"/>
        <v>0</v>
      </c>
      <c r="AR1247" s="116"/>
      <c r="AS1247" s="116"/>
      <c r="AT1247" s="116"/>
      <c r="AU1247" s="117">
        <f t="shared" si="688"/>
        <v>0</v>
      </c>
      <c r="AV1247" s="116">
        <f t="shared" si="691"/>
        <v>0</v>
      </c>
      <c r="AW1247" s="115"/>
      <c r="AX1247" s="116"/>
      <c r="AY1247" s="343">
        <f t="shared" si="692"/>
        <v>0</v>
      </c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</row>
    <row r="1248" spans="1:76" s="21" customFormat="1" ht="12" customHeight="1">
      <c r="A1248" s="195">
        <v>25400391</v>
      </c>
      <c r="B1248" s="126" t="s">
        <v>2887</v>
      </c>
      <c r="C1248" s="109" t="s">
        <v>1102</v>
      </c>
      <c r="D1248" s="130" t="str">
        <f t="shared" si="659"/>
        <v>Non-Op</v>
      </c>
      <c r="E1248" s="130"/>
      <c r="F1248" s="109"/>
      <c r="G1248" s="130"/>
      <c r="H1248" s="212" t="str">
        <f t="shared" si="684"/>
        <v/>
      </c>
      <c r="I1248" s="212" t="str">
        <f t="shared" si="685"/>
        <v/>
      </c>
      <c r="J1248" s="212" t="str">
        <f t="shared" si="686"/>
        <v/>
      </c>
      <c r="K1248" s="212" t="str">
        <f t="shared" si="683"/>
        <v>Non-Op</v>
      </c>
      <c r="L1248" s="212" t="str">
        <f t="shared" si="669"/>
        <v>NO</v>
      </c>
      <c r="M1248" s="212" t="str">
        <f t="shared" si="670"/>
        <v>NO</v>
      </c>
      <c r="N1248" s="212" t="str">
        <f t="shared" si="671"/>
        <v/>
      </c>
      <c r="O1248" s="212"/>
      <c r="P1248" s="110">
        <v>-194666.99</v>
      </c>
      <c r="Q1248" s="110">
        <v>-127414.99</v>
      </c>
      <c r="R1248" s="110">
        <v>-362179.34</v>
      </c>
      <c r="S1248" s="110">
        <v>-371978.77</v>
      </c>
      <c r="T1248" s="110">
        <v>-317682.21000000002</v>
      </c>
      <c r="U1248" s="110">
        <v>-56928.89</v>
      </c>
      <c r="V1248" s="110">
        <v>0</v>
      </c>
      <c r="W1248" s="110">
        <v>-122024.24</v>
      </c>
      <c r="X1248" s="110">
        <v>-3545.52</v>
      </c>
      <c r="Y1248" s="110">
        <v>0</v>
      </c>
      <c r="Z1248" s="110">
        <v>0</v>
      </c>
      <c r="AA1248" s="110">
        <v>0</v>
      </c>
      <c r="AB1248" s="110">
        <v>0</v>
      </c>
      <c r="AC1248" s="110"/>
      <c r="AD1248" s="533">
        <f t="shared" si="679"/>
        <v>-121590.62125000001</v>
      </c>
      <c r="AE1248" s="166"/>
      <c r="AF1248" s="166"/>
      <c r="AG1248" s="282" t="s">
        <v>453</v>
      </c>
      <c r="AH1248" s="116"/>
      <c r="AI1248" s="116"/>
      <c r="AJ1248" s="116"/>
      <c r="AK1248" s="117">
        <f t="shared" si="687"/>
        <v>-121590.62125000001</v>
      </c>
      <c r="AL1248" s="116">
        <f t="shared" si="689"/>
        <v>-121590.62125000001</v>
      </c>
      <c r="AM1248" s="115"/>
      <c r="AN1248" s="116"/>
      <c r="AO1248" s="348">
        <f t="shared" si="690"/>
        <v>0</v>
      </c>
      <c r="AP1248" s="297"/>
      <c r="AQ1248" s="101">
        <f t="shared" si="680"/>
        <v>0</v>
      </c>
      <c r="AR1248" s="116"/>
      <c r="AS1248" s="116"/>
      <c r="AT1248" s="116"/>
      <c r="AU1248" s="117">
        <f t="shared" si="688"/>
        <v>0</v>
      </c>
      <c r="AV1248" s="116">
        <f t="shared" si="691"/>
        <v>0</v>
      </c>
      <c r="AW1248" s="115"/>
      <c r="AX1248" s="116"/>
      <c r="AY1248" s="343">
        <f t="shared" si="692"/>
        <v>0</v>
      </c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</row>
    <row r="1249" spans="1:76" s="21" customFormat="1" ht="12" customHeight="1">
      <c r="A1249" s="195">
        <v>25400392</v>
      </c>
      <c r="B1249" s="126" t="s">
        <v>2888</v>
      </c>
      <c r="C1249" s="109" t="s">
        <v>1115</v>
      </c>
      <c r="D1249" s="130" t="str">
        <f t="shared" si="659"/>
        <v>Non-Op</v>
      </c>
      <c r="E1249" s="130"/>
      <c r="F1249" s="109"/>
      <c r="G1249" s="130"/>
      <c r="H1249" s="212" t="str">
        <f t="shared" si="684"/>
        <v/>
      </c>
      <c r="I1249" s="212" t="str">
        <f t="shared" si="685"/>
        <v/>
      </c>
      <c r="J1249" s="212" t="str">
        <f t="shared" si="686"/>
        <v/>
      </c>
      <c r="K1249" s="212" t="str">
        <f t="shared" si="683"/>
        <v>Non-Op</v>
      </c>
      <c r="L1249" s="212" t="str">
        <f t="shared" si="669"/>
        <v>NO</v>
      </c>
      <c r="M1249" s="212" t="str">
        <f t="shared" si="670"/>
        <v>NO</v>
      </c>
      <c r="N1249" s="212" t="str">
        <f t="shared" si="671"/>
        <v/>
      </c>
      <c r="O1249" s="212"/>
      <c r="P1249" s="110">
        <v>-5800000</v>
      </c>
      <c r="Q1249" s="110">
        <v>-5800000</v>
      </c>
      <c r="R1249" s="110">
        <v>-5800000</v>
      </c>
      <c r="S1249" s="110">
        <v>-10100000</v>
      </c>
      <c r="T1249" s="110">
        <v>-10100000</v>
      </c>
      <c r="U1249" s="110">
        <v>-10100000</v>
      </c>
      <c r="V1249" s="110">
        <v>-8100000</v>
      </c>
      <c r="W1249" s="110">
        <v>-8100000</v>
      </c>
      <c r="X1249" s="110">
        <v>-8100000</v>
      </c>
      <c r="Y1249" s="110">
        <v>-4700000</v>
      </c>
      <c r="Z1249" s="110">
        <v>-4700000</v>
      </c>
      <c r="AA1249" s="110">
        <v>0</v>
      </c>
      <c r="AB1249" s="110">
        <v>0</v>
      </c>
      <c r="AC1249" s="110"/>
      <c r="AD1249" s="533">
        <f t="shared" si="679"/>
        <v>-6541666.666666667</v>
      </c>
      <c r="AE1249" s="166"/>
      <c r="AF1249" s="166"/>
      <c r="AG1249" s="282" t="s">
        <v>453</v>
      </c>
      <c r="AH1249" s="116"/>
      <c r="AI1249" s="116"/>
      <c r="AJ1249" s="116"/>
      <c r="AK1249" s="117">
        <f t="shared" si="687"/>
        <v>-6541666.666666667</v>
      </c>
      <c r="AL1249" s="116">
        <f t="shared" si="689"/>
        <v>-6541666.666666667</v>
      </c>
      <c r="AM1249" s="115"/>
      <c r="AN1249" s="116"/>
      <c r="AO1249" s="348">
        <f t="shared" si="690"/>
        <v>0</v>
      </c>
      <c r="AP1249" s="297"/>
      <c r="AQ1249" s="101">
        <f t="shared" si="680"/>
        <v>0</v>
      </c>
      <c r="AR1249" s="116"/>
      <c r="AS1249" s="116"/>
      <c r="AT1249" s="116"/>
      <c r="AU1249" s="117">
        <f t="shared" si="688"/>
        <v>0</v>
      </c>
      <c r="AV1249" s="116">
        <f t="shared" si="691"/>
        <v>0</v>
      </c>
      <c r="AW1249" s="115"/>
      <c r="AX1249" s="116"/>
      <c r="AY1249" s="343">
        <f t="shared" si="692"/>
        <v>0</v>
      </c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</row>
    <row r="1250" spans="1:76" s="21" customFormat="1" ht="12" customHeight="1">
      <c r="A1250" s="195">
        <v>25400411</v>
      </c>
      <c r="B1250" s="126" t="s">
        <v>2889</v>
      </c>
      <c r="C1250" s="109" t="s">
        <v>1134</v>
      </c>
      <c r="D1250" s="130" t="str">
        <f t="shared" si="659"/>
        <v>Non-Op</v>
      </c>
      <c r="E1250" s="130"/>
      <c r="F1250" s="109"/>
      <c r="G1250" s="130"/>
      <c r="H1250" s="212" t="str">
        <f t="shared" si="684"/>
        <v/>
      </c>
      <c r="I1250" s="212" t="str">
        <f t="shared" si="685"/>
        <v/>
      </c>
      <c r="J1250" s="212" t="str">
        <f t="shared" si="686"/>
        <v/>
      </c>
      <c r="K1250" s="212" t="str">
        <f t="shared" si="683"/>
        <v>Non-Op</v>
      </c>
      <c r="L1250" s="212" t="str">
        <f t="shared" si="669"/>
        <v>NO</v>
      </c>
      <c r="M1250" s="212" t="str">
        <f t="shared" si="670"/>
        <v>NO</v>
      </c>
      <c r="N1250" s="212" t="str">
        <f t="shared" si="671"/>
        <v/>
      </c>
      <c r="O1250" s="212"/>
      <c r="P1250" s="110">
        <v>0</v>
      </c>
      <c r="Q1250" s="110">
        <v>0</v>
      </c>
      <c r="R1250" s="110">
        <v>0</v>
      </c>
      <c r="S1250" s="110">
        <v>0</v>
      </c>
      <c r="T1250" s="110">
        <v>0</v>
      </c>
      <c r="U1250" s="110">
        <v>0</v>
      </c>
      <c r="V1250" s="110">
        <v>0</v>
      </c>
      <c r="W1250" s="110">
        <v>0</v>
      </c>
      <c r="X1250" s="110">
        <v>0</v>
      </c>
      <c r="Y1250" s="110">
        <v>0</v>
      </c>
      <c r="Z1250" s="110">
        <v>-440961.42</v>
      </c>
      <c r="AA1250" s="110">
        <v>-10499460.289999999</v>
      </c>
      <c r="AB1250" s="110">
        <v>-9824975.25</v>
      </c>
      <c r="AC1250" s="110"/>
      <c r="AD1250" s="533">
        <f t="shared" si="679"/>
        <v>-1321075.7779166666</v>
      </c>
      <c r="AE1250" s="166"/>
      <c r="AF1250" s="166"/>
      <c r="AG1250" s="282" t="s">
        <v>453</v>
      </c>
      <c r="AH1250" s="116"/>
      <c r="AI1250" s="116"/>
      <c r="AJ1250" s="116"/>
      <c r="AK1250" s="117">
        <f t="shared" si="687"/>
        <v>-1321075.7779166666</v>
      </c>
      <c r="AL1250" s="116">
        <f t="shared" si="689"/>
        <v>-1321075.7779166666</v>
      </c>
      <c r="AM1250" s="115"/>
      <c r="AN1250" s="116"/>
      <c r="AO1250" s="348">
        <f t="shared" si="690"/>
        <v>0</v>
      </c>
      <c r="AP1250" s="297"/>
      <c r="AQ1250" s="101">
        <f t="shared" si="680"/>
        <v>-9824975.25</v>
      </c>
      <c r="AR1250" s="116"/>
      <c r="AS1250" s="116"/>
      <c r="AT1250" s="116"/>
      <c r="AU1250" s="117">
        <f t="shared" si="688"/>
        <v>-9824975.25</v>
      </c>
      <c r="AV1250" s="116">
        <f t="shared" si="691"/>
        <v>-9824975.25</v>
      </c>
      <c r="AW1250" s="115"/>
      <c r="AX1250" s="116"/>
      <c r="AY1250" s="343">
        <f t="shared" si="692"/>
        <v>0</v>
      </c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</row>
    <row r="1251" spans="1:76" s="21" customFormat="1" ht="12" customHeight="1">
      <c r="A1251" s="195">
        <v>25400431</v>
      </c>
      <c r="B1251" s="126" t="s">
        <v>1083</v>
      </c>
      <c r="C1251" s="109" t="s">
        <v>1084</v>
      </c>
      <c r="D1251" s="130" t="str">
        <f t="shared" si="659"/>
        <v>Non-Op</v>
      </c>
      <c r="E1251" s="130"/>
      <c r="F1251" s="109"/>
      <c r="G1251" s="130"/>
      <c r="H1251" s="212" t="str">
        <f t="shared" si="684"/>
        <v/>
      </c>
      <c r="I1251" s="212" t="str">
        <f t="shared" si="685"/>
        <v/>
      </c>
      <c r="J1251" s="212" t="str">
        <f t="shared" si="686"/>
        <v/>
      </c>
      <c r="K1251" s="212" t="str">
        <f t="shared" si="683"/>
        <v>Non-Op</v>
      </c>
      <c r="L1251" s="212" t="str">
        <f t="shared" si="669"/>
        <v>NO</v>
      </c>
      <c r="M1251" s="212" t="str">
        <f t="shared" si="670"/>
        <v>NO</v>
      </c>
      <c r="N1251" s="212" t="str">
        <f t="shared" si="671"/>
        <v/>
      </c>
      <c r="O1251" s="212"/>
      <c r="P1251" s="110">
        <v>29638</v>
      </c>
      <c r="Q1251" s="110">
        <v>29650.33</v>
      </c>
      <c r="R1251" s="110">
        <v>29969.15</v>
      </c>
      <c r="S1251" s="110">
        <v>29969.95</v>
      </c>
      <c r="T1251" s="110">
        <v>29989.32</v>
      </c>
      <c r="U1251" s="110">
        <v>0</v>
      </c>
      <c r="V1251" s="110">
        <v>0</v>
      </c>
      <c r="W1251" s="110">
        <v>0</v>
      </c>
      <c r="X1251" s="110">
        <v>0</v>
      </c>
      <c r="Y1251" s="110">
        <v>0</v>
      </c>
      <c r="Z1251" s="110">
        <v>0</v>
      </c>
      <c r="AA1251" s="110">
        <v>0</v>
      </c>
      <c r="AB1251" s="110">
        <v>0</v>
      </c>
      <c r="AC1251" s="110"/>
      <c r="AD1251" s="533">
        <f t="shared" si="679"/>
        <v>11199.8125</v>
      </c>
      <c r="AE1251" s="112"/>
      <c r="AF1251" s="112"/>
      <c r="AG1251" s="278" t="s">
        <v>453</v>
      </c>
      <c r="AH1251" s="116"/>
      <c r="AI1251" s="116"/>
      <c r="AJ1251" s="116"/>
      <c r="AK1251" s="117">
        <f t="shared" si="687"/>
        <v>11199.8125</v>
      </c>
      <c r="AL1251" s="116">
        <f t="shared" si="689"/>
        <v>11199.8125</v>
      </c>
      <c r="AM1251" s="115"/>
      <c r="AN1251" s="116"/>
      <c r="AO1251" s="348">
        <f t="shared" si="690"/>
        <v>0</v>
      </c>
      <c r="AP1251" s="297"/>
      <c r="AQ1251" s="101">
        <f t="shared" si="680"/>
        <v>0</v>
      </c>
      <c r="AR1251" s="116"/>
      <c r="AS1251" s="116"/>
      <c r="AT1251" s="116"/>
      <c r="AU1251" s="117">
        <f t="shared" si="688"/>
        <v>0</v>
      </c>
      <c r="AV1251" s="116">
        <f t="shared" si="691"/>
        <v>0</v>
      </c>
      <c r="AW1251" s="115"/>
      <c r="AX1251" s="116"/>
      <c r="AY1251" s="343">
        <f t="shared" si="692"/>
        <v>0</v>
      </c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</row>
    <row r="1252" spans="1:76" s="21" customFormat="1" ht="12" customHeight="1">
      <c r="A1252" s="201">
        <v>25400441</v>
      </c>
      <c r="B1252" s="244" t="s">
        <v>1087</v>
      </c>
      <c r="C1252" s="109" t="s">
        <v>1088</v>
      </c>
      <c r="D1252" s="130" t="str">
        <f t="shared" si="659"/>
        <v>Non-Op</v>
      </c>
      <c r="E1252" s="130"/>
      <c r="F1252" s="109"/>
      <c r="G1252" s="130"/>
      <c r="H1252" s="212" t="str">
        <f t="shared" si="684"/>
        <v/>
      </c>
      <c r="I1252" s="212" t="str">
        <f t="shared" si="685"/>
        <v/>
      </c>
      <c r="J1252" s="212" t="str">
        <f t="shared" si="686"/>
        <v/>
      </c>
      <c r="K1252" s="212" t="str">
        <f t="shared" si="683"/>
        <v>Non-Op</v>
      </c>
      <c r="L1252" s="212" t="str">
        <f t="shared" si="669"/>
        <v>NO</v>
      </c>
      <c r="M1252" s="212" t="str">
        <f t="shared" si="670"/>
        <v>NO</v>
      </c>
      <c r="N1252" s="212" t="str">
        <f t="shared" si="671"/>
        <v/>
      </c>
      <c r="O1252" s="212"/>
      <c r="P1252" s="110">
        <v>-33980.720000000001</v>
      </c>
      <c r="Q1252" s="110">
        <v>-33484.480000000003</v>
      </c>
      <c r="R1252" s="110">
        <v>-33350.43</v>
      </c>
      <c r="S1252" s="110">
        <v>-33183.51</v>
      </c>
      <c r="T1252" s="110">
        <v>-33018.449999999997</v>
      </c>
      <c r="U1252" s="110">
        <v>0</v>
      </c>
      <c r="V1252" s="110">
        <v>0</v>
      </c>
      <c r="W1252" s="110">
        <v>0</v>
      </c>
      <c r="X1252" s="110">
        <v>0</v>
      </c>
      <c r="Y1252" s="110">
        <v>0</v>
      </c>
      <c r="Z1252" s="110">
        <v>0</v>
      </c>
      <c r="AA1252" s="110">
        <v>0</v>
      </c>
      <c r="AB1252" s="110">
        <v>0</v>
      </c>
      <c r="AC1252" s="110"/>
      <c r="AD1252" s="533">
        <f t="shared" si="679"/>
        <v>-12502.269166666665</v>
      </c>
      <c r="AE1252" s="112"/>
      <c r="AF1252" s="112"/>
      <c r="AG1252" s="278" t="s">
        <v>453</v>
      </c>
      <c r="AH1252" s="116"/>
      <c r="AI1252" s="116"/>
      <c r="AJ1252" s="116"/>
      <c r="AK1252" s="117">
        <f t="shared" si="687"/>
        <v>-12502.269166666665</v>
      </c>
      <c r="AL1252" s="116">
        <f t="shared" si="689"/>
        <v>-12502.269166666665</v>
      </c>
      <c r="AM1252" s="115"/>
      <c r="AN1252" s="116"/>
      <c r="AO1252" s="348">
        <f t="shared" si="690"/>
        <v>0</v>
      </c>
      <c r="AP1252" s="297"/>
      <c r="AQ1252" s="101">
        <f t="shared" si="680"/>
        <v>0</v>
      </c>
      <c r="AR1252" s="116"/>
      <c r="AS1252" s="116"/>
      <c r="AT1252" s="116"/>
      <c r="AU1252" s="117">
        <f t="shared" si="688"/>
        <v>0</v>
      </c>
      <c r="AV1252" s="116">
        <f t="shared" si="691"/>
        <v>0</v>
      </c>
      <c r="AW1252" s="115"/>
      <c r="AX1252" s="116"/>
      <c r="AY1252" s="343">
        <f t="shared" si="692"/>
        <v>0</v>
      </c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</row>
    <row r="1253" spans="1:76" s="21" customFormat="1" ht="12" customHeight="1">
      <c r="A1253" s="434">
        <v>25400451</v>
      </c>
      <c r="B1253" s="244" t="s">
        <v>2890</v>
      </c>
      <c r="C1253" s="410" t="s">
        <v>1103</v>
      </c>
      <c r="D1253" s="411" t="str">
        <f t="shared" si="659"/>
        <v>Non-Op</v>
      </c>
      <c r="E1253" s="411"/>
      <c r="F1253" s="444">
        <v>43040</v>
      </c>
      <c r="G1253" s="411"/>
      <c r="H1253" s="412" t="str">
        <f t="shared" si="684"/>
        <v/>
      </c>
      <c r="I1253" s="412" t="str">
        <f t="shared" si="685"/>
        <v/>
      </c>
      <c r="J1253" s="412" t="str">
        <f t="shared" si="686"/>
        <v/>
      </c>
      <c r="K1253" s="412" t="str">
        <f t="shared" si="683"/>
        <v>Non-Op</v>
      </c>
      <c r="L1253" s="412" t="str">
        <f t="shared" si="669"/>
        <v>NO</v>
      </c>
      <c r="M1253" s="412" t="str">
        <f t="shared" si="670"/>
        <v>NO</v>
      </c>
      <c r="N1253" s="412" t="str">
        <f t="shared" si="671"/>
        <v/>
      </c>
      <c r="O1253" s="412"/>
      <c r="P1253" s="413">
        <v>-17159.560000000001</v>
      </c>
      <c r="Q1253" s="413">
        <v>-19622.27</v>
      </c>
      <c r="R1253" s="413">
        <v>-22728.83</v>
      </c>
      <c r="S1253" s="413">
        <v>-25984.54</v>
      </c>
      <c r="T1253" s="413">
        <v>-29064.880000000001</v>
      </c>
      <c r="U1253" s="413">
        <v>-31078.65</v>
      </c>
      <c r="V1253" s="413">
        <v>-31636.34</v>
      </c>
      <c r="W1253" s="413">
        <v>-31366.48</v>
      </c>
      <c r="X1253" s="413">
        <v>-30716.49</v>
      </c>
      <c r="Y1253" s="413">
        <v>-29602.06</v>
      </c>
      <c r="Z1253" s="413">
        <v>-26581.33</v>
      </c>
      <c r="AA1253" s="413">
        <v>0</v>
      </c>
      <c r="AB1253" s="413">
        <v>0</v>
      </c>
      <c r="AC1253" s="413"/>
      <c r="AD1253" s="534">
        <f t="shared" si="679"/>
        <v>-23913.470833333336</v>
      </c>
      <c r="AE1253" s="481"/>
      <c r="AF1253" s="481"/>
      <c r="AG1253" s="482"/>
      <c r="AH1253" s="416"/>
      <c r="AI1253" s="416"/>
      <c r="AJ1253" s="416"/>
      <c r="AK1253" s="417">
        <f t="shared" si="687"/>
        <v>-23913.470833333336</v>
      </c>
      <c r="AL1253" s="416">
        <f t="shared" si="689"/>
        <v>-23913.470833333336</v>
      </c>
      <c r="AM1253" s="418"/>
      <c r="AN1253" s="416"/>
      <c r="AO1253" s="419">
        <f t="shared" si="690"/>
        <v>0</v>
      </c>
      <c r="AP1253" s="297"/>
      <c r="AQ1253" s="420">
        <f t="shared" si="680"/>
        <v>0</v>
      </c>
      <c r="AR1253" s="416"/>
      <c r="AS1253" s="416"/>
      <c r="AT1253" s="416"/>
      <c r="AU1253" s="417">
        <f t="shared" si="688"/>
        <v>0</v>
      </c>
      <c r="AV1253" s="416">
        <f t="shared" si="691"/>
        <v>0</v>
      </c>
      <c r="AW1253" s="418"/>
      <c r="AX1253" s="416"/>
      <c r="AY1253" s="421">
        <f t="shared" si="692"/>
        <v>0</v>
      </c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s="21" customFormat="1" ht="12" customHeight="1">
      <c r="A1254" s="434">
        <v>25400461</v>
      </c>
      <c r="B1254" s="244" t="s">
        <v>2891</v>
      </c>
      <c r="C1254" s="410" t="s">
        <v>1105</v>
      </c>
      <c r="D1254" s="411" t="str">
        <f t="shared" si="659"/>
        <v>Non-Op</v>
      </c>
      <c r="E1254" s="411"/>
      <c r="F1254" s="444">
        <v>43040</v>
      </c>
      <c r="G1254" s="411"/>
      <c r="H1254" s="412" t="str">
        <f t="shared" si="684"/>
        <v/>
      </c>
      <c r="I1254" s="412" t="str">
        <f t="shared" si="685"/>
        <v/>
      </c>
      <c r="J1254" s="412" t="str">
        <f t="shared" si="686"/>
        <v/>
      </c>
      <c r="K1254" s="412" t="str">
        <f t="shared" si="683"/>
        <v>Non-Op</v>
      </c>
      <c r="L1254" s="412" t="str">
        <f t="shared" si="669"/>
        <v>NO</v>
      </c>
      <c r="M1254" s="412" t="str">
        <f t="shared" si="670"/>
        <v>NO</v>
      </c>
      <c r="N1254" s="412" t="str">
        <f t="shared" si="671"/>
        <v/>
      </c>
      <c r="O1254" s="412"/>
      <c r="P1254" s="413">
        <v>-4541.24</v>
      </c>
      <c r="Q1254" s="413">
        <v>-5784.61</v>
      </c>
      <c r="R1254" s="413">
        <v>-7558.35</v>
      </c>
      <c r="S1254" s="413">
        <v>-9594.92</v>
      </c>
      <c r="T1254" s="413">
        <v>-11627.24</v>
      </c>
      <c r="U1254" s="413">
        <v>-13054.07</v>
      </c>
      <c r="V1254" s="413">
        <v>-13439.47</v>
      </c>
      <c r="W1254" s="413">
        <v>-13890.38</v>
      </c>
      <c r="X1254" s="413">
        <v>-14730.69</v>
      </c>
      <c r="Y1254" s="413">
        <v>-15206.56</v>
      </c>
      <c r="Z1254" s="413">
        <v>-14857.8</v>
      </c>
      <c r="AA1254" s="413">
        <v>-1196.1099999999999</v>
      </c>
      <c r="AB1254" s="413">
        <v>-1423.49</v>
      </c>
      <c r="AC1254" s="413"/>
      <c r="AD1254" s="534">
        <f t="shared" si="679"/>
        <v>-10326.880416666667</v>
      </c>
      <c r="AE1254" s="481"/>
      <c r="AF1254" s="481"/>
      <c r="AG1254" s="482"/>
      <c r="AH1254" s="416"/>
      <c r="AI1254" s="416"/>
      <c r="AJ1254" s="416"/>
      <c r="AK1254" s="417">
        <f t="shared" si="687"/>
        <v>-10326.880416666667</v>
      </c>
      <c r="AL1254" s="416">
        <f t="shared" si="689"/>
        <v>-10326.880416666667</v>
      </c>
      <c r="AM1254" s="418"/>
      <c r="AN1254" s="416"/>
      <c r="AO1254" s="419">
        <f t="shared" si="690"/>
        <v>0</v>
      </c>
      <c r="AP1254" s="297"/>
      <c r="AQ1254" s="420">
        <f t="shared" si="680"/>
        <v>-1423.49</v>
      </c>
      <c r="AR1254" s="416"/>
      <c r="AS1254" s="416"/>
      <c r="AT1254" s="416"/>
      <c r="AU1254" s="417">
        <f t="shared" si="688"/>
        <v>-1423.49</v>
      </c>
      <c r="AV1254" s="416">
        <f t="shared" si="691"/>
        <v>-1423.49</v>
      </c>
      <c r="AW1254" s="418"/>
      <c r="AX1254" s="416"/>
      <c r="AY1254" s="421">
        <f t="shared" si="692"/>
        <v>0</v>
      </c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</row>
    <row r="1255" spans="1:76" s="21" customFormat="1" ht="12" customHeight="1">
      <c r="A1255" s="195">
        <v>25400471</v>
      </c>
      <c r="B1255" s="126" t="s">
        <v>2892</v>
      </c>
      <c r="C1255" s="109" t="s">
        <v>1135</v>
      </c>
      <c r="D1255" s="130" t="str">
        <f t="shared" si="659"/>
        <v>Non-Op</v>
      </c>
      <c r="E1255" s="130"/>
      <c r="F1255" s="109"/>
      <c r="G1255" s="130"/>
      <c r="H1255" s="212" t="str">
        <f t="shared" si="684"/>
        <v/>
      </c>
      <c r="I1255" s="212" t="str">
        <f t="shared" si="685"/>
        <v/>
      </c>
      <c r="J1255" s="212" t="str">
        <f t="shared" si="686"/>
        <v/>
      </c>
      <c r="K1255" s="212" t="str">
        <f t="shared" si="683"/>
        <v>Non-Op</v>
      </c>
      <c r="L1255" s="212" t="str">
        <f t="shared" si="669"/>
        <v>NO</v>
      </c>
      <c r="M1255" s="212" t="str">
        <f t="shared" si="670"/>
        <v>NO</v>
      </c>
      <c r="N1255" s="212" t="str">
        <f t="shared" si="671"/>
        <v/>
      </c>
      <c r="O1255" s="212"/>
      <c r="P1255" s="110">
        <v>-636374.73</v>
      </c>
      <c r="Q1255" s="110">
        <v>-573333.77</v>
      </c>
      <c r="R1255" s="110">
        <v>-507751.44</v>
      </c>
      <c r="S1255" s="110">
        <v>-441936.58</v>
      </c>
      <c r="T1255" s="110">
        <v>-378690.51</v>
      </c>
      <c r="U1255" s="110">
        <v>-318387.59999999998</v>
      </c>
      <c r="V1255" s="110">
        <v>-255908.15</v>
      </c>
      <c r="W1255" s="110">
        <v>-195081.92</v>
      </c>
      <c r="X1255" s="110">
        <v>-131774.9</v>
      </c>
      <c r="Y1255" s="110">
        <v>-72586.7</v>
      </c>
      <c r="Z1255" s="110">
        <v>-13570.69</v>
      </c>
      <c r="AA1255" s="110">
        <v>-219661.46</v>
      </c>
      <c r="AB1255" s="110">
        <v>-196486.59</v>
      </c>
      <c r="AC1255" s="110"/>
      <c r="AD1255" s="533">
        <f t="shared" si="679"/>
        <v>-293759.53166666668</v>
      </c>
      <c r="AE1255" s="166"/>
      <c r="AF1255" s="166"/>
      <c r="AG1255" s="282" t="s">
        <v>453</v>
      </c>
      <c r="AH1255" s="116"/>
      <c r="AI1255" s="116"/>
      <c r="AJ1255" s="116"/>
      <c r="AK1255" s="117">
        <f t="shared" si="687"/>
        <v>-293759.53166666668</v>
      </c>
      <c r="AL1255" s="116">
        <f t="shared" si="689"/>
        <v>-293759.53166666668</v>
      </c>
      <c r="AM1255" s="115"/>
      <c r="AN1255" s="116"/>
      <c r="AO1255" s="348">
        <f t="shared" si="690"/>
        <v>0</v>
      </c>
      <c r="AP1255" s="297"/>
      <c r="AQ1255" s="101">
        <f t="shared" si="680"/>
        <v>-196486.59</v>
      </c>
      <c r="AR1255" s="116"/>
      <c r="AS1255" s="116"/>
      <c r="AT1255" s="116"/>
      <c r="AU1255" s="117">
        <f t="shared" si="688"/>
        <v>-196486.59</v>
      </c>
      <c r="AV1255" s="116">
        <f t="shared" si="691"/>
        <v>-196486.59</v>
      </c>
      <c r="AW1255" s="115"/>
      <c r="AX1255" s="116"/>
      <c r="AY1255" s="343">
        <f t="shared" si="692"/>
        <v>0</v>
      </c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</row>
    <row r="1256" spans="1:76" s="21" customFormat="1" ht="12" customHeight="1">
      <c r="A1256" s="195">
        <v>25400481</v>
      </c>
      <c r="B1256" s="126" t="s">
        <v>2893</v>
      </c>
      <c r="C1256" s="109" t="s">
        <v>1136</v>
      </c>
      <c r="D1256" s="130" t="str">
        <f t="shared" ref="D1256:D1329" si="701">IF(CONCATENATE(H1256,I1256,J1256,K1256,N1256)= "ERBGRB","CRB",CONCATENATE(H1256,I1256,J1256,K1256,N1256))</f>
        <v>Non-Op</v>
      </c>
      <c r="E1256" s="130"/>
      <c r="F1256" s="109"/>
      <c r="G1256" s="130"/>
      <c r="H1256" s="212" t="str">
        <f t="shared" si="684"/>
        <v/>
      </c>
      <c r="I1256" s="212" t="str">
        <f t="shared" si="685"/>
        <v/>
      </c>
      <c r="J1256" s="212" t="str">
        <f t="shared" si="686"/>
        <v/>
      </c>
      <c r="K1256" s="212" t="str">
        <f t="shared" si="683"/>
        <v>Non-Op</v>
      </c>
      <c r="L1256" s="212" t="str">
        <f t="shared" si="669"/>
        <v>NO</v>
      </c>
      <c r="M1256" s="212" t="str">
        <f t="shared" si="670"/>
        <v>NO</v>
      </c>
      <c r="N1256" s="212" t="str">
        <f t="shared" si="671"/>
        <v/>
      </c>
      <c r="O1256" s="212"/>
      <c r="P1256" s="110">
        <v>-199367.54</v>
      </c>
      <c r="Q1256" s="110">
        <v>-189360.97</v>
      </c>
      <c r="R1256" s="110">
        <v>-177854.87</v>
      </c>
      <c r="S1256" s="110">
        <v>-167227.97</v>
      </c>
      <c r="T1256" s="110">
        <v>-156218.48000000001</v>
      </c>
      <c r="U1256" s="110">
        <v>-146353.32</v>
      </c>
      <c r="V1256" s="110">
        <v>-135995.29999999999</v>
      </c>
      <c r="W1256" s="110">
        <v>-125447.54</v>
      </c>
      <c r="X1256" s="110">
        <v>-114880.48</v>
      </c>
      <c r="Y1256" s="110">
        <v>-105273.32</v>
      </c>
      <c r="Z1256" s="110">
        <v>-94904.89</v>
      </c>
      <c r="AA1256" s="110">
        <v>-244697.66</v>
      </c>
      <c r="AB1256" s="110">
        <v>-224972.18</v>
      </c>
      <c r="AC1256" s="110"/>
      <c r="AD1256" s="533">
        <f t="shared" si="679"/>
        <v>-155865.38833333331</v>
      </c>
      <c r="AE1256" s="166"/>
      <c r="AF1256" s="166"/>
      <c r="AG1256" s="282" t="s">
        <v>453</v>
      </c>
      <c r="AH1256" s="116"/>
      <c r="AI1256" s="116"/>
      <c r="AJ1256" s="116"/>
      <c r="AK1256" s="117">
        <f t="shared" si="687"/>
        <v>-155865.38833333331</v>
      </c>
      <c r="AL1256" s="116">
        <f t="shared" si="689"/>
        <v>-155865.38833333331</v>
      </c>
      <c r="AM1256" s="115"/>
      <c r="AN1256" s="116"/>
      <c r="AO1256" s="348">
        <f t="shared" si="690"/>
        <v>0</v>
      </c>
      <c r="AP1256" s="297"/>
      <c r="AQ1256" s="101">
        <f t="shared" si="680"/>
        <v>-224972.18</v>
      </c>
      <c r="AR1256" s="116"/>
      <c r="AS1256" s="116"/>
      <c r="AT1256" s="116"/>
      <c r="AU1256" s="117">
        <f t="shared" si="688"/>
        <v>-224972.18</v>
      </c>
      <c r="AV1256" s="116">
        <f t="shared" si="691"/>
        <v>-224972.18</v>
      </c>
      <c r="AW1256" s="115"/>
      <c r="AX1256" s="116"/>
      <c r="AY1256" s="343">
        <f t="shared" si="692"/>
        <v>0</v>
      </c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</row>
    <row r="1257" spans="1:76" s="21" customFormat="1" ht="12" customHeight="1">
      <c r="A1257" s="195">
        <v>25400491</v>
      </c>
      <c r="B1257" s="126" t="s">
        <v>2894</v>
      </c>
      <c r="C1257" s="109" t="s">
        <v>1128</v>
      </c>
      <c r="D1257" s="130" t="str">
        <f t="shared" si="701"/>
        <v>ERB</v>
      </c>
      <c r="E1257" s="130"/>
      <c r="F1257" s="109"/>
      <c r="G1257" s="130"/>
      <c r="H1257" s="212" t="str">
        <f t="shared" si="684"/>
        <v/>
      </c>
      <c r="I1257" s="212" t="str">
        <f t="shared" si="685"/>
        <v>ERB</v>
      </c>
      <c r="J1257" s="212" t="str">
        <f t="shared" si="686"/>
        <v/>
      </c>
      <c r="K1257" s="212" t="str">
        <f t="shared" si="683"/>
        <v/>
      </c>
      <c r="L1257" s="212" t="str">
        <f t="shared" si="669"/>
        <v>NO</v>
      </c>
      <c r="M1257" s="212" t="str">
        <f t="shared" si="670"/>
        <v>NO</v>
      </c>
      <c r="N1257" s="212" t="str">
        <f t="shared" si="671"/>
        <v/>
      </c>
      <c r="O1257" s="212"/>
      <c r="P1257" s="110">
        <v>-2210966</v>
      </c>
      <c r="Q1257" s="110">
        <v>-2072781</v>
      </c>
      <c r="R1257" s="110">
        <v>-1934596</v>
      </c>
      <c r="S1257" s="110">
        <v>-1796411</v>
      </c>
      <c r="T1257" s="110">
        <v>-1658226</v>
      </c>
      <c r="U1257" s="110">
        <v>-1520041</v>
      </c>
      <c r="V1257" s="110">
        <v>-1381856</v>
      </c>
      <c r="W1257" s="110">
        <v>-1243671</v>
      </c>
      <c r="X1257" s="110">
        <v>-1105486</v>
      </c>
      <c r="Y1257" s="110">
        <v>-967301</v>
      </c>
      <c r="Z1257" s="110">
        <v>-829116</v>
      </c>
      <c r="AA1257" s="110">
        <v>-690931</v>
      </c>
      <c r="AB1257" s="110">
        <v>-552746</v>
      </c>
      <c r="AC1257" s="110"/>
      <c r="AD1257" s="533">
        <f t="shared" si="679"/>
        <v>-1381856</v>
      </c>
      <c r="AE1257" s="112" t="s">
        <v>232</v>
      </c>
      <c r="AF1257" s="112"/>
      <c r="AG1257" s="278" t="s">
        <v>650</v>
      </c>
      <c r="AH1257" s="116"/>
      <c r="AI1257" s="116">
        <f>AD1257</f>
        <v>-1381856</v>
      </c>
      <c r="AJ1257" s="116"/>
      <c r="AK1257" s="117"/>
      <c r="AL1257" s="116">
        <f t="shared" si="689"/>
        <v>-1381856</v>
      </c>
      <c r="AM1257" s="115"/>
      <c r="AN1257" s="116"/>
      <c r="AO1257" s="348">
        <f t="shared" si="690"/>
        <v>0</v>
      </c>
      <c r="AP1257" s="297"/>
      <c r="AQ1257" s="101">
        <f t="shared" si="680"/>
        <v>-552746</v>
      </c>
      <c r="AR1257" s="116"/>
      <c r="AS1257" s="116">
        <f>AQ1257</f>
        <v>-552746</v>
      </c>
      <c r="AT1257" s="116"/>
      <c r="AU1257" s="117"/>
      <c r="AV1257" s="116">
        <f t="shared" si="691"/>
        <v>-552746</v>
      </c>
      <c r="AW1257" s="115"/>
      <c r="AX1257" s="116"/>
      <c r="AY1257" s="343">
        <f t="shared" si="692"/>
        <v>0</v>
      </c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</row>
    <row r="1258" spans="1:76" s="21" customFormat="1" ht="12" customHeight="1">
      <c r="A1258" s="195">
        <v>25400501</v>
      </c>
      <c r="B1258" s="126" t="s">
        <v>2895</v>
      </c>
      <c r="C1258" s="109" t="s">
        <v>1132</v>
      </c>
      <c r="D1258" s="130" t="str">
        <f t="shared" si="701"/>
        <v>ERB</v>
      </c>
      <c r="E1258" s="130"/>
      <c r="F1258" s="109"/>
      <c r="G1258" s="130"/>
      <c r="H1258" s="212" t="str">
        <f t="shared" si="684"/>
        <v/>
      </c>
      <c r="I1258" s="212" t="str">
        <f t="shared" si="685"/>
        <v>ERB</v>
      </c>
      <c r="J1258" s="212" t="str">
        <f t="shared" si="686"/>
        <v/>
      </c>
      <c r="K1258" s="212" t="str">
        <f t="shared" si="683"/>
        <v/>
      </c>
      <c r="L1258" s="212" t="str">
        <f t="shared" si="669"/>
        <v>NO</v>
      </c>
      <c r="M1258" s="212" t="str">
        <f t="shared" si="670"/>
        <v>NO</v>
      </c>
      <c r="N1258" s="212" t="str">
        <f t="shared" si="671"/>
        <v/>
      </c>
      <c r="O1258" s="212"/>
      <c r="P1258" s="110">
        <v>-640041</v>
      </c>
      <c r="Q1258" s="110">
        <v>-600039</v>
      </c>
      <c r="R1258" s="110">
        <v>-560037</v>
      </c>
      <c r="S1258" s="110">
        <v>-520035</v>
      </c>
      <c r="T1258" s="110">
        <v>-480033</v>
      </c>
      <c r="U1258" s="110">
        <v>-440031</v>
      </c>
      <c r="V1258" s="110">
        <v>-400029</v>
      </c>
      <c r="W1258" s="110">
        <v>-360027</v>
      </c>
      <c r="X1258" s="110">
        <v>-320025</v>
      </c>
      <c r="Y1258" s="110">
        <v>-280023</v>
      </c>
      <c r="Z1258" s="110">
        <v>-240021</v>
      </c>
      <c r="AA1258" s="110">
        <v>-200019</v>
      </c>
      <c r="AB1258" s="110">
        <v>-160017</v>
      </c>
      <c r="AC1258" s="110"/>
      <c r="AD1258" s="533">
        <f t="shared" si="679"/>
        <v>-400029</v>
      </c>
      <c r="AE1258" s="112" t="s">
        <v>232</v>
      </c>
      <c r="AF1258" s="112"/>
      <c r="AG1258" s="278" t="s">
        <v>650</v>
      </c>
      <c r="AH1258" s="116"/>
      <c r="AI1258" s="116">
        <f>AD1258</f>
        <v>-400029</v>
      </c>
      <c r="AJ1258" s="116"/>
      <c r="AK1258" s="117"/>
      <c r="AL1258" s="116">
        <f t="shared" si="689"/>
        <v>-400029</v>
      </c>
      <c r="AM1258" s="115"/>
      <c r="AN1258" s="116"/>
      <c r="AO1258" s="348">
        <f t="shared" si="690"/>
        <v>0</v>
      </c>
      <c r="AP1258" s="297"/>
      <c r="AQ1258" s="101">
        <f t="shared" si="680"/>
        <v>-160017</v>
      </c>
      <c r="AR1258" s="116"/>
      <c r="AS1258" s="116">
        <f>AQ1258</f>
        <v>-160017</v>
      </c>
      <c r="AT1258" s="116"/>
      <c r="AU1258" s="117"/>
      <c r="AV1258" s="116">
        <f t="shared" si="691"/>
        <v>-160017</v>
      </c>
      <c r="AW1258" s="115"/>
      <c r="AX1258" s="116"/>
      <c r="AY1258" s="343">
        <f t="shared" si="692"/>
        <v>0</v>
      </c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s="21" customFormat="1" ht="12" customHeight="1">
      <c r="A1259" s="195">
        <v>25400511</v>
      </c>
      <c r="B1259" s="126" t="s">
        <v>2896</v>
      </c>
      <c r="C1259" s="109" t="s">
        <v>1157</v>
      </c>
      <c r="D1259" s="130" t="str">
        <f t="shared" si="701"/>
        <v>Non-Op</v>
      </c>
      <c r="E1259" s="130"/>
      <c r="F1259" s="109"/>
      <c r="G1259" s="130"/>
      <c r="H1259" s="212" t="str">
        <f t="shared" si="684"/>
        <v/>
      </c>
      <c r="I1259" s="212" t="str">
        <f t="shared" si="685"/>
        <v/>
      </c>
      <c r="J1259" s="212" t="str">
        <f t="shared" si="686"/>
        <v/>
      </c>
      <c r="K1259" s="212" t="str">
        <f t="shared" si="683"/>
        <v>Non-Op</v>
      </c>
      <c r="L1259" s="212" t="str">
        <f t="shared" si="669"/>
        <v>NO</v>
      </c>
      <c r="M1259" s="212" t="str">
        <f t="shared" si="670"/>
        <v>NO</v>
      </c>
      <c r="N1259" s="212" t="str">
        <f t="shared" si="671"/>
        <v/>
      </c>
      <c r="O1259" s="212"/>
      <c r="P1259" s="110">
        <v>0</v>
      </c>
      <c r="Q1259" s="110">
        <v>0</v>
      </c>
      <c r="R1259" s="110">
        <v>0</v>
      </c>
      <c r="S1259" s="110">
        <v>0</v>
      </c>
      <c r="T1259" s="110">
        <v>0</v>
      </c>
      <c r="U1259" s="110">
        <v>0</v>
      </c>
      <c r="V1259" s="110">
        <v>0</v>
      </c>
      <c r="W1259" s="110">
        <v>0</v>
      </c>
      <c r="X1259" s="110">
        <v>0</v>
      </c>
      <c r="Y1259" s="110">
        <v>0</v>
      </c>
      <c r="Z1259" s="110">
        <v>0</v>
      </c>
      <c r="AA1259" s="110">
        <v>0</v>
      </c>
      <c r="AB1259" s="110">
        <v>0</v>
      </c>
      <c r="AC1259" s="110"/>
      <c r="AD1259" s="533">
        <f t="shared" si="679"/>
        <v>0</v>
      </c>
      <c r="AE1259" s="112"/>
      <c r="AF1259" s="112"/>
      <c r="AG1259" s="278" t="s">
        <v>453</v>
      </c>
      <c r="AH1259" s="116"/>
      <c r="AI1259" s="116"/>
      <c r="AJ1259" s="116"/>
      <c r="AK1259" s="117">
        <f>AD1259</f>
        <v>0</v>
      </c>
      <c r="AL1259" s="116">
        <f t="shared" si="689"/>
        <v>0</v>
      </c>
      <c r="AM1259" s="115"/>
      <c r="AN1259" s="116"/>
      <c r="AO1259" s="348">
        <f t="shared" si="690"/>
        <v>0</v>
      </c>
      <c r="AP1259" s="297"/>
      <c r="AQ1259" s="101">
        <f t="shared" si="680"/>
        <v>0</v>
      </c>
      <c r="AR1259" s="116"/>
      <c r="AS1259" s="116"/>
      <c r="AT1259" s="116"/>
      <c r="AU1259" s="117">
        <f>AQ1259</f>
        <v>0</v>
      </c>
      <c r="AV1259" s="116">
        <f t="shared" si="691"/>
        <v>0</v>
      </c>
      <c r="AW1259" s="115"/>
      <c r="AX1259" s="116"/>
      <c r="AY1259" s="343">
        <f t="shared" si="692"/>
        <v>0</v>
      </c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s="21" customFormat="1" ht="12" customHeight="1">
      <c r="A1260" s="434">
        <v>25400521</v>
      </c>
      <c r="B1260" s="244" t="s">
        <v>1261</v>
      </c>
      <c r="C1260" s="410" t="s">
        <v>1177</v>
      </c>
      <c r="D1260" s="411" t="str">
        <f t="shared" si="701"/>
        <v>Non-Op</v>
      </c>
      <c r="E1260" s="411"/>
      <c r="F1260" s="410"/>
      <c r="G1260" s="411"/>
      <c r="H1260" s="412" t="str">
        <f t="shared" si="684"/>
        <v/>
      </c>
      <c r="I1260" s="412" t="str">
        <f t="shared" si="685"/>
        <v/>
      </c>
      <c r="J1260" s="412" t="str">
        <f t="shared" si="686"/>
        <v/>
      </c>
      <c r="K1260" s="412" t="str">
        <f t="shared" si="683"/>
        <v>Non-Op</v>
      </c>
      <c r="L1260" s="412" t="str">
        <f t="shared" si="669"/>
        <v>NO</v>
      </c>
      <c r="M1260" s="412" t="str">
        <f t="shared" si="670"/>
        <v>NO</v>
      </c>
      <c r="N1260" s="412" t="str">
        <f t="shared" si="671"/>
        <v/>
      </c>
      <c r="O1260" s="412"/>
      <c r="P1260" s="413">
        <v>0</v>
      </c>
      <c r="Q1260" s="413">
        <v>0</v>
      </c>
      <c r="R1260" s="413">
        <v>0</v>
      </c>
      <c r="S1260" s="413">
        <v>0</v>
      </c>
      <c r="T1260" s="413">
        <v>0</v>
      </c>
      <c r="U1260" s="413">
        <v>0</v>
      </c>
      <c r="V1260" s="413">
        <v>-10300000</v>
      </c>
      <c r="W1260" s="413">
        <v>-10300000</v>
      </c>
      <c r="X1260" s="413">
        <v>-10300000</v>
      </c>
      <c r="Y1260" s="413">
        <v>-11800000</v>
      </c>
      <c r="Z1260" s="413">
        <v>-9476968</v>
      </c>
      <c r="AA1260" s="413">
        <v>0</v>
      </c>
      <c r="AB1260" s="413">
        <v>0</v>
      </c>
      <c r="AC1260" s="413"/>
      <c r="AD1260" s="534">
        <f t="shared" si="679"/>
        <v>-4348080.666666667</v>
      </c>
      <c r="AE1260" s="483"/>
      <c r="AF1260" s="483"/>
      <c r="AG1260" s="484" t="s">
        <v>453</v>
      </c>
      <c r="AH1260" s="416"/>
      <c r="AI1260" s="416"/>
      <c r="AJ1260" s="416"/>
      <c r="AK1260" s="417">
        <f>AD1260</f>
        <v>-4348080.666666667</v>
      </c>
      <c r="AL1260" s="416">
        <f t="shared" si="689"/>
        <v>-4348080.666666667</v>
      </c>
      <c r="AM1260" s="418"/>
      <c r="AN1260" s="416"/>
      <c r="AO1260" s="419">
        <f t="shared" si="690"/>
        <v>0</v>
      </c>
      <c r="AP1260" s="297"/>
      <c r="AQ1260" s="420">
        <f t="shared" si="680"/>
        <v>0</v>
      </c>
      <c r="AR1260" s="416"/>
      <c r="AS1260" s="416"/>
      <c r="AT1260" s="416"/>
      <c r="AU1260" s="417">
        <f t="shared" ref="AU1260:AU1280" si="702">AQ1260</f>
        <v>0</v>
      </c>
      <c r="AV1260" s="416">
        <f t="shared" si="691"/>
        <v>0</v>
      </c>
      <c r="AW1260" s="418"/>
      <c r="AX1260" s="416"/>
      <c r="AY1260" s="421">
        <f t="shared" si="692"/>
        <v>0</v>
      </c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</row>
    <row r="1261" spans="1:76" s="21" customFormat="1" ht="12" customHeight="1">
      <c r="A1261" s="441">
        <v>25400531</v>
      </c>
      <c r="B1261" s="238" t="s">
        <v>2897</v>
      </c>
      <c r="C1261" s="443" t="s">
        <v>1580</v>
      </c>
      <c r="D1261" s="411" t="str">
        <f t="shared" si="701"/>
        <v>W/C</v>
      </c>
      <c r="E1261" s="411"/>
      <c r="F1261" s="444">
        <v>43101</v>
      </c>
      <c r="G1261" s="411"/>
      <c r="H1261" s="412" t="str">
        <f t="shared" si="684"/>
        <v/>
      </c>
      <c r="I1261" s="412" t="str">
        <f t="shared" si="685"/>
        <v/>
      </c>
      <c r="J1261" s="412" t="str">
        <f t="shared" si="686"/>
        <v/>
      </c>
      <c r="K1261" s="412" t="str">
        <f t="shared" si="683"/>
        <v/>
      </c>
      <c r="L1261" s="412" t="str">
        <f t="shared" si="669"/>
        <v>NO</v>
      </c>
      <c r="M1261" s="412" t="str">
        <f t="shared" si="670"/>
        <v>W/C</v>
      </c>
      <c r="N1261" s="412" t="str">
        <f t="shared" si="671"/>
        <v>W/C</v>
      </c>
      <c r="O1261" s="412"/>
      <c r="P1261" s="413">
        <v>0</v>
      </c>
      <c r="Q1261" s="413">
        <v>0</v>
      </c>
      <c r="R1261" s="413">
        <v>0</v>
      </c>
      <c r="S1261" s="413">
        <v>0</v>
      </c>
      <c r="T1261" s="413">
        <v>0</v>
      </c>
      <c r="U1261" s="413">
        <v>0</v>
      </c>
      <c r="V1261" s="413">
        <v>0</v>
      </c>
      <c r="W1261" s="413">
        <v>-7000000</v>
      </c>
      <c r="X1261" s="413">
        <v>0</v>
      </c>
      <c r="Y1261" s="413">
        <v>0</v>
      </c>
      <c r="Z1261" s="413">
        <v>0</v>
      </c>
      <c r="AA1261" s="413">
        <v>0</v>
      </c>
      <c r="AB1261" s="413">
        <v>0</v>
      </c>
      <c r="AC1261" s="413"/>
      <c r="AD1261" s="534">
        <f t="shared" si="679"/>
        <v>-583333.33333333337</v>
      </c>
      <c r="AE1261" s="483"/>
      <c r="AF1261" s="483"/>
      <c r="AG1261" s="484"/>
      <c r="AH1261" s="416"/>
      <c r="AI1261" s="416"/>
      <c r="AJ1261" s="416"/>
      <c r="AK1261" s="417"/>
      <c r="AL1261" s="416">
        <f t="shared" ref="AL1261:AL1262" si="703">SUM(AI1261:AK1261)</f>
        <v>0</v>
      </c>
      <c r="AM1261" s="418"/>
      <c r="AN1261" s="416">
        <f>AD1261</f>
        <v>-583333.33333333337</v>
      </c>
      <c r="AO1261" s="419">
        <f t="shared" si="690"/>
        <v>-583333.33333333337</v>
      </c>
      <c r="AP1261" s="297"/>
      <c r="AQ1261" s="420">
        <f t="shared" si="680"/>
        <v>0</v>
      </c>
      <c r="AR1261" s="416"/>
      <c r="AS1261" s="416"/>
      <c r="AT1261" s="416"/>
      <c r="AU1261" s="417"/>
      <c r="AV1261" s="416">
        <f t="shared" ref="AV1261:AV1262" si="704">SUM(AS1261:AU1261)</f>
        <v>0</v>
      </c>
      <c r="AW1261" s="418"/>
      <c r="AX1261" s="416">
        <f t="shared" ref="AX1261:AX1262" si="705">AQ1261</f>
        <v>0</v>
      </c>
      <c r="AY1261" s="421">
        <f t="shared" si="692"/>
        <v>0</v>
      </c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s="21" customFormat="1" ht="12" customHeight="1">
      <c r="A1262" s="441">
        <v>25400532</v>
      </c>
      <c r="B1262" s="238" t="s">
        <v>2898</v>
      </c>
      <c r="C1262" s="443" t="s">
        <v>1581</v>
      </c>
      <c r="D1262" s="411" t="str">
        <f t="shared" si="701"/>
        <v>W/C</v>
      </c>
      <c r="E1262" s="411"/>
      <c r="F1262" s="444">
        <v>43101</v>
      </c>
      <c r="G1262" s="411"/>
      <c r="H1262" s="412" t="str">
        <f t="shared" si="684"/>
        <v/>
      </c>
      <c r="I1262" s="412" t="str">
        <f t="shared" si="685"/>
        <v/>
      </c>
      <c r="J1262" s="412" t="str">
        <f t="shared" si="686"/>
        <v/>
      </c>
      <c r="K1262" s="412" t="str">
        <f t="shared" si="683"/>
        <v/>
      </c>
      <c r="L1262" s="412" t="str">
        <f t="shared" si="669"/>
        <v>NO</v>
      </c>
      <c r="M1262" s="412" t="str">
        <f t="shared" si="670"/>
        <v>W/C</v>
      </c>
      <c r="N1262" s="412" t="str">
        <f t="shared" si="671"/>
        <v>W/C</v>
      </c>
      <c r="O1262" s="412"/>
      <c r="P1262" s="413">
        <v>0</v>
      </c>
      <c r="Q1262" s="413">
        <v>0</v>
      </c>
      <c r="R1262" s="413">
        <v>0</v>
      </c>
      <c r="S1262" s="413">
        <v>0</v>
      </c>
      <c r="T1262" s="413">
        <v>0</v>
      </c>
      <c r="U1262" s="413">
        <v>0</v>
      </c>
      <c r="V1262" s="413">
        <v>0</v>
      </c>
      <c r="W1262" s="413">
        <v>-3000000</v>
      </c>
      <c r="X1262" s="413">
        <v>0</v>
      </c>
      <c r="Y1262" s="413">
        <v>0</v>
      </c>
      <c r="Z1262" s="413">
        <v>0</v>
      </c>
      <c r="AA1262" s="413">
        <v>0</v>
      </c>
      <c r="AB1262" s="413">
        <v>0</v>
      </c>
      <c r="AC1262" s="413"/>
      <c r="AD1262" s="534">
        <f t="shared" si="679"/>
        <v>-250000</v>
      </c>
      <c r="AE1262" s="483"/>
      <c r="AF1262" s="483"/>
      <c r="AG1262" s="484"/>
      <c r="AH1262" s="416"/>
      <c r="AI1262" s="416"/>
      <c r="AJ1262" s="416"/>
      <c r="AK1262" s="417"/>
      <c r="AL1262" s="416">
        <f t="shared" si="703"/>
        <v>0</v>
      </c>
      <c r="AM1262" s="418"/>
      <c r="AN1262" s="416">
        <f>AD1262</f>
        <v>-250000</v>
      </c>
      <c r="AO1262" s="419">
        <f t="shared" si="690"/>
        <v>-250000</v>
      </c>
      <c r="AP1262" s="297"/>
      <c r="AQ1262" s="420">
        <f t="shared" si="680"/>
        <v>0</v>
      </c>
      <c r="AR1262" s="416"/>
      <c r="AS1262" s="416"/>
      <c r="AT1262" s="416"/>
      <c r="AU1262" s="417"/>
      <c r="AV1262" s="416">
        <f t="shared" si="704"/>
        <v>0</v>
      </c>
      <c r="AW1262" s="418"/>
      <c r="AX1262" s="416">
        <f t="shared" si="705"/>
        <v>0</v>
      </c>
      <c r="AY1262" s="421">
        <f t="shared" si="692"/>
        <v>0</v>
      </c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</row>
    <row r="1263" spans="1:76" s="21" customFormat="1" ht="12" customHeight="1">
      <c r="A1263" s="434">
        <v>25400601</v>
      </c>
      <c r="B1263" s="244" t="s">
        <v>2899</v>
      </c>
      <c r="C1263" s="410" t="s">
        <v>1506</v>
      </c>
      <c r="D1263" s="411" t="str">
        <f t="shared" si="701"/>
        <v>Non-Op</v>
      </c>
      <c r="E1263" s="411"/>
      <c r="F1263" s="428">
        <v>43070</v>
      </c>
      <c r="G1263" s="411"/>
      <c r="H1263" s="412" t="str">
        <f t="shared" si="684"/>
        <v/>
      </c>
      <c r="I1263" s="412" t="str">
        <f t="shared" si="685"/>
        <v/>
      </c>
      <c r="J1263" s="412" t="str">
        <f t="shared" si="686"/>
        <v/>
      </c>
      <c r="K1263" s="412" t="str">
        <f t="shared" si="683"/>
        <v>Non-Op</v>
      </c>
      <c r="L1263" s="412" t="str">
        <f t="shared" ref="L1263:L1336" si="706">IF(VALUE(AM1263),"W/C",IF(ISBLANK(AM1263),"NO","W/C"))</f>
        <v>NO</v>
      </c>
      <c r="M1263" s="412" t="str">
        <f t="shared" ref="M1263:M1336" si="707">IF(VALUE(AN1263),"W/C",IF(ISBLANK(AN1263),"NO","W/C"))</f>
        <v>NO</v>
      </c>
      <c r="N1263" s="412" t="str">
        <f t="shared" ref="N1263:N1336" si="708">IF(OR(CONCATENATE(L1263,M1263)="NOW/C",CONCATENATE(L1263,M1263)="W/CNO"),"W/C","")</f>
        <v/>
      </c>
      <c r="O1263" s="412"/>
      <c r="P1263" s="413">
        <v>0</v>
      </c>
      <c r="Q1263" s="413">
        <v>0</v>
      </c>
      <c r="R1263" s="413">
        <v>0</v>
      </c>
      <c r="S1263" s="413">
        <v>0</v>
      </c>
      <c r="T1263" s="413">
        <v>0</v>
      </c>
      <c r="U1263" s="413">
        <v>0</v>
      </c>
      <c r="V1263" s="413">
        <v>-152462.81</v>
      </c>
      <c r="W1263" s="413">
        <v>0</v>
      </c>
      <c r="X1263" s="413">
        <v>0</v>
      </c>
      <c r="Y1263" s="413">
        <v>0</v>
      </c>
      <c r="Z1263" s="413">
        <v>0</v>
      </c>
      <c r="AA1263" s="413">
        <v>0</v>
      </c>
      <c r="AB1263" s="413">
        <v>0</v>
      </c>
      <c r="AC1263" s="413"/>
      <c r="AD1263" s="534">
        <f t="shared" si="679"/>
        <v>-12705.234166666667</v>
      </c>
      <c r="AE1263" s="483"/>
      <c r="AF1263" s="483"/>
      <c r="AG1263" s="484"/>
      <c r="AH1263" s="416"/>
      <c r="AI1263" s="416"/>
      <c r="AJ1263" s="416"/>
      <c r="AK1263" s="417">
        <f t="shared" ref="AK1263:AK1280" si="709">AD1263</f>
        <v>-12705.234166666667</v>
      </c>
      <c r="AL1263" s="416">
        <f t="shared" si="689"/>
        <v>-12705.234166666667</v>
      </c>
      <c r="AM1263" s="418"/>
      <c r="AN1263" s="416"/>
      <c r="AO1263" s="419">
        <f t="shared" si="690"/>
        <v>0</v>
      </c>
      <c r="AP1263" s="297"/>
      <c r="AQ1263" s="420">
        <f t="shared" si="680"/>
        <v>0</v>
      </c>
      <c r="AR1263" s="416"/>
      <c r="AS1263" s="416"/>
      <c r="AT1263" s="416"/>
      <c r="AU1263" s="417">
        <f t="shared" si="702"/>
        <v>0</v>
      </c>
      <c r="AV1263" s="416">
        <f t="shared" si="691"/>
        <v>0</v>
      </c>
      <c r="AW1263" s="418"/>
      <c r="AX1263" s="416"/>
      <c r="AY1263" s="421">
        <f t="shared" si="692"/>
        <v>0</v>
      </c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s="21" customFormat="1" ht="12" customHeight="1">
      <c r="A1264" s="434">
        <v>25400611</v>
      </c>
      <c r="B1264" s="244"/>
      <c r="C1264" s="454" t="s">
        <v>1651</v>
      </c>
      <c r="D1264" s="411" t="str">
        <f t="shared" si="701"/>
        <v>Non-Op</v>
      </c>
      <c r="E1264" s="411"/>
      <c r="F1264" s="444">
        <v>43221</v>
      </c>
      <c r="G1264" s="411"/>
      <c r="H1264" s="412" t="str">
        <f t="shared" si="684"/>
        <v/>
      </c>
      <c r="I1264" s="412" t="str">
        <f t="shared" si="685"/>
        <v/>
      </c>
      <c r="J1264" s="412" t="str">
        <f t="shared" si="686"/>
        <v/>
      </c>
      <c r="K1264" s="412" t="str">
        <f t="shared" ref="K1264:K1295" si="710">IF(VALUE(AK1264),K$7,IF(ISBLANK(AK1264),"",K$7))</f>
        <v>Non-Op</v>
      </c>
      <c r="L1264" s="412" t="str">
        <f t="shared" ref="L1264" si="711">IF(VALUE(AM1264),"W/C",IF(ISBLANK(AM1264),"NO","W/C"))</f>
        <v>NO</v>
      </c>
      <c r="M1264" s="412" t="str">
        <f t="shared" ref="M1264" si="712">IF(VALUE(AN1264),"W/C",IF(ISBLANK(AN1264),"NO","W/C"))</f>
        <v>NO</v>
      </c>
      <c r="N1264" s="412" t="str">
        <f t="shared" ref="N1264" si="713">IF(OR(CONCATENATE(L1264,M1264)="NOW/C",CONCATENATE(L1264,M1264)="W/CNO"),"W/C","")</f>
        <v/>
      </c>
      <c r="O1264" s="412"/>
      <c r="P1264" s="413"/>
      <c r="Q1264" s="413"/>
      <c r="R1264" s="413"/>
      <c r="S1264" s="413"/>
      <c r="T1264" s="413"/>
      <c r="U1264" s="413"/>
      <c r="V1264" s="413"/>
      <c r="W1264" s="413"/>
      <c r="X1264" s="413"/>
      <c r="Y1264" s="413"/>
      <c r="Z1264" s="413"/>
      <c r="AA1264" s="413">
        <v>-1126496.31</v>
      </c>
      <c r="AB1264" s="413">
        <v>-500623.73</v>
      </c>
      <c r="AC1264" s="413"/>
      <c r="AD1264" s="534">
        <f t="shared" si="679"/>
        <v>-114734.01458333334</v>
      </c>
      <c r="AE1264" s="483"/>
      <c r="AF1264" s="483"/>
      <c r="AG1264" s="484"/>
      <c r="AH1264" s="416"/>
      <c r="AI1264" s="416"/>
      <c r="AJ1264" s="416"/>
      <c r="AK1264" s="417">
        <f t="shared" ref="AK1264" si="714">AD1264</f>
        <v>-114734.01458333334</v>
      </c>
      <c r="AL1264" s="416">
        <f t="shared" ref="AL1264" si="715">SUM(AI1264:AK1264)</f>
        <v>-114734.01458333334</v>
      </c>
      <c r="AM1264" s="418"/>
      <c r="AN1264" s="416"/>
      <c r="AO1264" s="419">
        <f t="shared" si="690"/>
        <v>0</v>
      </c>
      <c r="AP1264" s="297"/>
      <c r="AQ1264" s="420">
        <f t="shared" si="680"/>
        <v>-500623.73</v>
      </c>
      <c r="AR1264" s="416"/>
      <c r="AS1264" s="416"/>
      <c r="AT1264" s="416"/>
      <c r="AU1264" s="417">
        <f t="shared" ref="AU1264" si="716">AQ1264</f>
        <v>-500623.73</v>
      </c>
      <c r="AV1264" s="416">
        <f t="shared" ref="AV1264" si="717">SUM(AS1264:AU1264)</f>
        <v>-500623.73</v>
      </c>
      <c r="AW1264" s="418"/>
      <c r="AX1264" s="416"/>
      <c r="AY1264" s="421">
        <f t="shared" si="692"/>
        <v>0</v>
      </c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</row>
    <row r="1265" spans="1:76" s="21" customFormat="1" ht="12" customHeight="1">
      <c r="A1265" s="434">
        <v>25400631</v>
      </c>
      <c r="B1265" s="244" t="s">
        <v>2900</v>
      </c>
      <c r="C1265" s="410" t="s">
        <v>1507</v>
      </c>
      <c r="D1265" s="411" t="str">
        <f t="shared" si="701"/>
        <v>Non-Op</v>
      </c>
      <c r="E1265" s="411"/>
      <c r="F1265" s="428">
        <v>43070</v>
      </c>
      <c r="G1265" s="411"/>
      <c r="H1265" s="412" t="str">
        <f t="shared" ref="H1265:H1284" si="718">IF(VALUE(AH1265),H$7,IF(ISBLANK(AH1265),"",H$7))</f>
        <v/>
      </c>
      <c r="I1265" s="412" t="str">
        <f t="shared" ref="I1265:I1284" si="719">IF(VALUE(AI1265),I$7,IF(ISBLANK(AI1265),"",I$7))</f>
        <v/>
      </c>
      <c r="J1265" s="412" t="str">
        <f t="shared" ref="J1265:J1284" si="720">IF(VALUE(AJ1265),J$7,IF(ISBLANK(AJ1265),"",J$7))</f>
        <v/>
      </c>
      <c r="K1265" s="412" t="str">
        <f t="shared" si="710"/>
        <v>Non-Op</v>
      </c>
      <c r="L1265" s="412" t="str">
        <f t="shared" si="706"/>
        <v>NO</v>
      </c>
      <c r="M1265" s="412" t="str">
        <f t="shared" si="707"/>
        <v>NO</v>
      </c>
      <c r="N1265" s="412" t="str">
        <f t="shared" si="708"/>
        <v/>
      </c>
      <c r="O1265" s="412"/>
      <c r="P1265" s="413">
        <v>0</v>
      </c>
      <c r="Q1265" s="413">
        <v>0</v>
      </c>
      <c r="R1265" s="413">
        <v>0</v>
      </c>
      <c r="S1265" s="413">
        <v>0</v>
      </c>
      <c r="T1265" s="413">
        <v>0</v>
      </c>
      <c r="U1265" s="413">
        <v>0</v>
      </c>
      <c r="V1265" s="413">
        <v>-1373354.01</v>
      </c>
      <c r="W1265" s="413">
        <v>0</v>
      </c>
      <c r="X1265" s="413">
        <v>0</v>
      </c>
      <c r="Y1265" s="413">
        <v>0</v>
      </c>
      <c r="Z1265" s="413">
        <v>-2307492.7599999998</v>
      </c>
      <c r="AA1265" s="413">
        <v>0</v>
      </c>
      <c r="AB1265" s="413">
        <v>-959540.92</v>
      </c>
      <c r="AC1265" s="413"/>
      <c r="AD1265" s="534">
        <f t="shared" si="679"/>
        <v>-346718.10249999998</v>
      </c>
      <c r="AE1265" s="483"/>
      <c r="AF1265" s="483"/>
      <c r="AG1265" s="484"/>
      <c r="AH1265" s="416"/>
      <c r="AI1265" s="416"/>
      <c r="AJ1265" s="416"/>
      <c r="AK1265" s="417">
        <f t="shared" si="709"/>
        <v>-346718.10249999998</v>
      </c>
      <c r="AL1265" s="416">
        <f t="shared" si="689"/>
        <v>-346718.10249999998</v>
      </c>
      <c r="AM1265" s="418"/>
      <c r="AN1265" s="416"/>
      <c r="AO1265" s="419">
        <f t="shared" si="690"/>
        <v>0</v>
      </c>
      <c r="AP1265" s="297"/>
      <c r="AQ1265" s="420">
        <f t="shared" si="680"/>
        <v>-959540.92</v>
      </c>
      <c r="AR1265" s="416"/>
      <c r="AS1265" s="416"/>
      <c r="AT1265" s="416"/>
      <c r="AU1265" s="417">
        <f t="shared" si="702"/>
        <v>-959540.92</v>
      </c>
      <c r="AV1265" s="416">
        <f t="shared" si="691"/>
        <v>-959540.92</v>
      </c>
      <c r="AW1265" s="418"/>
      <c r="AX1265" s="416"/>
      <c r="AY1265" s="421">
        <f t="shared" si="692"/>
        <v>0</v>
      </c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</row>
    <row r="1266" spans="1:76" s="21" customFormat="1" ht="12" customHeight="1">
      <c r="A1266" s="434">
        <v>25400641</v>
      </c>
      <c r="B1266" s="244" t="s">
        <v>2901</v>
      </c>
      <c r="C1266" s="410" t="s">
        <v>1529</v>
      </c>
      <c r="D1266" s="411" t="str">
        <f t="shared" si="701"/>
        <v>Non-Op</v>
      </c>
      <c r="E1266" s="411"/>
      <c r="F1266" s="428">
        <v>43070</v>
      </c>
      <c r="G1266" s="411"/>
      <c r="H1266" s="412" t="str">
        <f t="shared" si="718"/>
        <v/>
      </c>
      <c r="I1266" s="412" t="str">
        <f t="shared" si="719"/>
        <v/>
      </c>
      <c r="J1266" s="412" t="str">
        <f t="shared" si="720"/>
        <v/>
      </c>
      <c r="K1266" s="412" t="str">
        <f t="shared" si="710"/>
        <v>Non-Op</v>
      </c>
      <c r="L1266" s="412" t="str">
        <f t="shared" si="706"/>
        <v>NO</v>
      </c>
      <c r="M1266" s="412" t="str">
        <f t="shared" si="707"/>
        <v>NO</v>
      </c>
      <c r="N1266" s="412" t="str">
        <f t="shared" si="708"/>
        <v/>
      </c>
      <c r="O1266" s="412"/>
      <c r="P1266" s="413">
        <v>0</v>
      </c>
      <c r="Q1266" s="413">
        <v>0</v>
      </c>
      <c r="R1266" s="413">
        <v>0</v>
      </c>
      <c r="S1266" s="413">
        <v>0</v>
      </c>
      <c r="T1266" s="413">
        <v>0</v>
      </c>
      <c r="U1266" s="413">
        <v>0</v>
      </c>
      <c r="V1266" s="413">
        <v>-35937.72</v>
      </c>
      <c r="W1266" s="413">
        <v>0</v>
      </c>
      <c r="X1266" s="413">
        <v>-134407.79999999999</v>
      </c>
      <c r="Y1266" s="413">
        <v>-351432</v>
      </c>
      <c r="Z1266" s="413">
        <v>-1915059.41</v>
      </c>
      <c r="AA1266" s="413">
        <v>-2600165.56</v>
      </c>
      <c r="AB1266" s="413">
        <v>-2530288.48</v>
      </c>
      <c r="AC1266" s="413"/>
      <c r="AD1266" s="534">
        <f t="shared" si="679"/>
        <v>-525178.89416666667</v>
      </c>
      <c r="AE1266" s="483"/>
      <c r="AF1266" s="483"/>
      <c r="AG1266" s="484"/>
      <c r="AH1266" s="416"/>
      <c r="AI1266" s="416"/>
      <c r="AJ1266" s="416"/>
      <c r="AK1266" s="417">
        <f t="shared" si="709"/>
        <v>-525178.89416666667</v>
      </c>
      <c r="AL1266" s="416">
        <f t="shared" si="689"/>
        <v>-525178.89416666667</v>
      </c>
      <c r="AM1266" s="418"/>
      <c r="AN1266" s="416"/>
      <c r="AO1266" s="419">
        <f t="shared" si="690"/>
        <v>0</v>
      </c>
      <c r="AP1266" s="297"/>
      <c r="AQ1266" s="420">
        <f t="shared" si="680"/>
        <v>-2530288.48</v>
      </c>
      <c r="AR1266" s="416"/>
      <c r="AS1266" s="416"/>
      <c r="AT1266" s="416"/>
      <c r="AU1266" s="417">
        <f t="shared" si="702"/>
        <v>-2530288.48</v>
      </c>
      <c r="AV1266" s="416">
        <f t="shared" si="691"/>
        <v>-2530288.48</v>
      </c>
      <c r="AW1266" s="418"/>
      <c r="AX1266" s="416"/>
      <c r="AY1266" s="421">
        <f t="shared" si="692"/>
        <v>0</v>
      </c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</row>
    <row r="1267" spans="1:76" s="21" customFormat="1" ht="12" customHeight="1">
      <c r="A1267" s="434">
        <v>25400651</v>
      </c>
      <c r="B1267" s="244" t="s">
        <v>2902</v>
      </c>
      <c r="C1267" s="410" t="s">
        <v>1530</v>
      </c>
      <c r="D1267" s="411" t="str">
        <f t="shared" si="701"/>
        <v>Non-Op</v>
      </c>
      <c r="E1267" s="411"/>
      <c r="F1267" s="428">
        <v>43070</v>
      </c>
      <c r="G1267" s="411"/>
      <c r="H1267" s="412" t="str">
        <f t="shared" si="718"/>
        <v/>
      </c>
      <c r="I1267" s="412" t="str">
        <f t="shared" si="719"/>
        <v/>
      </c>
      <c r="J1267" s="412" t="str">
        <f t="shared" si="720"/>
        <v/>
      </c>
      <c r="K1267" s="412" t="str">
        <f t="shared" si="710"/>
        <v>Non-Op</v>
      </c>
      <c r="L1267" s="412" t="str">
        <f t="shared" si="706"/>
        <v>NO</v>
      </c>
      <c r="M1267" s="412" t="str">
        <f t="shared" si="707"/>
        <v>NO</v>
      </c>
      <c r="N1267" s="412" t="str">
        <f t="shared" si="708"/>
        <v/>
      </c>
      <c r="O1267" s="412"/>
      <c r="P1267" s="413">
        <v>0</v>
      </c>
      <c r="Q1267" s="413">
        <v>0</v>
      </c>
      <c r="R1267" s="413">
        <v>0</v>
      </c>
      <c r="S1267" s="413">
        <v>0</v>
      </c>
      <c r="T1267" s="413">
        <v>0</v>
      </c>
      <c r="U1267" s="413">
        <v>0</v>
      </c>
      <c r="V1267" s="413">
        <v>-212754.14</v>
      </c>
      <c r="W1267" s="413">
        <v>0</v>
      </c>
      <c r="X1267" s="413">
        <v>0</v>
      </c>
      <c r="Y1267" s="413">
        <v>0</v>
      </c>
      <c r="Z1267" s="413">
        <v>0</v>
      </c>
      <c r="AA1267" s="413">
        <v>0</v>
      </c>
      <c r="AB1267" s="413">
        <v>0</v>
      </c>
      <c r="AC1267" s="413"/>
      <c r="AD1267" s="534">
        <f t="shared" si="679"/>
        <v>-17729.511666666669</v>
      </c>
      <c r="AE1267" s="483"/>
      <c r="AF1267" s="483"/>
      <c r="AG1267" s="484"/>
      <c r="AH1267" s="416"/>
      <c r="AI1267" s="416"/>
      <c r="AJ1267" s="416"/>
      <c r="AK1267" s="417">
        <f t="shared" si="709"/>
        <v>-17729.511666666669</v>
      </c>
      <c r="AL1267" s="416">
        <f t="shared" si="689"/>
        <v>-17729.511666666669</v>
      </c>
      <c r="AM1267" s="418"/>
      <c r="AN1267" s="416"/>
      <c r="AO1267" s="419">
        <f t="shared" si="690"/>
        <v>0</v>
      </c>
      <c r="AP1267" s="297"/>
      <c r="AQ1267" s="420">
        <f t="shared" si="680"/>
        <v>0</v>
      </c>
      <c r="AR1267" s="416"/>
      <c r="AS1267" s="416"/>
      <c r="AT1267" s="416"/>
      <c r="AU1267" s="417">
        <f t="shared" si="702"/>
        <v>0</v>
      </c>
      <c r="AV1267" s="416">
        <f t="shared" si="691"/>
        <v>0</v>
      </c>
      <c r="AW1267" s="418"/>
      <c r="AX1267" s="416"/>
      <c r="AY1267" s="421">
        <f t="shared" si="692"/>
        <v>0</v>
      </c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</row>
    <row r="1268" spans="1:76" s="21" customFormat="1" ht="12" customHeight="1">
      <c r="A1268" s="434">
        <v>25400661</v>
      </c>
      <c r="B1268" s="244" t="s">
        <v>2903</v>
      </c>
      <c r="C1268" s="410" t="s">
        <v>1531</v>
      </c>
      <c r="D1268" s="411" t="str">
        <f t="shared" si="701"/>
        <v>Non-Op</v>
      </c>
      <c r="E1268" s="411"/>
      <c r="F1268" s="428">
        <v>43070</v>
      </c>
      <c r="G1268" s="411"/>
      <c r="H1268" s="412" t="str">
        <f t="shared" si="718"/>
        <v/>
      </c>
      <c r="I1268" s="412" t="str">
        <f t="shared" si="719"/>
        <v/>
      </c>
      <c r="J1268" s="412" t="str">
        <f t="shared" si="720"/>
        <v/>
      </c>
      <c r="K1268" s="412" t="str">
        <f t="shared" si="710"/>
        <v>Non-Op</v>
      </c>
      <c r="L1268" s="412" t="str">
        <f t="shared" si="706"/>
        <v>NO</v>
      </c>
      <c r="M1268" s="412" t="str">
        <f t="shared" si="707"/>
        <v>NO</v>
      </c>
      <c r="N1268" s="412" t="str">
        <f t="shared" si="708"/>
        <v/>
      </c>
      <c r="O1268" s="412"/>
      <c r="P1268" s="413">
        <v>0</v>
      </c>
      <c r="Q1268" s="413">
        <v>0</v>
      </c>
      <c r="R1268" s="413">
        <v>0</v>
      </c>
      <c r="S1268" s="413">
        <v>0</v>
      </c>
      <c r="T1268" s="413">
        <v>0</v>
      </c>
      <c r="U1268" s="413">
        <v>0</v>
      </c>
      <c r="V1268" s="413">
        <v>-86393.95</v>
      </c>
      <c r="W1268" s="413">
        <v>-72211.06</v>
      </c>
      <c r="X1268" s="413">
        <v>0</v>
      </c>
      <c r="Y1268" s="413">
        <v>0</v>
      </c>
      <c r="Z1268" s="413">
        <v>-562922.14</v>
      </c>
      <c r="AA1268" s="413">
        <v>-911783.42</v>
      </c>
      <c r="AB1268" s="413">
        <v>-783538.45</v>
      </c>
      <c r="AC1268" s="413"/>
      <c r="AD1268" s="534">
        <f t="shared" si="679"/>
        <v>-168756.64958333332</v>
      </c>
      <c r="AE1268" s="483"/>
      <c r="AF1268" s="483"/>
      <c r="AG1268" s="484"/>
      <c r="AH1268" s="416"/>
      <c r="AI1268" s="416"/>
      <c r="AJ1268" s="416"/>
      <c r="AK1268" s="417">
        <f t="shared" si="709"/>
        <v>-168756.64958333332</v>
      </c>
      <c r="AL1268" s="416">
        <f t="shared" si="689"/>
        <v>-168756.64958333332</v>
      </c>
      <c r="AM1268" s="418"/>
      <c r="AN1268" s="416"/>
      <c r="AO1268" s="419">
        <f t="shared" si="690"/>
        <v>0</v>
      </c>
      <c r="AP1268" s="297"/>
      <c r="AQ1268" s="420">
        <f t="shared" si="680"/>
        <v>-783538.45</v>
      </c>
      <c r="AR1268" s="416"/>
      <c r="AS1268" s="416"/>
      <c r="AT1268" s="416"/>
      <c r="AU1268" s="417">
        <f t="shared" si="702"/>
        <v>-783538.45</v>
      </c>
      <c r="AV1268" s="416">
        <f t="shared" si="691"/>
        <v>-783538.45</v>
      </c>
      <c r="AW1268" s="418"/>
      <c r="AX1268" s="416"/>
      <c r="AY1268" s="421">
        <f t="shared" si="692"/>
        <v>0</v>
      </c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</row>
    <row r="1269" spans="1:76" s="21" customFormat="1" ht="12" customHeight="1">
      <c r="A1269" s="434">
        <v>25400671</v>
      </c>
      <c r="B1269" s="244"/>
      <c r="C1269" s="454" t="s">
        <v>1652</v>
      </c>
      <c r="D1269" s="411" t="str">
        <f t="shared" ref="D1269" si="721">IF(CONCATENATE(H1269,I1269,J1269,K1269,N1269)= "ERBGRB","CRB",CONCATENATE(H1269,I1269,J1269,K1269,N1269))</f>
        <v>Non-Op</v>
      </c>
      <c r="E1269" s="411"/>
      <c r="F1269" s="444">
        <v>43221</v>
      </c>
      <c r="G1269" s="411"/>
      <c r="H1269" s="412" t="str">
        <f t="shared" si="718"/>
        <v/>
      </c>
      <c r="I1269" s="412" t="str">
        <f t="shared" si="719"/>
        <v/>
      </c>
      <c r="J1269" s="412" t="str">
        <f t="shared" si="720"/>
        <v/>
      </c>
      <c r="K1269" s="412" t="str">
        <f t="shared" si="710"/>
        <v>Non-Op</v>
      </c>
      <c r="L1269" s="412" t="str">
        <f t="shared" si="706"/>
        <v>NO</v>
      </c>
      <c r="M1269" s="412" t="str">
        <f t="shared" si="707"/>
        <v>NO</v>
      </c>
      <c r="N1269" s="412" t="str">
        <f t="shared" si="708"/>
        <v/>
      </c>
      <c r="O1269" s="412"/>
      <c r="P1269" s="413"/>
      <c r="Q1269" s="413"/>
      <c r="R1269" s="413"/>
      <c r="S1269" s="413"/>
      <c r="T1269" s="413"/>
      <c r="U1269" s="413"/>
      <c r="V1269" s="413"/>
      <c r="W1269" s="413"/>
      <c r="X1269" s="413"/>
      <c r="Y1269" s="413"/>
      <c r="Z1269" s="413"/>
      <c r="AA1269" s="413">
        <v>-355485.52</v>
      </c>
      <c r="AB1269" s="413">
        <v>-43285.43</v>
      </c>
      <c r="AC1269" s="413"/>
      <c r="AD1269" s="534">
        <f t="shared" si="679"/>
        <v>-31427.35291666667</v>
      </c>
      <c r="AE1269" s="483"/>
      <c r="AF1269" s="483"/>
      <c r="AG1269" s="484"/>
      <c r="AH1269" s="416"/>
      <c r="AI1269" s="416"/>
      <c r="AJ1269" s="416"/>
      <c r="AK1269" s="417">
        <f t="shared" si="709"/>
        <v>-31427.35291666667</v>
      </c>
      <c r="AL1269" s="416">
        <f t="shared" si="689"/>
        <v>-31427.35291666667</v>
      </c>
      <c r="AM1269" s="418"/>
      <c r="AN1269" s="416"/>
      <c r="AO1269" s="419">
        <f t="shared" si="690"/>
        <v>0</v>
      </c>
      <c r="AP1269" s="297"/>
      <c r="AQ1269" s="420">
        <f t="shared" si="680"/>
        <v>-43285.43</v>
      </c>
      <c r="AR1269" s="416"/>
      <c r="AS1269" s="416"/>
      <c r="AT1269" s="416"/>
      <c r="AU1269" s="417">
        <f t="shared" si="702"/>
        <v>-43285.43</v>
      </c>
      <c r="AV1269" s="416">
        <f t="shared" si="691"/>
        <v>-43285.43</v>
      </c>
      <c r="AW1269" s="418"/>
      <c r="AX1269" s="416"/>
      <c r="AY1269" s="421">
        <f t="shared" ref="AY1269" si="722">AW1269+AX1269</f>
        <v>0</v>
      </c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</row>
    <row r="1270" spans="1:76" s="21" customFormat="1" ht="12" customHeight="1">
      <c r="A1270" s="434">
        <v>25400691</v>
      </c>
      <c r="B1270" s="244" t="s">
        <v>2904</v>
      </c>
      <c r="C1270" s="410" t="s">
        <v>1532</v>
      </c>
      <c r="D1270" s="411" t="str">
        <f t="shared" si="701"/>
        <v>Non-Op</v>
      </c>
      <c r="E1270" s="411"/>
      <c r="F1270" s="428">
        <v>43070</v>
      </c>
      <c r="G1270" s="411"/>
      <c r="H1270" s="412" t="str">
        <f t="shared" si="718"/>
        <v/>
      </c>
      <c r="I1270" s="412" t="str">
        <f t="shared" si="719"/>
        <v/>
      </c>
      <c r="J1270" s="412" t="str">
        <f t="shared" si="720"/>
        <v/>
      </c>
      <c r="K1270" s="412" t="str">
        <f t="shared" si="710"/>
        <v>Non-Op</v>
      </c>
      <c r="L1270" s="412" t="str">
        <f t="shared" si="706"/>
        <v>NO</v>
      </c>
      <c r="M1270" s="412" t="str">
        <f t="shared" si="707"/>
        <v>NO</v>
      </c>
      <c r="N1270" s="412" t="str">
        <f t="shared" si="708"/>
        <v/>
      </c>
      <c r="O1270" s="412"/>
      <c r="P1270" s="413">
        <v>0</v>
      </c>
      <c r="Q1270" s="413">
        <v>0</v>
      </c>
      <c r="R1270" s="413">
        <v>0</v>
      </c>
      <c r="S1270" s="413">
        <v>0</v>
      </c>
      <c r="T1270" s="413">
        <v>0</v>
      </c>
      <c r="U1270" s="413">
        <v>0</v>
      </c>
      <c r="V1270" s="413">
        <v>-40.18</v>
      </c>
      <c r="W1270" s="413">
        <v>0</v>
      </c>
      <c r="X1270" s="413">
        <v>0</v>
      </c>
      <c r="Y1270" s="413">
        <v>0</v>
      </c>
      <c r="Z1270" s="413">
        <v>0</v>
      </c>
      <c r="AA1270" s="413">
        <v>0</v>
      </c>
      <c r="AB1270" s="413">
        <v>0</v>
      </c>
      <c r="AC1270" s="413"/>
      <c r="AD1270" s="534">
        <f t="shared" si="679"/>
        <v>-3.3483333333333332</v>
      </c>
      <c r="AE1270" s="483"/>
      <c r="AF1270" s="483"/>
      <c r="AG1270" s="484"/>
      <c r="AH1270" s="416"/>
      <c r="AI1270" s="416"/>
      <c r="AJ1270" s="416"/>
      <c r="AK1270" s="417">
        <f t="shared" si="709"/>
        <v>-3.3483333333333332</v>
      </c>
      <c r="AL1270" s="416">
        <f t="shared" si="689"/>
        <v>-3.3483333333333332</v>
      </c>
      <c r="AM1270" s="418"/>
      <c r="AN1270" s="416"/>
      <c r="AO1270" s="419">
        <f t="shared" si="690"/>
        <v>0</v>
      </c>
      <c r="AP1270" s="297"/>
      <c r="AQ1270" s="420">
        <f t="shared" si="680"/>
        <v>0</v>
      </c>
      <c r="AR1270" s="416"/>
      <c r="AS1270" s="416"/>
      <c r="AT1270" s="416"/>
      <c r="AU1270" s="417">
        <f t="shared" si="702"/>
        <v>0</v>
      </c>
      <c r="AV1270" s="416">
        <f t="shared" si="691"/>
        <v>0</v>
      </c>
      <c r="AW1270" s="418"/>
      <c r="AX1270" s="416"/>
      <c r="AY1270" s="421">
        <f t="shared" si="692"/>
        <v>0</v>
      </c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</row>
    <row r="1271" spans="1:76" s="21" customFormat="1" ht="12" customHeight="1">
      <c r="A1271" s="434">
        <v>25400692</v>
      </c>
      <c r="B1271" s="244" t="s">
        <v>2905</v>
      </c>
      <c r="C1271" s="410" t="s">
        <v>1533</v>
      </c>
      <c r="D1271" s="411" t="str">
        <f t="shared" si="701"/>
        <v>Non-Op</v>
      </c>
      <c r="E1271" s="411"/>
      <c r="F1271" s="428">
        <v>43070</v>
      </c>
      <c r="G1271" s="411"/>
      <c r="H1271" s="412" t="str">
        <f t="shared" si="718"/>
        <v/>
      </c>
      <c r="I1271" s="412" t="str">
        <f t="shared" si="719"/>
        <v/>
      </c>
      <c r="J1271" s="412" t="str">
        <f t="shared" si="720"/>
        <v/>
      </c>
      <c r="K1271" s="412" t="str">
        <f t="shared" si="710"/>
        <v>Non-Op</v>
      </c>
      <c r="L1271" s="412" t="str">
        <f t="shared" si="706"/>
        <v>NO</v>
      </c>
      <c r="M1271" s="412" t="str">
        <f t="shared" si="707"/>
        <v>NO</v>
      </c>
      <c r="N1271" s="412" t="str">
        <f t="shared" si="708"/>
        <v/>
      </c>
      <c r="O1271" s="412"/>
      <c r="P1271" s="413">
        <v>0</v>
      </c>
      <c r="Q1271" s="413">
        <v>0</v>
      </c>
      <c r="R1271" s="413">
        <v>0</v>
      </c>
      <c r="S1271" s="413">
        <v>0</v>
      </c>
      <c r="T1271" s="413">
        <v>0</v>
      </c>
      <c r="U1271" s="413">
        <v>0</v>
      </c>
      <c r="V1271" s="413">
        <v>-21797.52</v>
      </c>
      <c r="W1271" s="413">
        <v>0</v>
      </c>
      <c r="X1271" s="413">
        <v>0</v>
      </c>
      <c r="Y1271" s="413">
        <v>-1167721.3799999999</v>
      </c>
      <c r="Z1271" s="413">
        <v>-1631195.52</v>
      </c>
      <c r="AA1271" s="413">
        <v>-1908960.26</v>
      </c>
      <c r="AB1271" s="413">
        <v>-2200728.12</v>
      </c>
      <c r="AC1271" s="413"/>
      <c r="AD1271" s="534">
        <f t="shared" si="679"/>
        <v>-485836.5616666667</v>
      </c>
      <c r="AE1271" s="483"/>
      <c r="AF1271" s="483"/>
      <c r="AG1271" s="484"/>
      <c r="AH1271" s="416"/>
      <c r="AI1271" s="416"/>
      <c r="AJ1271" s="416"/>
      <c r="AK1271" s="417">
        <f t="shared" si="709"/>
        <v>-485836.5616666667</v>
      </c>
      <c r="AL1271" s="416">
        <f t="shared" si="689"/>
        <v>-485836.5616666667</v>
      </c>
      <c r="AM1271" s="418"/>
      <c r="AN1271" s="416"/>
      <c r="AO1271" s="419">
        <f t="shared" si="690"/>
        <v>0</v>
      </c>
      <c r="AP1271" s="297"/>
      <c r="AQ1271" s="420">
        <f t="shared" si="680"/>
        <v>-2200728.12</v>
      </c>
      <c r="AR1271" s="416"/>
      <c r="AS1271" s="416"/>
      <c r="AT1271" s="416"/>
      <c r="AU1271" s="417">
        <f t="shared" si="702"/>
        <v>-2200728.12</v>
      </c>
      <c r="AV1271" s="416">
        <f t="shared" si="691"/>
        <v>-2200728.12</v>
      </c>
      <c r="AW1271" s="418"/>
      <c r="AX1271" s="416"/>
      <c r="AY1271" s="421">
        <f t="shared" si="692"/>
        <v>0</v>
      </c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s="21" customFormat="1" ht="12" customHeight="1">
      <c r="A1272" s="434">
        <v>25400701</v>
      </c>
      <c r="B1272" s="244" t="s">
        <v>2906</v>
      </c>
      <c r="C1272" s="410" t="s">
        <v>1549</v>
      </c>
      <c r="D1272" s="411" t="str">
        <f t="shared" si="701"/>
        <v>Non-Op</v>
      </c>
      <c r="E1272" s="411"/>
      <c r="F1272" s="428">
        <v>43070</v>
      </c>
      <c r="G1272" s="411"/>
      <c r="H1272" s="412" t="str">
        <f t="shared" si="718"/>
        <v/>
      </c>
      <c r="I1272" s="412" t="str">
        <f t="shared" si="719"/>
        <v/>
      </c>
      <c r="J1272" s="412" t="str">
        <f t="shared" si="720"/>
        <v/>
      </c>
      <c r="K1272" s="412" t="str">
        <f t="shared" si="710"/>
        <v>Non-Op</v>
      </c>
      <c r="L1272" s="412" t="str">
        <f t="shared" si="706"/>
        <v>NO</v>
      </c>
      <c r="M1272" s="412" t="str">
        <f t="shared" si="707"/>
        <v>NO</v>
      </c>
      <c r="N1272" s="412" t="str">
        <f t="shared" si="708"/>
        <v/>
      </c>
      <c r="O1272" s="412"/>
      <c r="P1272" s="413">
        <v>0</v>
      </c>
      <c r="Q1272" s="413">
        <v>0</v>
      </c>
      <c r="R1272" s="413">
        <v>0</v>
      </c>
      <c r="S1272" s="413">
        <v>0</v>
      </c>
      <c r="T1272" s="413">
        <v>0</v>
      </c>
      <c r="U1272" s="413">
        <v>0</v>
      </c>
      <c r="V1272" s="413">
        <v>536141.32999999996</v>
      </c>
      <c r="W1272" s="413">
        <v>536141.32999999996</v>
      </c>
      <c r="X1272" s="413">
        <v>536141.32999999996</v>
      </c>
      <c r="Y1272" s="413">
        <v>-654621802.50999999</v>
      </c>
      <c r="Z1272" s="413">
        <v>-652307335.46000004</v>
      </c>
      <c r="AA1272" s="413">
        <v>-649911677.36000001</v>
      </c>
      <c r="AB1272" s="413">
        <v>-649293233.22000003</v>
      </c>
      <c r="AC1272" s="413"/>
      <c r="AD1272" s="534">
        <f t="shared" si="679"/>
        <v>-189989917.32916668</v>
      </c>
      <c r="AE1272" s="483"/>
      <c r="AF1272" s="483"/>
      <c r="AG1272" s="484"/>
      <c r="AH1272" s="416"/>
      <c r="AI1272" s="416"/>
      <c r="AJ1272" s="416"/>
      <c r="AK1272" s="417">
        <f t="shared" si="709"/>
        <v>-189989917.32916668</v>
      </c>
      <c r="AL1272" s="416">
        <f t="shared" si="689"/>
        <v>-189989917.32916668</v>
      </c>
      <c r="AM1272" s="418"/>
      <c r="AN1272" s="416"/>
      <c r="AO1272" s="419">
        <f t="shared" si="690"/>
        <v>0</v>
      </c>
      <c r="AP1272" s="297"/>
      <c r="AQ1272" s="420">
        <f t="shared" si="680"/>
        <v>-649293233.22000003</v>
      </c>
      <c r="AR1272" s="416"/>
      <c r="AS1272" s="416"/>
      <c r="AT1272" s="416"/>
      <c r="AU1272" s="417">
        <f t="shared" si="702"/>
        <v>-649293233.22000003</v>
      </c>
      <c r="AV1272" s="416">
        <f t="shared" si="691"/>
        <v>-649293233.22000003</v>
      </c>
      <c r="AW1272" s="418"/>
      <c r="AX1272" s="416"/>
      <c r="AY1272" s="421">
        <f t="shared" si="692"/>
        <v>0</v>
      </c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</row>
    <row r="1273" spans="1:76" s="21" customFormat="1" ht="12" customHeight="1">
      <c r="A1273" s="434">
        <v>25400711</v>
      </c>
      <c r="B1273" s="244" t="s">
        <v>2907</v>
      </c>
      <c r="C1273" s="410" t="s">
        <v>1534</v>
      </c>
      <c r="D1273" s="411" t="str">
        <f t="shared" si="701"/>
        <v>Non-Op</v>
      </c>
      <c r="E1273" s="411"/>
      <c r="F1273" s="428">
        <v>43070</v>
      </c>
      <c r="G1273" s="411"/>
      <c r="H1273" s="412" t="str">
        <f t="shared" si="718"/>
        <v/>
      </c>
      <c r="I1273" s="412" t="str">
        <f t="shared" si="719"/>
        <v/>
      </c>
      <c r="J1273" s="412" t="str">
        <f t="shared" si="720"/>
        <v/>
      </c>
      <c r="K1273" s="412" t="str">
        <f t="shared" si="710"/>
        <v>Non-Op</v>
      </c>
      <c r="L1273" s="412" t="str">
        <f t="shared" si="706"/>
        <v>NO</v>
      </c>
      <c r="M1273" s="412" t="str">
        <f t="shared" si="707"/>
        <v>NO</v>
      </c>
      <c r="N1273" s="412" t="str">
        <f t="shared" si="708"/>
        <v/>
      </c>
      <c r="O1273" s="412"/>
      <c r="P1273" s="413">
        <v>0</v>
      </c>
      <c r="Q1273" s="413">
        <v>0</v>
      </c>
      <c r="R1273" s="413">
        <v>0</v>
      </c>
      <c r="S1273" s="413">
        <v>0</v>
      </c>
      <c r="T1273" s="413">
        <v>0</v>
      </c>
      <c r="U1273" s="413">
        <v>0</v>
      </c>
      <c r="V1273" s="413">
        <v>-525.26</v>
      </c>
      <c r="W1273" s="413">
        <v>0</v>
      </c>
      <c r="X1273" s="413">
        <v>0</v>
      </c>
      <c r="Y1273" s="413">
        <v>0</v>
      </c>
      <c r="Z1273" s="413">
        <v>0</v>
      </c>
      <c r="AA1273" s="413">
        <v>0</v>
      </c>
      <c r="AB1273" s="413">
        <v>0</v>
      </c>
      <c r="AC1273" s="413"/>
      <c r="AD1273" s="534">
        <f t="shared" si="679"/>
        <v>-43.771666666666668</v>
      </c>
      <c r="AE1273" s="483"/>
      <c r="AF1273" s="483"/>
      <c r="AG1273" s="484"/>
      <c r="AH1273" s="416"/>
      <c r="AI1273" s="416"/>
      <c r="AJ1273" s="416"/>
      <c r="AK1273" s="417">
        <f t="shared" si="709"/>
        <v>-43.771666666666668</v>
      </c>
      <c r="AL1273" s="416">
        <f t="shared" si="689"/>
        <v>-43.771666666666668</v>
      </c>
      <c r="AM1273" s="418"/>
      <c r="AN1273" s="416"/>
      <c r="AO1273" s="419">
        <f t="shared" si="690"/>
        <v>0</v>
      </c>
      <c r="AP1273" s="297"/>
      <c r="AQ1273" s="420">
        <f t="shared" si="680"/>
        <v>0</v>
      </c>
      <c r="AR1273" s="416"/>
      <c r="AS1273" s="416"/>
      <c r="AT1273" s="416"/>
      <c r="AU1273" s="417">
        <f t="shared" si="702"/>
        <v>0</v>
      </c>
      <c r="AV1273" s="416">
        <f t="shared" si="691"/>
        <v>0</v>
      </c>
      <c r="AW1273" s="418"/>
      <c r="AX1273" s="416"/>
      <c r="AY1273" s="421">
        <f t="shared" si="692"/>
        <v>0</v>
      </c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</row>
    <row r="1274" spans="1:76" s="21" customFormat="1" ht="12" customHeight="1">
      <c r="A1274" s="434">
        <v>25400721</v>
      </c>
      <c r="B1274" s="244" t="s">
        <v>2908</v>
      </c>
      <c r="C1274" s="410" t="s">
        <v>1535</v>
      </c>
      <c r="D1274" s="411" t="str">
        <f t="shared" si="701"/>
        <v>Non-Op</v>
      </c>
      <c r="E1274" s="411"/>
      <c r="F1274" s="428">
        <v>43070</v>
      </c>
      <c r="G1274" s="411"/>
      <c r="H1274" s="412" t="str">
        <f t="shared" si="718"/>
        <v/>
      </c>
      <c r="I1274" s="412" t="str">
        <f t="shared" si="719"/>
        <v/>
      </c>
      <c r="J1274" s="412" t="str">
        <f t="shared" si="720"/>
        <v/>
      </c>
      <c r="K1274" s="412" t="str">
        <f t="shared" si="710"/>
        <v>Non-Op</v>
      </c>
      <c r="L1274" s="412" t="str">
        <f t="shared" si="706"/>
        <v>NO</v>
      </c>
      <c r="M1274" s="412" t="str">
        <f t="shared" si="707"/>
        <v>NO</v>
      </c>
      <c r="N1274" s="412" t="str">
        <f t="shared" si="708"/>
        <v/>
      </c>
      <c r="O1274" s="412"/>
      <c r="P1274" s="413">
        <v>0</v>
      </c>
      <c r="Q1274" s="413">
        <v>0</v>
      </c>
      <c r="R1274" s="413">
        <v>0</v>
      </c>
      <c r="S1274" s="413">
        <v>0</v>
      </c>
      <c r="T1274" s="413">
        <v>0</v>
      </c>
      <c r="U1274" s="413">
        <v>0</v>
      </c>
      <c r="V1274" s="413">
        <v>-214.04</v>
      </c>
      <c r="W1274" s="413">
        <v>0</v>
      </c>
      <c r="X1274" s="413">
        <v>0</v>
      </c>
      <c r="Y1274" s="413">
        <v>0</v>
      </c>
      <c r="Z1274" s="413">
        <v>0</v>
      </c>
      <c r="AA1274" s="413">
        <v>0</v>
      </c>
      <c r="AB1274" s="413">
        <v>0</v>
      </c>
      <c r="AC1274" s="413"/>
      <c r="AD1274" s="534">
        <f t="shared" si="679"/>
        <v>-17.836666666666666</v>
      </c>
      <c r="AE1274" s="483"/>
      <c r="AF1274" s="483"/>
      <c r="AG1274" s="484"/>
      <c r="AH1274" s="416"/>
      <c r="AI1274" s="416"/>
      <c r="AJ1274" s="416"/>
      <c r="AK1274" s="417">
        <f t="shared" si="709"/>
        <v>-17.836666666666666</v>
      </c>
      <c r="AL1274" s="416">
        <f t="shared" si="689"/>
        <v>-17.836666666666666</v>
      </c>
      <c r="AM1274" s="418"/>
      <c r="AN1274" s="416"/>
      <c r="AO1274" s="419">
        <f t="shared" si="690"/>
        <v>0</v>
      </c>
      <c r="AP1274" s="297"/>
      <c r="AQ1274" s="420">
        <f t="shared" si="680"/>
        <v>0</v>
      </c>
      <c r="AR1274" s="416"/>
      <c r="AS1274" s="416"/>
      <c r="AT1274" s="416"/>
      <c r="AU1274" s="417">
        <f t="shared" si="702"/>
        <v>0</v>
      </c>
      <c r="AV1274" s="416">
        <f t="shared" si="691"/>
        <v>0</v>
      </c>
      <c r="AW1274" s="418"/>
      <c r="AX1274" s="416"/>
      <c r="AY1274" s="421">
        <f t="shared" si="692"/>
        <v>0</v>
      </c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</row>
    <row r="1275" spans="1:76" s="21" customFormat="1" ht="12" customHeight="1">
      <c r="A1275" s="434">
        <v>25400741</v>
      </c>
      <c r="B1275" s="244" t="s">
        <v>2909</v>
      </c>
      <c r="C1275" s="410" t="s">
        <v>1508</v>
      </c>
      <c r="D1275" s="411" t="str">
        <f t="shared" si="701"/>
        <v>Non-Op</v>
      </c>
      <c r="E1275" s="411"/>
      <c r="F1275" s="428">
        <v>43070</v>
      </c>
      <c r="G1275" s="411"/>
      <c r="H1275" s="412" t="str">
        <f t="shared" si="718"/>
        <v/>
      </c>
      <c r="I1275" s="412" t="str">
        <f t="shared" si="719"/>
        <v/>
      </c>
      <c r="J1275" s="412" t="str">
        <f t="shared" si="720"/>
        <v/>
      </c>
      <c r="K1275" s="412" t="str">
        <f t="shared" si="710"/>
        <v>Non-Op</v>
      </c>
      <c r="L1275" s="412" t="str">
        <f t="shared" si="706"/>
        <v>NO</v>
      </c>
      <c r="M1275" s="412" t="str">
        <f t="shared" si="707"/>
        <v>NO</v>
      </c>
      <c r="N1275" s="412" t="str">
        <f t="shared" si="708"/>
        <v/>
      </c>
      <c r="O1275" s="412"/>
      <c r="P1275" s="413">
        <v>0</v>
      </c>
      <c r="Q1275" s="413">
        <v>0</v>
      </c>
      <c r="R1275" s="413">
        <v>0</v>
      </c>
      <c r="S1275" s="413">
        <v>0</v>
      </c>
      <c r="T1275" s="413">
        <v>0</v>
      </c>
      <c r="U1275" s="413">
        <v>0</v>
      </c>
      <c r="V1275" s="413">
        <v>-2409.09</v>
      </c>
      <c r="W1275" s="413">
        <v>0</v>
      </c>
      <c r="X1275" s="413">
        <v>0</v>
      </c>
      <c r="Y1275" s="413">
        <v>0</v>
      </c>
      <c r="Z1275" s="413">
        <v>-2730.98</v>
      </c>
      <c r="AA1275" s="413">
        <v>-13226.06</v>
      </c>
      <c r="AB1275" s="413">
        <v>-18510.12</v>
      </c>
      <c r="AC1275" s="413"/>
      <c r="AD1275" s="534">
        <f t="shared" si="679"/>
        <v>-2301.7658333333329</v>
      </c>
      <c r="AE1275" s="483"/>
      <c r="AF1275" s="483"/>
      <c r="AG1275" s="484"/>
      <c r="AH1275" s="416"/>
      <c r="AI1275" s="416"/>
      <c r="AJ1275" s="416"/>
      <c r="AK1275" s="417">
        <f t="shared" si="709"/>
        <v>-2301.7658333333329</v>
      </c>
      <c r="AL1275" s="416">
        <f t="shared" si="689"/>
        <v>-2301.7658333333329</v>
      </c>
      <c r="AM1275" s="418"/>
      <c r="AN1275" s="416"/>
      <c r="AO1275" s="419">
        <f t="shared" si="690"/>
        <v>0</v>
      </c>
      <c r="AP1275" s="297"/>
      <c r="AQ1275" s="420">
        <f t="shared" si="680"/>
        <v>-18510.12</v>
      </c>
      <c r="AR1275" s="416"/>
      <c r="AS1275" s="416"/>
      <c r="AT1275" s="416"/>
      <c r="AU1275" s="417">
        <f t="shared" si="702"/>
        <v>-18510.12</v>
      </c>
      <c r="AV1275" s="416">
        <f t="shared" si="691"/>
        <v>-18510.12</v>
      </c>
      <c r="AW1275" s="418"/>
      <c r="AX1275" s="416"/>
      <c r="AY1275" s="421">
        <f t="shared" si="692"/>
        <v>0</v>
      </c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</row>
    <row r="1276" spans="1:76" s="21" customFormat="1" ht="12" customHeight="1">
      <c r="A1276" s="434">
        <v>25400751</v>
      </c>
      <c r="B1276" s="244" t="s">
        <v>2910</v>
      </c>
      <c r="C1276" s="410" t="s">
        <v>1536</v>
      </c>
      <c r="D1276" s="411" t="str">
        <f t="shared" si="701"/>
        <v>Non-Op</v>
      </c>
      <c r="E1276" s="411"/>
      <c r="F1276" s="428">
        <v>43070</v>
      </c>
      <c r="G1276" s="411"/>
      <c r="H1276" s="412" t="str">
        <f t="shared" si="718"/>
        <v/>
      </c>
      <c r="I1276" s="412" t="str">
        <f t="shared" si="719"/>
        <v/>
      </c>
      <c r="J1276" s="412" t="str">
        <f t="shared" si="720"/>
        <v/>
      </c>
      <c r="K1276" s="412" t="str">
        <f t="shared" si="710"/>
        <v>Non-Op</v>
      </c>
      <c r="L1276" s="412" t="str">
        <f t="shared" si="706"/>
        <v>NO</v>
      </c>
      <c r="M1276" s="412" t="str">
        <f t="shared" si="707"/>
        <v>NO</v>
      </c>
      <c r="N1276" s="412" t="str">
        <f t="shared" si="708"/>
        <v/>
      </c>
      <c r="O1276" s="412"/>
      <c r="P1276" s="413">
        <v>0</v>
      </c>
      <c r="Q1276" s="413">
        <v>0</v>
      </c>
      <c r="R1276" s="413">
        <v>0</v>
      </c>
      <c r="S1276" s="413">
        <v>0</v>
      </c>
      <c r="T1276" s="413">
        <v>0</v>
      </c>
      <c r="U1276" s="413">
        <v>0</v>
      </c>
      <c r="V1276" s="413">
        <v>-63.04</v>
      </c>
      <c r="W1276" s="413">
        <v>0</v>
      </c>
      <c r="X1276" s="413">
        <v>0</v>
      </c>
      <c r="Y1276" s="413">
        <v>0</v>
      </c>
      <c r="Z1276" s="413">
        <v>-9791.2199999999993</v>
      </c>
      <c r="AA1276" s="413">
        <v>-19265.46</v>
      </c>
      <c r="AB1276" s="413">
        <v>-28817.02</v>
      </c>
      <c r="AC1276" s="413"/>
      <c r="AD1276" s="534">
        <f t="shared" si="679"/>
        <v>-3627.3525000000004</v>
      </c>
      <c r="AE1276" s="483"/>
      <c r="AF1276" s="483"/>
      <c r="AG1276" s="484"/>
      <c r="AH1276" s="416"/>
      <c r="AI1276" s="416"/>
      <c r="AJ1276" s="416"/>
      <c r="AK1276" s="417">
        <f t="shared" si="709"/>
        <v>-3627.3525000000004</v>
      </c>
      <c r="AL1276" s="416">
        <f t="shared" si="689"/>
        <v>-3627.3525000000004</v>
      </c>
      <c r="AM1276" s="418"/>
      <c r="AN1276" s="416"/>
      <c r="AO1276" s="419">
        <f t="shared" si="690"/>
        <v>0</v>
      </c>
      <c r="AP1276" s="297"/>
      <c r="AQ1276" s="420">
        <f t="shared" si="680"/>
        <v>-28817.02</v>
      </c>
      <c r="AR1276" s="416"/>
      <c r="AS1276" s="416"/>
      <c r="AT1276" s="416"/>
      <c r="AU1276" s="417">
        <f t="shared" si="702"/>
        <v>-28817.02</v>
      </c>
      <c r="AV1276" s="416">
        <f t="shared" si="691"/>
        <v>-28817.02</v>
      </c>
      <c r="AW1276" s="418"/>
      <c r="AX1276" s="416"/>
      <c r="AY1276" s="421">
        <f t="shared" si="692"/>
        <v>0</v>
      </c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</row>
    <row r="1277" spans="1:76" s="21" customFormat="1" ht="12" customHeight="1">
      <c r="A1277" s="434">
        <v>25400761</v>
      </c>
      <c r="B1277" s="244" t="s">
        <v>2911</v>
      </c>
      <c r="C1277" s="410" t="s">
        <v>1537</v>
      </c>
      <c r="D1277" s="411" t="str">
        <f t="shared" si="701"/>
        <v>Non-Op</v>
      </c>
      <c r="E1277" s="411"/>
      <c r="F1277" s="428">
        <v>43070</v>
      </c>
      <c r="G1277" s="411"/>
      <c r="H1277" s="412" t="str">
        <f t="shared" si="718"/>
        <v/>
      </c>
      <c r="I1277" s="412" t="str">
        <f t="shared" si="719"/>
        <v/>
      </c>
      <c r="J1277" s="412" t="str">
        <f t="shared" si="720"/>
        <v/>
      </c>
      <c r="K1277" s="412" t="str">
        <f t="shared" si="710"/>
        <v>Non-Op</v>
      </c>
      <c r="L1277" s="412" t="str">
        <f t="shared" si="706"/>
        <v>NO</v>
      </c>
      <c r="M1277" s="412" t="str">
        <f t="shared" si="707"/>
        <v>NO</v>
      </c>
      <c r="N1277" s="412" t="str">
        <f t="shared" si="708"/>
        <v/>
      </c>
      <c r="O1277" s="412"/>
      <c r="P1277" s="413">
        <v>0</v>
      </c>
      <c r="Q1277" s="413">
        <v>0</v>
      </c>
      <c r="R1277" s="413">
        <v>0</v>
      </c>
      <c r="S1277" s="413">
        <v>0</v>
      </c>
      <c r="T1277" s="413">
        <v>0</v>
      </c>
      <c r="U1277" s="413">
        <v>0</v>
      </c>
      <c r="V1277" s="413">
        <v>-373.21</v>
      </c>
      <c r="W1277" s="413">
        <v>0</v>
      </c>
      <c r="X1277" s="413">
        <v>0</v>
      </c>
      <c r="Y1277" s="413">
        <v>0</v>
      </c>
      <c r="Z1277" s="413">
        <v>0</v>
      </c>
      <c r="AA1277" s="413">
        <v>0</v>
      </c>
      <c r="AB1277" s="413">
        <v>0</v>
      </c>
      <c r="AC1277" s="413"/>
      <c r="AD1277" s="534">
        <f t="shared" si="679"/>
        <v>-31.10083333333333</v>
      </c>
      <c r="AE1277" s="483"/>
      <c r="AF1277" s="483"/>
      <c r="AG1277" s="484"/>
      <c r="AH1277" s="416"/>
      <c r="AI1277" s="416"/>
      <c r="AJ1277" s="416"/>
      <c r="AK1277" s="417">
        <f t="shared" si="709"/>
        <v>-31.10083333333333</v>
      </c>
      <c r="AL1277" s="416">
        <f t="shared" si="689"/>
        <v>-31.10083333333333</v>
      </c>
      <c r="AM1277" s="418"/>
      <c r="AN1277" s="416"/>
      <c r="AO1277" s="419">
        <f t="shared" si="690"/>
        <v>0</v>
      </c>
      <c r="AP1277" s="297"/>
      <c r="AQ1277" s="420">
        <f t="shared" si="680"/>
        <v>0</v>
      </c>
      <c r="AR1277" s="416"/>
      <c r="AS1277" s="416"/>
      <c r="AT1277" s="416"/>
      <c r="AU1277" s="417">
        <f t="shared" si="702"/>
        <v>0</v>
      </c>
      <c r="AV1277" s="416">
        <f t="shared" si="691"/>
        <v>0</v>
      </c>
      <c r="AW1277" s="418"/>
      <c r="AX1277" s="416"/>
      <c r="AY1277" s="421">
        <f t="shared" si="692"/>
        <v>0</v>
      </c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</row>
    <row r="1278" spans="1:76" s="21" customFormat="1" ht="12" customHeight="1">
      <c r="A1278" s="434">
        <v>25400771</v>
      </c>
      <c r="B1278" s="244" t="s">
        <v>2912</v>
      </c>
      <c r="C1278" s="410" t="s">
        <v>1538</v>
      </c>
      <c r="D1278" s="411" t="str">
        <f t="shared" si="701"/>
        <v>Non-Op</v>
      </c>
      <c r="E1278" s="411"/>
      <c r="F1278" s="428">
        <v>43070</v>
      </c>
      <c r="G1278" s="411"/>
      <c r="H1278" s="412" t="str">
        <f t="shared" si="718"/>
        <v/>
      </c>
      <c r="I1278" s="412" t="str">
        <f t="shared" si="719"/>
        <v/>
      </c>
      <c r="J1278" s="412" t="str">
        <f t="shared" si="720"/>
        <v/>
      </c>
      <c r="K1278" s="412" t="str">
        <f t="shared" si="710"/>
        <v>Non-Op</v>
      </c>
      <c r="L1278" s="412" t="str">
        <f t="shared" si="706"/>
        <v>NO</v>
      </c>
      <c r="M1278" s="412" t="str">
        <f t="shared" si="707"/>
        <v>NO</v>
      </c>
      <c r="N1278" s="412" t="str">
        <f t="shared" si="708"/>
        <v/>
      </c>
      <c r="O1278" s="412"/>
      <c r="P1278" s="413">
        <v>0</v>
      </c>
      <c r="Q1278" s="413">
        <v>0</v>
      </c>
      <c r="R1278" s="413">
        <v>0</v>
      </c>
      <c r="S1278" s="413">
        <v>0</v>
      </c>
      <c r="T1278" s="413">
        <v>0</v>
      </c>
      <c r="U1278" s="413">
        <v>0</v>
      </c>
      <c r="V1278" s="413">
        <v>-151.55000000000001</v>
      </c>
      <c r="W1278" s="413">
        <v>-432.41</v>
      </c>
      <c r="X1278" s="413">
        <v>-443.63</v>
      </c>
      <c r="Y1278" s="413">
        <v>-303.87</v>
      </c>
      <c r="Z1278" s="413">
        <v>-4044.59</v>
      </c>
      <c r="AA1278" s="413">
        <v>-6900.01</v>
      </c>
      <c r="AB1278" s="413">
        <v>-10287.94</v>
      </c>
      <c r="AC1278" s="413"/>
      <c r="AD1278" s="534">
        <f t="shared" si="679"/>
        <v>-1451.6691666666668</v>
      </c>
      <c r="AE1278" s="483"/>
      <c r="AF1278" s="483"/>
      <c r="AG1278" s="484"/>
      <c r="AH1278" s="416"/>
      <c r="AI1278" s="416"/>
      <c r="AJ1278" s="416"/>
      <c r="AK1278" s="417">
        <f t="shared" si="709"/>
        <v>-1451.6691666666668</v>
      </c>
      <c r="AL1278" s="416">
        <f t="shared" si="689"/>
        <v>-1451.6691666666668</v>
      </c>
      <c r="AM1278" s="418"/>
      <c r="AN1278" s="416"/>
      <c r="AO1278" s="419">
        <f t="shared" si="690"/>
        <v>0</v>
      </c>
      <c r="AP1278" s="297"/>
      <c r="AQ1278" s="420">
        <f t="shared" si="680"/>
        <v>-10287.94</v>
      </c>
      <c r="AR1278" s="416"/>
      <c r="AS1278" s="416"/>
      <c r="AT1278" s="416"/>
      <c r="AU1278" s="417">
        <f t="shared" si="702"/>
        <v>-10287.94</v>
      </c>
      <c r="AV1278" s="416">
        <f t="shared" si="691"/>
        <v>-10287.94</v>
      </c>
      <c r="AW1278" s="418"/>
      <c r="AX1278" s="416"/>
      <c r="AY1278" s="421">
        <f t="shared" si="692"/>
        <v>0</v>
      </c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</row>
    <row r="1279" spans="1:76" s="21" customFormat="1" ht="12" customHeight="1">
      <c r="A1279" s="434">
        <v>25400801</v>
      </c>
      <c r="B1279" s="244" t="s">
        <v>2913</v>
      </c>
      <c r="C1279" s="410" t="s">
        <v>1550</v>
      </c>
      <c r="D1279" s="411" t="str">
        <f t="shared" si="701"/>
        <v>Non-Op</v>
      </c>
      <c r="E1279" s="411"/>
      <c r="F1279" s="428">
        <v>43070</v>
      </c>
      <c r="G1279" s="411"/>
      <c r="H1279" s="412" t="str">
        <f t="shared" si="718"/>
        <v/>
      </c>
      <c r="I1279" s="412" t="str">
        <f t="shared" si="719"/>
        <v/>
      </c>
      <c r="J1279" s="412" t="str">
        <f t="shared" si="720"/>
        <v/>
      </c>
      <c r="K1279" s="412" t="str">
        <f t="shared" si="710"/>
        <v>Non-Op</v>
      </c>
      <c r="L1279" s="412" t="str">
        <f t="shared" si="706"/>
        <v>NO</v>
      </c>
      <c r="M1279" s="412" t="str">
        <f t="shared" si="707"/>
        <v>NO</v>
      </c>
      <c r="N1279" s="412" t="str">
        <f t="shared" si="708"/>
        <v/>
      </c>
      <c r="O1279" s="412"/>
      <c r="P1279" s="413">
        <v>0</v>
      </c>
      <c r="Q1279" s="413">
        <v>0</v>
      </c>
      <c r="R1279" s="413">
        <v>0</v>
      </c>
      <c r="S1279" s="413">
        <v>0</v>
      </c>
      <c r="T1279" s="413">
        <v>0</v>
      </c>
      <c r="U1279" s="413">
        <v>0</v>
      </c>
      <c r="V1279" s="413">
        <v>-662674017.33000004</v>
      </c>
      <c r="W1279" s="413">
        <v>-662674017.33000004</v>
      </c>
      <c r="X1279" s="413">
        <v>-662674017.33000004</v>
      </c>
      <c r="Y1279" s="413">
        <v>0</v>
      </c>
      <c r="Z1279" s="413">
        <v>0</v>
      </c>
      <c r="AA1279" s="413">
        <v>0</v>
      </c>
      <c r="AB1279" s="413">
        <v>0</v>
      </c>
      <c r="AC1279" s="413"/>
      <c r="AD1279" s="534">
        <f t="shared" si="679"/>
        <v>-165668504.33250001</v>
      </c>
      <c r="AE1279" s="483"/>
      <c r="AF1279" s="483"/>
      <c r="AG1279" s="484"/>
      <c r="AH1279" s="416"/>
      <c r="AI1279" s="416"/>
      <c r="AJ1279" s="416"/>
      <c r="AK1279" s="417">
        <f t="shared" si="709"/>
        <v>-165668504.33250001</v>
      </c>
      <c r="AL1279" s="416">
        <f t="shared" si="689"/>
        <v>-165668504.33250001</v>
      </c>
      <c r="AM1279" s="418"/>
      <c r="AN1279" s="416"/>
      <c r="AO1279" s="419">
        <f t="shared" si="690"/>
        <v>0</v>
      </c>
      <c r="AP1279" s="297"/>
      <c r="AQ1279" s="420">
        <f t="shared" si="680"/>
        <v>0</v>
      </c>
      <c r="AR1279" s="416"/>
      <c r="AS1279" s="416"/>
      <c r="AT1279" s="416"/>
      <c r="AU1279" s="417">
        <f t="shared" si="702"/>
        <v>0</v>
      </c>
      <c r="AV1279" s="416">
        <f t="shared" si="691"/>
        <v>0</v>
      </c>
      <c r="AW1279" s="418"/>
      <c r="AX1279" s="416"/>
      <c r="AY1279" s="421">
        <f t="shared" si="692"/>
        <v>0</v>
      </c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</row>
    <row r="1280" spans="1:76" s="21" customFormat="1" ht="12" customHeight="1">
      <c r="A1280" s="434">
        <v>25400802</v>
      </c>
      <c r="B1280" s="244" t="s">
        <v>2914</v>
      </c>
      <c r="C1280" s="410" t="s">
        <v>1539</v>
      </c>
      <c r="D1280" s="411" t="str">
        <f t="shared" si="701"/>
        <v>Non-Op</v>
      </c>
      <c r="E1280" s="411"/>
      <c r="F1280" s="428">
        <v>43070</v>
      </c>
      <c r="G1280" s="411"/>
      <c r="H1280" s="412" t="str">
        <f t="shared" si="718"/>
        <v/>
      </c>
      <c r="I1280" s="412" t="str">
        <f t="shared" si="719"/>
        <v/>
      </c>
      <c r="J1280" s="412" t="str">
        <f t="shared" si="720"/>
        <v/>
      </c>
      <c r="K1280" s="412" t="str">
        <f t="shared" si="710"/>
        <v>Non-Op</v>
      </c>
      <c r="L1280" s="412" t="str">
        <f t="shared" si="706"/>
        <v>NO</v>
      </c>
      <c r="M1280" s="412" t="str">
        <f t="shared" si="707"/>
        <v>NO</v>
      </c>
      <c r="N1280" s="412" t="str">
        <f t="shared" si="708"/>
        <v/>
      </c>
      <c r="O1280" s="412"/>
      <c r="P1280" s="413">
        <v>0</v>
      </c>
      <c r="Q1280" s="413">
        <v>0</v>
      </c>
      <c r="R1280" s="413">
        <v>0</v>
      </c>
      <c r="S1280" s="413">
        <v>0</v>
      </c>
      <c r="T1280" s="413">
        <v>0</v>
      </c>
      <c r="U1280" s="413">
        <v>0</v>
      </c>
      <c r="V1280" s="413">
        <v>-991.63</v>
      </c>
      <c r="W1280" s="413">
        <v>0</v>
      </c>
      <c r="X1280" s="413">
        <v>0</v>
      </c>
      <c r="Y1280" s="413">
        <v>0</v>
      </c>
      <c r="Z1280" s="413">
        <v>0</v>
      </c>
      <c r="AA1280" s="413">
        <v>0</v>
      </c>
      <c r="AB1280" s="413">
        <v>0</v>
      </c>
      <c r="AC1280" s="413"/>
      <c r="AD1280" s="534">
        <f t="shared" si="679"/>
        <v>-82.635833333333338</v>
      </c>
      <c r="AE1280" s="483"/>
      <c r="AF1280" s="483"/>
      <c r="AG1280" s="484"/>
      <c r="AH1280" s="416"/>
      <c r="AI1280" s="416"/>
      <c r="AJ1280" s="416"/>
      <c r="AK1280" s="417">
        <f t="shared" si="709"/>
        <v>-82.635833333333338</v>
      </c>
      <c r="AL1280" s="416">
        <f t="shared" si="689"/>
        <v>-82.635833333333338</v>
      </c>
      <c r="AM1280" s="418"/>
      <c r="AN1280" s="416"/>
      <c r="AO1280" s="419">
        <f t="shared" si="690"/>
        <v>0</v>
      </c>
      <c r="AP1280" s="297"/>
      <c r="AQ1280" s="420">
        <f t="shared" si="680"/>
        <v>0</v>
      </c>
      <c r="AR1280" s="416"/>
      <c r="AS1280" s="416"/>
      <c r="AT1280" s="416"/>
      <c r="AU1280" s="417">
        <f t="shared" si="702"/>
        <v>0</v>
      </c>
      <c r="AV1280" s="416">
        <f t="shared" si="691"/>
        <v>0</v>
      </c>
      <c r="AW1280" s="418"/>
      <c r="AX1280" s="416"/>
      <c r="AY1280" s="421">
        <f t="shared" si="692"/>
        <v>0</v>
      </c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s="21" customFormat="1" ht="12" customHeight="1">
      <c r="A1281" s="434">
        <v>25400821</v>
      </c>
      <c r="B1281" s="244"/>
      <c r="C1281" s="454" t="s">
        <v>1653</v>
      </c>
      <c r="D1281" s="411" t="str">
        <f t="shared" si="701"/>
        <v>Non-Op</v>
      </c>
      <c r="E1281" s="411"/>
      <c r="F1281" s="444">
        <v>43221</v>
      </c>
      <c r="G1281" s="411"/>
      <c r="H1281" s="412" t="str">
        <f t="shared" si="718"/>
        <v/>
      </c>
      <c r="I1281" s="412" t="str">
        <f t="shared" si="719"/>
        <v/>
      </c>
      <c r="J1281" s="412" t="str">
        <f t="shared" si="720"/>
        <v/>
      </c>
      <c r="K1281" s="412" t="str">
        <f t="shared" si="710"/>
        <v>Non-Op</v>
      </c>
      <c r="L1281" s="412" t="str">
        <f t="shared" ref="L1281:L1286" si="723">IF(VALUE(AM1281),"W/C",IF(ISBLANK(AM1281),"NO","W/C"))</f>
        <v>NO</v>
      </c>
      <c r="M1281" s="412" t="str">
        <f t="shared" ref="M1281:M1286" si="724">IF(VALUE(AN1281),"W/C",IF(ISBLANK(AN1281),"NO","W/C"))</f>
        <v>NO</v>
      </c>
      <c r="N1281" s="412" t="str">
        <f t="shared" ref="N1281:N1286" si="725">IF(OR(CONCATENATE(L1281,M1281)="NOW/C",CONCATENATE(L1281,M1281)="W/CNO"),"W/C","")</f>
        <v/>
      </c>
      <c r="O1281" s="412"/>
      <c r="P1281" s="413"/>
      <c r="Q1281" s="413"/>
      <c r="R1281" s="413"/>
      <c r="S1281" s="413"/>
      <c r="T1281" s="413"/>
      <c r="U1281" s="413"/>
      <c r="V1281" s="413"/>
      <c r="W1281" s="413"/>
      <c r="X1281" s="413"/>
      <c r="Y1281" s="413"/>
      <c r="Z1281" s="413"/>
      <c r="AA1281" s="413">
        <v>-914054.74</v>
      </c>
      <c r="AB1281" s="413">
        <v>0</v>
      </c>
      <c r="AC1281" s="413"/>
      <c r="AD1281" s="534">
        <f t="shared" si="679"/>
        <v>-76171.228333333333</v>
      </c>
      <c r="AE1281" s="483"/>
      <c r="AF1281" s="483"/>
      <c r="AG1281" s="484"/>
      <c r="AH1281" s="416"/>
      <c r="AI1281" s="416"/>
      <c r="AJ1281" s="416"/>
      <c r="AK1281" s="417">
        <f t="shared" ref="AK1281:AK1286" si="726">AD1281</f>
        <v>-76171.228333333333</v>
      </c>
      <c r="AL1281" s="416">
        <f t="shared" ref="AL1281:AL1286" si="727">SUM(AI1281:AK1281)</f>
        <v>-76171.228333333333</v>
      </c>
      <c r="AM1281" s="418"/>
      <c r="AN1281" s="416"/>
      <c r="AO1281" s="419">
        <f t="shared" si="690"/>
        <v>0</v>
      </c>
      <c r="AP1281" s="297"/>
      <c r="AQ1281" s="420">
        <f t="shared" si="680"/>
        <v>0</v>
      </c>
      <c r="AR1281" s="416"/>
      <c r="AS1281" s="416"/>
      <c r="AT1281" s="416"/>
      <c r="AU1281" s="417">
        <f t="shared" ref="AU1281:AU1286" si="728">AQ1281</f>
        <v>0</v>
      </c>
      <c r="AV1281" s="416">
        <f t="shared" ref="AV1281:AV1286" si="729">SUM(AS1281:AU1281)</f>
        <v>0</v>
      </c>
      <c r="AW1281" s="418"/>
      <c r="AX1281" s="416"/>
      <c r="AY1281" s="421">
        <f t="shared" si="692"/>
        <v>0</v>
      </c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</row>
    <row r="1282" spans="1:76" s="21" customFormat="1" ht="12" customHeight="1">
      <c r="A1282" s="434">
        <v>25400831</v>
      </c>
      <c r="B1282" s="244"/>
      <c r="C1282" s="454" t="s">
        <v>1654</v>
      </c>
      <c r="D1282" s="411" t="str">
        <f t="shared" si="701"/>
        <v>Non-Op</v>
      </c>
      <c r="E1282" s="411"/>
      <c r="F1282" s="444">
        <v>43221</v>
      </c>
      <c r="G1282" s="411"/>
      <c r="H1282" s="412" t="str">
        <f t="shared" si="718"/>
        <v/>
      </c>
      <c r="I1282" s="412" t="str">
        <f t="shared" si="719"/>
        <v/>
      </c>
      <c r="J1282" s="412" t="str">
        <f t="shared" si="720"/>
        <v/>
      </c>
      <c r="K1282" s="412" t="str">
        <f t="shared" si="710"/>
        <v>Non-Op</v>
      </c>
      <c r="L1282" s="412" t="str">
        <f t="shared" si="723"/>
        <v>NO</v>
      </c>
      <c r="M1282" s="412" t="str">
        <f t="shared" si="724"/>
        <v>NO</v>
      </c>
      <c r="N1282" s="412" t="str">
        <f t="shared" si="725"/>
        <v/>
      </c>
      <c r="O1282" s="412"/>
      <c r="P1282" s="413"/>
      <c r="Q1282" s="413"/>
      <c r="R1282" s="413"/>
      <c r="S1282" s="413"/>
      <c r="T1282" s="413"/>
      <c r="U1282" s="413"/>
      <c r="V1282" s="413"/>
      <c r="W1282" s="413"/>
      <c r="X1282" s="413"/>
      <c r="Y1282" s="413"/>
      <c r="Z1282" s="413"/>
      <c r="AA1282" s="413">
        <v>-1199814.27</v>
      </c>
      <c r="AB1282" s="413">
        <v>0</v>
      </c>
      <c r="AC1282" s="413"/>
      <c r="AD1282" s="534">
        <f t="shared" si="679"/>
        <v>-99984.522500000006</v>
      </c>
      <c r="AE1282" s="483"/>
      <c r="AF1282" s="483"/>
      <c r="AG1282" s="484"/>
      <c r="AH1282" s="416"/>
      <c r="AI1282" s="416"/>
      <c r="AJ1282" s="416"/>
      <c r="AK1282" s="417">
        <f t="shared" si="726"/>
        <v>-99984.522500000006</v>
      </c>
      <c r="AL1282" s="416">
        <f t="shared" si="727"/>
        <v>-99984.522500000006</v>
      </c>
      <c r="AM1282" s="418"/>
      <c r="AN1282" s="416"/>
      <c r="AO1282" s="419">
        <f t="shared" si="690"/>
        <v>0</v>
      </c>
      <c r="AP1282" s="297"/>
      <c r="AQ1282" s="420">
        <f t="shared" si="680"/>
        <v>0</v>
      </c>
      <c r="AR1282" s="416"/>
      <c r="AS1282" s="416"/>
      <c r="AT1282" s="416"/>
      <c r="AU1282" s="417">
        <f t="shared" si="728"/>
        <v>0</v>
      </c>
      <c r="AV1282" s="416">
        <f t="shared" si="729"/>
        <v>0</v>
      </c>
      <c r="AW1282" s="418"/>
      <c r="AX1282" s="416"/>
      <c r="AY1282" s="421">
        <f t="shared" si="692"/>
        <v>0</v>
      </c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</row>
    <row r="1283" spans="1:76" s="21" customFormat="1" ht="12" customHeight="1">
      <c r="A1283" s="434">
        <v>25400851</v>
      </c>
      <c r="B1283" s="244"/>
      <c r="C1283" s="454" t="s">
        <v>1655</v>
      </c>
      <c r="D1283" s="411" t="str">
        <f t="shared" si="701"/>
        <v>Non-Op</v>
      </c>
      <c r="E1283" s="411"/>
      <c r="F1283" s="444">
        <v>43221</v>
      </c>
      <c r="G1283" s="411"/>
      <c r="H1283" s="412" t="str">
        <f t="shared" si="718"/>
        <v/>
      </c>
      <c r="I1283" s="412" t="str">
        <f t="shared" si="719"/>
        <v/>
      </c>
      <c r="J1283" s="412" t="str">
        <f t="shared" si="720"/>
        <v/>
      </c>
      <c r="K1283" s="412" t="str">
        <f t="shared" si="710"/>
        <v>Non-Op</v>
      </c>
      <c r="L1283" s="412" t="str">
        <f t="shared" si="723"/>
        <v>NO</v>
      </c>
      <c r="M1283" s="412" t="str">
        <f t="shared" si="724"/>
        <v>NO</v>
      </c>
      <c r="N1283" s="412" t="str">
        <f t="shared" si="725"/>
        <v/>
      </c>
      <c r="O1283" s="412"/>
      <c r="P1283" s="413"/>
      <c r="Q1283" s="413"/>
      <c r="R1283" s="413"/>
      <c r="S1283" s="413"/>
      <c r="T1283" s="413"/>
      <c r="U1283" s="413"/>
      <c r="V1283" s="413"/>
      <c r="W1283" s="413"/>
      <c r="X1283" s="413"/>
      <c r="Y1283" s="413"/>
      <c r="Z1283" s="413"/>
      <c r="AA1283" s="413">
        <v>-1148339.57</v>
      </c>
      <c r="AB1283" s="413">
        <v>-1072693.1399999999</v>
      </c>
      <c r="AC1283" s="413"/>
      <c r="AD1283" s="534">
        <f t="shared" si="679"/>
        <v>-140390.51166666669</v>
      </c>
      <c r="AE1283" s="483"/>
      <c r="AF1283" s="483"/>
      <c r="AG1283" s="484"/>
      <c r="AH1283" s="416"/>
      <c r="AI1283" s="416"/>
      <c r="AJ1283" s="416"/>
      <c r="AK1283" s="417">
        <f t="shared" si="726"/>
        <v>-140390.51166666669</v>
      </c>
      <c r="AL1283" s="416">
        <f t="shared" si="727"/>
        <v>-140390.51166666669</v>
      </c>
      <c r="AM1283" s="418"/>
      <c r="AN1283" s="416"/>
      <c r="AO1283" s="419">
        <f t="shared" si="690"/>
        <v>0</v>
      </c>
      <c r="AP1283" s="297"/>
      <c r="AQ1283" s="420">
        <f t="shared" si="680"/>
        <v>-1072693.1399999999</v>
      </c>
      <c r="AR1283" s="416"/>
      <c r="AS1283" s="416"/>
      <c r="AT1283" s="416"/>
      <c r="AU1283" s="417">
        <f t="shared" si="728"/>
        <v>-1072693.1399999999</v>
      </c>
      <c r="AV1283" s="416">
        <f t="shared" si="729"/>
        <v>-1072693.1399999999</v>
      </c>
      <c r="AW1283" s="418"/>
      <c r="AX1283" s="416"/>
      <c r="AY1283" s="421">
        <f t="shared" si="692"/>
        <v>0</v>
      </c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</row>
    <row r="1284" spans="1:76" s="21" customFormat="1" ht="12" customHeight="1">
      <c r="A1284" s="434">
        <v>25400861</v>
      </c>
      <c r="B1284" s="244"/>
      <c r="C1284" s="454" t="s">
        <v>1656</v>
      </c>
      <c r="D1284" s="411" t="str">
        <f t="shared" si="701"/>
        <v>Non-Op</v>
      </c>
      <c r="E1284" s="411"/>
      <c r="F1284" s="444">
        <v>43221</v>
      </c>
      <c r="G1284" s="411"/>
      <c r="H1284" s="412" t="str">
        <f t="shared" si="718"/>
        <v/>
      </c>
      <c r="I1284" s="412" t="str">
        <f t="shared" si="719"/>
        <v/>
      </c>
      <c r="J1284" s="412" t="str">
        <f t="shared" si="720"/>
        <v/>
      </c>
      <c r="K1284" s="412" t="str">
        <f t="shared" si="710"/>
        <v>Non-Op</v>
      </c>
      <c r="L1284" s="412" t="str">
        <f t="shared" si="723"/>
        <v>NO</v>
      </c>
      <c r="M1284" s="412" t="str">
        <f t="shared" si="724"/>
        <v>NO</v>
      </c>
      <c r="N1284" s="412" t="str">
        <f t="shared" si="725"/>
        <v/>
      </c>
      <c r="O1284" s="412"/>
      <c r="P1284" s="413"/>
      <c r="Q1284" s="413"/>
      <c r="R1284" s="413"/>
      <c r="S1284" s="413"/>
      <c r="T1284" s="413"/>
      <c r="U1284" s="413"/>
      <c r="V1284" s="413"/>
      <c r="W1284" s="413"/>
      <c r="X1284" s="413"/>
      <c r="Y1284" s="413"/>
      <c r="Z1284" s="413"/>
      <c r="AA1284" s="413">
        <v>63.04</v>
      </c>
      <c r="AB1284" s="413">
        <v>0</v>
      </c>
      <c r="AC1284" s="413"/>
      <c r="AD1284" s="534">
        <f t="shared" si="679"/>
        <v>5.253333333333333</v>
      </c>
      <c r="AE1284" s="483"/>
      <c r="AF1284" s="483"/>
      <c r="AG1284" s="484"/>
      <c r="AH1284" s="416"/>
      <c r="AI1284" s="416"/>
      <c r="AJ1284" s="416"/>
      <c r="AK1284" s="417">
        <f t="shared" si="726"/>
        <v>5.253333333333333</v>
      </c>
      <c r="AL1284" s="416">
        <f t="shared" si="727"/>
        <v>5.253333333333333</v>
      </c>
      <c r="AM1284" s="418"/>
      <c r="AN1284" s="416"/>
      <c r="AO1284" s="419">
        <f t="shared" si="690"/>
        <v>0</v>
      </c>
      <c r="AP1284" s="297"/>
      <c r="AQ1284" s="420">
        <f t="shared" si="680"/>
        <v>0</v>
      </c>
      <c r="AR1284" s="416"/>
      <c r="AS1284" s="416"/>
      <c r="AT1284" s="416"/>
      <c r="AU1284" s="417">
        <f t="shared" si="728"/>
        <v>0</v>
      </c>
      <c r="AV1284" s="416">
        <f t="shared" si="729"/>
        <v>0</v>
      </c>
      <c r="AW1284" s="418"/>
      <c r="AX1284" s="416"/>
      <c r="AY1284" s="421">
        <f t="shared" si="692"/>
        <v>0</v>
      </c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</row>
    <row r="1285" spans="1:76" s="21" customFormat="1" ht="12" customHeight="1">
      <c r="A1285" s="434">
        <v>25400871</v>
      </c>
      <c r="B1285" s="449"/>
      <c r="C1285" s="454" t="s">
        <v>1684</v>
      </c>
      <c r="D1285" s="411" t="str">
        <f t="shared" si="701"/>
        <v>Non-Op</v>
      </c>
      <c r="E1285" s="411"/>
      <c r="F1285" s="444">
        <v>43252</v>
      </c>
      <c r="G1285" s="411"/>
      <c r="H1285" s="412"/>
      <c r="I1285" s="412"/>
      <c r="J1285" s="412"/>
      <c r="K1285" s="412" t="str">
        <f t="shared" si="710"/>
        <v>Non-Op</v>
      </c>
      <c r="L1285" s="412" t="str">
        <f t="shared" ref="L1285" si="730">IF(VALUE(AM1285),"W/C",IF(ISBLANK(AM1285),"NO","W/C"))</f>
        <v>NO</v>
      </c>
      <c r="M1285" s="412" t="str">
        <f t="shared" ref="M1285" si="731">IF(VALUE(AN1285),"W/C",IF(ISBLANK(AN1285),"NO","W/C"))</f>
        <v>NO</v>
      </c>
      <c r="N1285" s="412"/>
      <c r="O1285" s="412"/>
      <c r="P1285" s="413"/>
      <c r="Q1285" s="413"/>
      <c r="R1285" s="413"/>
      <c r="S1285" s="413"/>
      <c r="T1285" s="413"/>
      <c r="U1285" s="413"/>
      <c r="V1285" s="413"/>
      <c r="W1285" s="413"/>
      <c r="X1285" s="413"/>
      <c r="Y1285" s="413"/>
      <c r="Z1285" s="413"/>
      <c r="AA1285" s="413"/>
      <c r="AB1285" s="413">
        <v>-153324.51999999999</v>
      </c>
      <c r="AC1285" s="413"/>
      <c r="AD1285" s="534">
        <f t="shared" si="679"/>
        <v>-6388.5216666666665</v>
      </c>
      <c r="AE1285" s="483"/>
      <c r="AF1285" s="483"/>
      <c r="AG1285" s="484"/>
      <c r="AH1285" s="416"/>
      <c r="AI1285" s="416"/>
      <c r="AJ1285" s="416"/>
      <c r="AK1285" s="417">
        <f t="shared" ref="AK1285" si="732">AD1285</f>
        <v>-6388.5216666666665</v>
      </c>
      <c r="AL1285" s="416">
        <f t="shared" ref="AL1285" si="733">SUM(AI1285:AK1285)</f>
        <v>-6388.5216666666665</v>
      </c>
      <c r="AM1285" s="418"/>
      <c r="AN1285" s="416"/>
      <c r="AO1285" s="419">
        <f t="shared" ref="AO1285" si="734">AM1285+AN1285</f>
        <v>0</v>
      </c>
      <c r="AP1285" s="297"/>
      <c r="AQ1285" s="420">
        <f t="shared" si="680"/>
        <v>-153324.51999999999</v>
      </c>
      <c r="AR1285" s="416"/>
      <c r="AS1285" s="416"/>
      <c r="AT1285" s="416"/>
      <c r="AU1285" s="417">
        <f t="shared" si="728"/>
        <v>-153324.51999999999</v>
      </c>
      <c r="AV1285" s="416">
        <f t="shared" ref="AV1285" si="735">SUM(AS1285:AU1285)</f>
        <v>-153324.51999999999</v>
      </c>
      <c r="AW1285" s="418"/>
      <c r="AX1285" s="416"/>
      <c r="AY1285" s="421">
        <f t="shared" ref="AY1285" si="736">AW1285+AX1285</f>
        <v>0</v>
      </c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</row>
    <row r="1286" spans="1:76" s="21" customFormat="1" ht="12" customHeight="1">
      <c r="A1286" s="434">
        <v>25400881</v>
      </c>
      <c r="B1286" s="244"/>
      <c r="C1286" s="454" t="s">
        <v>1657</v>
      </c>
      <c r="D1286" s="411" t="str">
        <f t="shared" si="701"/>
        <v>Non-Op</v>
      </c>
      <c r="E1286" s="411"/>
      <c r="F1286" s="444">
        <v>43221</v>
      </c>
      <c r="G1286" s="411"/>
      <c r="H1286" s="412" t="str">
        <f t="shared" ref="H1286:H1321" si="737">IF(VALUE(AH1286),H$7,IF(ISBLANK(AH1286),"",H$7))</f>
        <v/>
      </c>
      <c r="I1286" s="412" t="str">
        <f t="shared" ref="I1286:I1321" si="738">IF(VALUE(AI1286),I$7,IF(ISBLANK(AI1286),"",I$7))</f>
        <v/>
      </c>
      <c r="J1286" s="412" t="str">
        <f t="shared" ref="J1286:J1321" si="739">IF(VALUE(AJ1286),J$7,IF(ISBLANK(AJ1286),"",J$7))</f>
        <v/>
      </c>
      <c r="K1286" s="412" t="str">
        <f t="shared" si="710"/>
        <v>Non-Op</v>
      </c>
      <c r="L1286" s="412" t="str">
        <f t="shared" si="723"/>
        <v>NO</v>
      </c>
      <c r="M1286" s="412" t="str">
        <f t="shared" si="724"/>
        <v>NO</v>
      </c>
      <c r="N1286" s="412" t="str">
        <f t="shared" si="725"/>
        <v/>
      </c>
      <c r="O1286" s="412"/>
      <c r="P1286" s="413"/>
      <c r="Q1286" s="413"/>
      <c r="R1286" s="413"/>
      <c r="S1286" s="413"/>
      <c r="T1286" s="413"/>
      <c r="U1286" s="413"/>
      <c r="V1286" s="413"/>
      <c r="W1286" s="413"/>
      <c r="X1286" s="413"/>
      <c r="Y1286" s="413"/>
      <c r="Z1286" s="413"/>
      <c r="AA1286" s="413">
        <v>-64872.24</v>
      </c>
      <c r="AB1286" s="413">
        <v>-59091.6</v>
      </c>
      <c r="AC1286" s="413"/>
      <c r="AD1286" s="534">
        <f t="shared" si="679"/>
        <v>-7868.1699999999992</v>
      </c>
      <c r="AE1286" s="483"/>
      <c r="AF1286" s="483"/>
      <c r="AG1286" s="484"/>
      <c r="AH1286" s="416"/>
      <c r="AI1286" s="416"/>
      <c r="AJ1286" s="416"/>
      <c r="AK1286" s="417">
        <f t="shared" si="726"/>
        <v>-7868.1699999999992</v>
      </c>
      <c r="AL1286" s="416">
        <f t="shared" si="727"/>
        <v>-7868.1699999999992</v>
      </c>
      <c r="AM1286" s="418"/>
      <c r="AN1286" s="416"/>
      <c r="AO1286" s="419">
        <f t="shared" si="690"/>
        <v>0</v>
      </c>
      <c r="AP1286" s="297"/>
      <c r="AQ1286" s="420">
        <f t="shared" si="680"/>
        <v>-59091.6</v>
      </c>
      <c r="AR1286" s="416"/>
      <c r="AS1286" s="416"/>
      <c r="AT1286" s="416"/>
      <c r="AU1286" s="417">
        <f t="shared" si="728"/>
        <v>-59091.6</v>
      </c>
      <c r="AV1286" s="416">
        <f t="shared" si="729"/>
        <v>-59091.6</v>
      </c>
      <c r="AW1286" s="418"/>
      <c r="AX1286" s="416"/>
      <c r="AY1286" s="421">
        <f t="shared" si="692"/>
        <v>0</v>
      </c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</row>
    <row r="1287" spans="1:76" s="21" customFormat="1" ht="12" customHeight="1">
      <c r="A1287" s="195">
        <v>25500002</v>
      </c>
      <c r="B1287" s="126" t="s">
        <v>2915</v>
      </c>
      <c r="C1287" s="109" t="s">
        <v>1233</v>
      </c>
      <c r="D1287" s="130" t="str">
        <f t="shared" si="701"/>
        <v>AIC</v>
      </c>
      <c r="E1287" s="130"/>
      <c r="F1287" s="109"/>
      <c r="G1287" s="130"/>
      <c r="H1287" s="212" t="str">
        <f t="shared" si="737"/>
        <v>AIC</v>
      </c>
      <c r="I1287" s="212" t="str">
        <f t="shared" si="738"/>
        <v/>
      </c>
      <c r="J1287" s="212" t="str">
        <f t="shared" si="739"/>
        <v/>
      </c>
      <c r="K1287" s="212" t="str">
        <f t="shared" si="710"/>
        <v/>
      </c>
      <c r="L1287" s="212" t="str">
        <f t="shared" si="706"/>
        <v>NO</v>
      </c>
      <c r="M1287" s="212" t="str">
        <f t="shared" si="707"/>
        <v>NO</v>
      </c>
      <c r="N1287" s="212" t="str">
        <f t="shared" si="708"/>
        <v/>
      </c>
      <c r="O1287" s="212"/>
      <c r="P1287" s="110">
        <v>-8165809</v>
      </c>
      <c r="Q1287" s="110">
        <v>-8165809</v>
      </c>
      <c r="R1287" s="110">
        <v>-8165809</v>
      </c>
      <c r="S1287" s="110">
        <v>-8165809</v>
      </c>
      <c r="T1287" s="110">
        <v>-8165809</v>
      </c>
      <c r="U1287" s="110">
        <v>-8165809</v>
      </c>
      <c r="V1287" s="110">
        <v>-8165809</v>
      </c>
      <c r="W1287" s="110">
        <v>-8165809</v>
      </c>
      <c r="X1287" s="110">
        <v>-8165809</v>
      </c>
      <c r="Y1287" s="110">
        <v>-8165809</v>
      </c>
      <c r="Z1287" s="110">
        <v>-8165809</v>
      </c>
      <c r="AA1287" s="110">
        <v>-8165809</v>
      </c>
      <c r="AB1287" s="110">
        <v>-8165809</v>
      </c>
      <c r="AC1287" s="110"/>
      <c r="AD1287" s="533">
        <f t="shared" si="679"/>
        <v>-8165809</v>
      </c>
      <c r="AE1287" s="112"/>
      <c r="AF1287" s="113"/>
      <c r="AG1287" s="268">
        <v>10</v>
      </c>
      <c r="AH1287" s="116">
        <f>AD1287</f>
        <v>-8165809</v>
      </c>
      <c r="AI1287" s="116"/>
      <c r="AJ1287" s="116"/>
      <c r="AK1287" s="117"/>
      <c r="AL1287" s="116">
        <f t="shared" si="689"/>
        <v>0</v>
      </c>
      <c r="AM1287" s="115"/>
      <c r="AN1287" s="116"/>
      <c r="AO1287" s="348">
        <f t="shared" si="690"/>
        <v>0</v>
      </c>
      <c r="AP1287" s="297"/>
      <c r="AQ1287" s="101">
        <f t="shared" si="680"/>
        <v>-8165809</v>
      </c>
      <c r="AR1287" s="116">
        <f>AQ1287</f>
        <v>-8165809</v>
      </c>
      <c r="AS1287" s="116"/>
      <c r="AT1287" s="116"/>
      <c r="AU1287" s="117"/>
      <c r="AV1287" s="116">
        <f t="shared" si="691"/>
        <v>0</v>
      </c>
      <c r="AW1287" s="115"/>
      <c r="AX1287" s="116"/>
      <c r="AY1287" s="343">
        <f t="shared" si="692"/>
        <v>0</v>
      </c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</row>
    <row r="1288" spans="1:76" s="21" customFormat="1" ht="12" customHeight="1">
      <c r="A1288" s="195">
        <v>25500022</v>
      </c>
      <c r="B1288" s="126" t="s">
        <v>2916</v>
      </c>
      <c r="C1288" s="109" t="s">
        <v>1233</v>
      </c>
      <c r="D1288" s="130" t="str">
        <f t="shared" si="701"/>
        <v>AIC</v>
      </c>
      <c r="E1288" s="130"/>
      <c r="F1288" s="109"/>
      <c r="G1288" s="130"/>
      <c r="H1288" s="212" t="str">
        <f t="shared" si="737"/>
        <v>AIC</v>
      </c>
      <c r="I1288" s="212" t="str">
        <f t="shared" si="738"/>
        <v/>
      </c>
      <c r="J1288" s="212" t="str">
        <f t="shared" si="739"/>
        <v/>
      </c>
      <c r="K1288" s="212" t="str">
        <f t="shared" si="710"/>
        <v/>
      </c>
      <c r="L1288" s="212" t="str">
        <f t="shared" si="706"/>
        <v>NO</v>
      </c>
      <c r="M1288" s="212" t="str">
        <f t="shared" si="707"/>
        <v>NO</v>
      </c>
      <c r="N1288" s="212" t="str">
        <f t="shared" si="708"/>
        <v/>
      </c>
      <c r="O1288" s="212"/>
      <c r="P1288" s="110">
        <v>8165809</v>
      </c>
      <c r="Q1288" s="110">
        <v>8165809</v>
      </c>
      <c r="R1288" s="110">
        <v>8165809</v>
      </c>
      <c r="S1288" s="110">
        <v>8165809</v>
      </c>
      <c r="T1288" s="110">
        <v>8165809</v>
      </c>
      <c r="U1288" s="110">
        <v>8165809</v>
      </c>
      <c r="V1288" s="110">
        <v>8165809</v>
      </c>
      <c r="W1288" s="110">
        <v>8165809</v>
      </c>
      <c r="X1288" s="110">
        <v>8165809</v>
      </c>
      <c r="Y1288" s="110">
        <v>8165809</v>
      </c>
      <c r="Z1288" s="110">
        <v>8165809</v>
      </c>
      <c r="AA1288" s="110">
        <v>8165809</v>
      </c>
      <c r="AB1288" s="110">
        <v>8165809</v>
      </c>
      <c r="AC1288" s="110"/>
      <c r="AD1288" s="533">
        <f t="shared" si="679"/>
        <v>8165809</v>
      </c>
      <c r="AE1288" s="529"/>
      <c r="AF1288" s="113"/>
      <c r="AG1288" s="268">
        <v>10</v>
      </c>
      <c r="AH1288" s="116">
        <f>AD1288</f>
        <v>8165809</v>
      </c>
      <c r="AI1288" s="116"/>
      <c r="AJ1288" s="116"/>
      <c r="AK1288" s="117"/>
      <c r="AL1288" s="116">
        <f t="shared" si="689"/>
        <v>0</v>
      </c>
      <c r="AM1288" s="115"/>
      <c r="AN1288" s="116"/>
      <c r="AO1288" s="348">
        <f t="shared" si="690"/>
        <v>0</v>
      </c>
      <c r="AP1288" s="297"/>
      <c r="AQ1288" s="101">
        <f t="shared" si="680"/>
        <v>8165809</v>
      </c>
      <c r="AR1288" s="116">
        <f>AQ1288</f>
        <v>8165809</v>
      </c>
      <c r="AS1288" s="116"/>
      <c r="AT1288" s="116"/>
      <c r="AU1288" s="117"/>
      <c r="AV1288" s="116">
        <f t="shared" si="691"/>
        <v>0</v>
      </c>
      <c r="AW1288" s="115"/>
      <c r="AX1288" s="116"/>
      <c r="AY1288" s="343">
        <f t="shared" si="692"/>
        <v>0</v>
      </c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</row>
    <row r="1289" spans="1:76" s="21" customFormat="1" ht="12" customHeight="1">
      <c r="A1289" s="195">
        <v>25600072</v>
      </c>
      <c r="B1289" s="126" t="s">
        <v>2917</v>
      </c>
      <c r="C1289" s="130" t="s">
        <v>318</v>
      </c>
      <c r="D1289" s="130" t="str">
        <f t="shared" si="701"/>
        <v>W/C</v>
      </c>
      <c r="E1289" s="130"/>
      <c r="F1289" s="130"/>
      <c r="G1289" s="130"/>
      <c r="H1289" s="212" t="str">
        <f t="shared" si="737"/>
        <v/>
      </c>
      <c r="I1289" s="212" t="str">
        <f t="shared" si="738"/>
        <v/>
      </c>
      <c r="J1289" s="212" t="str">
        <f t="shared" si="739"/>
        <v/>
      </c>
      <c r="K1289" s="212" t="str">
        <f t="shared" si="710"/>
        <v/>
      </c>
      <c r="L1289" s="212" t="str">
        <f t="shared" si="706"/>
        <v>NO</v>
      </c>
      <c r="M1289" s="212" t="str">
        <f t="shared" si="707"/>
        <v>W/C</v>
      </c>
      <c r="N1289" s="212" t="str">
        <f t="shared" si="708"/>
        <v>W/C</v>
      </c>
      <c r="O1289" s="212"/>
      <c r="P1289" s="110">
        <v>-92024.8</v>
      </c>
      <c r="Q1289" s="110">
        <v>-92024.8</v>
      </c>
      <c r="R1289" s="110">
        <v>-92024.8</v>
      </c>
      <c r="S1289" s="110">
        <v>-92024.8</v>
      </c>
      <c r="T1289" s="110">
        <v>-92024.8</v>
      </c>
      <c r="U1289" s="110">
        <v>-92024.8</v>
      </c>
      <c r="V1289" s="110">
        <v>0</v>
      </c>
      <c r="W1289" s="110">
        <v>0</v>
      </c>
      <c r="X1289" s="110">
        <v>0</v>
      </c>
      <c r="Y1289" s="110">
        <v>0</v>
      </c>
      <c r="Z1289" s="110">
        <v>0</v>
      </c>
      <c r="AA1289" s="110">
        <v>0</v>
      </c>
      <c r="AB1289" s="110">
        <v>0</v>
      </c>
      <c r="AC1289" s="110"/>
      <c r="AD1289" s="533">
        <f t="shared" ref="AD1289:AD1343" si="740">(P1289+AB1289+SUM(Q1289:AA1289)*2)/24</f>
        <v>-42178.033333333333</v>
      </c>
      <c r="AE1289" s="529"/>
      <c r="AF1289" s="119"/>
      <c r="AG1289" s="269"/>
      <c r="AH1289" s="116"/>
      <c r="AI1289" s="116"/>
      <c r="AJ1289" s="116"/>
      <c r="AK1289" s="117"/>
      <c r="AL1289" s="116">
        <f t="shared" si="689"/>
        <v>0</v>
      </c>
      <c r="AM1289" s="115"/>
      <c r="AN1289" s="116">
        <f t="shared" ref="AN1289:AN1294" si="741">AD1289</f>
        <v>-42178.033333333333</v>
      </c>
      <c r="AO1289" s="348">
        <f t="shared" si="690"/>
        <v>-42178.033333333333</v>
      </c>
      <c r="AP1289" s="297"/>
      <c r="AQ1289" s="101">
        <f t="shared" ref="AQ1289:AQ1344" si="742">AB1289</f>
        <v>0</v>
      </c>
      <c r="AR1289" s="116"/>
      <c r="AS1289" s="116"/>
      <c r="AT1289" s="116"/>
      <c r="AU1289" s="117"/>
      <c r="AV1289" s="116">
        <f t="shared" si="691"/>
        <v>0</v>
      </c>
      <c r="AW1289" s="115"/>
      <c r="AX1289" s="116">
        <f>AQ1289</f>
        <v>0</v>
      </c>
      <c r="AY1289" s="343">
        <f t="shared" si="692"/>
        <v>0</v>
      </c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</row>
    <row r="1290" spans="1:76" s="21" customFormat="1" ht="12" customHeight="1">
      <c r="A1290" s="195">
        <v>25600081</v>
      </c>
      <c r="B1290" s="126" t="s">
        <v>2918</v>
      </c>
      <c r="C1290" s="130" t="s">
        <v>741</v>
      </c>
      <c r="D1290" s="130" t="str">
        <f t="shared" si="701"/>
        <v>W/C</v>
      </c>
      <c r="E1290" s="130"/>
      <c r="F1290" s="130"/>
      <c r="G1290" s="130"/>
      <c r="H1290" s="212" t="str">
        <f t="shared" si="737"/>
        <v/>
      </c>
      <c r="I1290" s="212" t="str">
        <f t="shared" si="738"/>
        <v/>
      </c>
      <c r="J1290" s="212" t="str">
        <f t="shared" si="739"/>
        <v/>
      </c>
      <c r="K1290" s="212" t="str">
        <f t="shared" si="710"/>
        <v/>
      </c>
      <c r="L1290" s="212" t="str">
        <f t="shared" si="706"/>
        <v>NO</v>
      </c>
      <c r="M1290" s="212" t="str">
        <f t="shared" si="707"/>
        <v>W/C</v>
      </c>
      <c r="N1290" s="212" t="str">
        <f t="shared" si="708"/>
        <v>W/C</v>
      </c>
      <c r="O1290" s="212"/>
      <c r="P1290" s="110">
        <v>-4065866.37</v>
      </c>
      <c r="Q1290" s="110">
        <v>-4065866.37</v>
      </c>
      <c r="R1290" s="110">
        <v>-4065866.37</v>
      </c>
      <c r="S1290" s="110">
        <v>-4084022.31</v>
      </c>
      <c r="T1290" s="110">
        <v>-4083865.95</v>
      </c>
      <c r="U1290" s="110">
        <v>-4078812.13</v>
      </c>
      <c r="V1290" s="110">
        <v>-90155.03</v>
      </c>
      <c r="W1290" s="110">
        <v>-90155.03</v>
      </c>
      <c r="X1290" s="110">
        <v>-90155.03</v>
      </c>
      <c r="Y1290" s="110">
        <v>-90155.03</v>
      </c>
      <c r="Z1290" s="110">
        <v>-90366.97</v>
      </c>
      <c r="AA1290" s="110">
        <v>-90366.97</v>
      </c>
      <c r="AB1290" s="110">
        <v>-90366.97</v>
      </c>
      <c r="AC1290" s="110"/>
      <c r="AD1290" s="533">
        <f t="shared" si="740"/>
        <v>-1916491.9883333335</v>
      </c>
      <c r="AE1290" s="529"/>
      <c r="AF1290" s="119"/>
      <c r="AG1290" s="269"/>
      <c r="AH1290" s="116"/>
      <c r="AI1290" s="116"/>
      <c r="AJ1290" s="116"/>
      <c r="AK1290" s="117"/>
      <c r="AL1290" s="116">
        <f t="shared" si="689"/>
        <v>0</v>
      </c>
      <c r="AM1290" s="115"/>
      <c r="AN1290" s="116">
        <f t="shared" si="741"/>
        <v>-1916491.9883333335</v>
      </c>
      <c r="AO1290" s="348">
        <f t="shared" si="690"/>
        <v>-1916491.9883333335</v>
      </c>
      <c r="AP1290" s="297"/>
      <c r="AQ1290" s="101">
        <f t="shared" si="742"/>
        <v>-90366.97</v>
      </c>
      <c r="AR1290" s="116"/>
      <c r="AS1290" s="116"/>
      <c r="AT1290" s="116"/>
      <c r="AU1290" s="117"/>
      <c r="AV1290" s="116">
        <f t="shared" si="691"/>
        <v>0</v>
      </c>
      <c r="AW1290" s="115"/>
      <c r="AX1290" s="116">
        <f t="shared" ref="AX1290:AX1294" si="743">AQ1290</f>
        <v>-90366.97</v>
      </c>
      <c r="AY1290" s="343">
        <f t="shared" si="692"/>
        <v>-90366.97</v>
      </c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</row>
    <row r="1291" spans="1:76" s="21" customFormat="1" ht="12" customHeight="1">
      <c r="A1291" s="195">
        <v>25600102</v>
      </c>
      <c r="B1291" s="126" t="s">
        <v>2919</v>
      </c>
      <c r="C1291" s="130" t="s">
        <v>901</v>
      </c>
      <c r="D1291" s="130" t="str">
        <f t="shared" si="701"/>
        <v>W/C</v>
      </c>
      <c r="E1291" s="130"/>
      <c r="F1291" s="130"/>
      <c r="G1291" s="130"/>
      <c r="H1291" s="212" t="str">
        <f t="shared" si="737"/>
        <v/>
      </c>
      <c r="I1291" s="212" t="str">
        <f t="shared" si="738"/>
        <v/>
      </c>
      <c r="J1291" s="212" t="str">
        <f t="shared" si="739"/>
        <v/>
      </c>
      <c r="K1291" s="212" t="str">
        <f t="shared" si="710"/>
        <v/>
      </c>
      <c r="L1291" s="212" t="str">
        <f t="shared" si="706"/>
        <v>NO</v>
      </c>
      <c r="M1291" s="212" t="str">
        <f t="shared" si="707"/>
        <v>W/C</v>
      </c>
      <c r="N1291" s="212" t="str">
        <f t="shared" si="708"/>
        <v>W/C</v>
      </c>
      <c r="O1291" s="212"/>
      <c r="P1291" s="110">
        <v>139055.4</v>
      </c>
      <c r="Q1291" s="110">
        <v>144209.49</v>
      </c>
      <c r="R1291" s="110">
        <v>149363.57999999999</v>
      </c>
      <c r="S1291" s="110">
        <v>154517.67000000001</v>
      </c>
      <c r="T1291" s="110">
        <v>159671.76</v>
      </c>
      <c r="U1291" s="110">
        <v>164825.85</v>
      </c>
      <c r="V1291" s="110">
        <v>0</v>
      </c>
      <c r="W1291" s="110">
        <v>0</v>
      </c>
      <c r="X1291" s="110">
        <v>0</v>
      </c>
      <c r="Y1291" s="110">
        <v>0</v>
      </c>
      <c r="Z1291" s="110">
        <v>0</v>
      </c>
      <c r="AA1291" s="110">
        <v>0</v>
      </c>
      <c r="AB1291" s="110">
        <v>0</v>
      </c>
      <c r="AC1291" s="110"/>
      <c r="AD1291" s="533">
        <f t="shared" si="740"/>
        <v>70176.337499999994</v>
      </c>
      <c r="AE1291" s="529"/>
      <c r="AF1291" s="119"/>
      <c r="AG1291" s="269"/>
      <c r="AH1291" s="116"/>
      <c r="AI1291" s="116"/>
      <c r="AJ1291" s="116"/>
      <c r="AK1291" s="117"/>
      <c r="AL1291" s="116">
        <f t="shared" si="689"/>
        <v>0</v>
      </c>
      <c r="AM1291" s="115"/>
      <c r="AN1291" s="116">
        <f t="shared" si="741"/>
        <v>70176.337499999994</v>
      </c>
      <c r="AO1291" s="348">
        <f t="shared" si="690"/>
        <v>70176.337499999994</v>
      </c>
      <c r="AP1291" s="297"/>
      <c r="AQ1291" s="101">
        <f t="shared" si="742"/>
        <v>0</v>
      </c>
      <c r="AR1291" s="116"/>
      <c r="AS1291" s="116"/>
      <c r="AT1291" s="116"/>
      <c r="AU1291" s="117"/>
      <c r="AV1291" s="116">
        <f t="shared" si="691"/>
        <v>0</v>
      </c>
      <c r="AW1291" s="115"/>
      <c r="AX1291" s="116">
        <f t="shared" si="743"/>
        <v>0</v>
      </c>
      <c r="AY1291" s="343">
        <f t="shared" si="692"/>
        <v>0</v>
      </c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</row>
    <row r="1292" spans="1:76" s="21" customFormat="1" ht="12" customHeight="1">
      <c r="A1292" s="195">
        <v>25600111</v>
      </c>
      <c r="B1292" s="126" t="s">
        <v>2920</v>
      </c>
      <c r="C1292" s="130" t="s">
        <v>902</v>
      </c>
      <c r="D1292" s="130" t="str">
        <f t="shared" si="701"/>
        <v>W/C</v>
      </c>
      <c r="E1292" s="130"/>
      <c r="F1292" s="130"/>
      <c r="G1292" s="130"/>
      <c r="H1292" s="212" t="str">
        <f t="shared" si="737"/>
        <v/>
      </c>
      <c r="I1292" s="212" t="str">
        <f t="shared" si="738"/>
        <v/>
      </c>
      <c r="J1292" s="212" t="str">
        <f t="shared" si="739"/>
        <v/>
      </c>
      <c r="K1292" s="212" t="str">
        <f t="shared" si="710"/>
        <v/>
      </c>
      <c r="L1292" s="212" t="str">
        <f t="shared" si="706"/>
        <v>NO</v>
      </c>
      <c r="M1292" s="212" t="str">
        <f t="shared" si="707"/>
        <v>W/C</v>
      </c>
      <c r="N1292" s="212" t="str">
        <f t="shared" si="708"/>
        <v>W/C</v>
      </c>
      <c r="O1292" s="212"/>
      <c r="P1292" s="110">
        <v>1419503.27</v>
      </c>
      <c r="Q1292" s="110">
        <v>1472253.91</v>
      </c>
      <c r="R1292" s="110">
        <v>1525004.55</v>
      </c>
      <c r="S1292" s="110">
        <v>1577755.19</v>
      </c>
      <c r="T1292" s="110">
        <v>1630505.83</v>
      </c>
      <c r="U1292" s="110">
        <v>1683256.47</v>
      </c>
      <c r="V1292" s="110">
        <v>0</v>
      </c>
      <c r="W1292" s="110">
        <v>0</v>
      </c>
      <c r="X1292" s="110">
        <v>0</v>
      </c>
      <c r="Y1292" s="110">
        <v>0</v>
      </c>
      <c r="Z1292" s="110">
        <v>0</v>
      </c>
      <c r="AA1292" s="110">
        <v>0</v>
      </c>
      <c r="AB1292" s="110">
        <v>0</v>
      </c>
      <c r="AC1292" s="110"/>
      <c r="AD1292" s="533">
        <f t="shared" si="740"/>
        <v>716543.9654166667</v>
      </c>
      <c r="AE1292" s="529"/>
      <c r="AF1292" s="119"/>
      <c r="AG1292" s="269"/>
      <c r="AH1292" s="116"/>
      <c r="AI1292" s="116"/>
      <c r="AJ1292" s="116"/>
      <c r="AK1292" s="117"/>
      <c r="AL1292" s="116">
        <f t="shared" si="689"/>
        <v>0</v>
      </c>
      <c r="AM1292" s="115"/>
      <c r="AN1292" s="116">
        <f t="shared" si="741"/>
        <v>716543.9654166667</v>
      </c>
      <c r="AO1292" s="348">
        <f t="shared" si="690"/>
        <v>716543.9654166667</v>
      </c>
      <c r="AP1292" s="297"/>
      <c r="AQ1292" s="101">
        <f t="shared" si="742"/>
        <v>0</v>
      </c>
      <c r="AR1292" s="116"/>
      <c r="AS1292" s="116"/>
      <c r="AT1292" s="116"/>
      <c r="AU1292" s="117"/>
      <c r="AV1292" s="116">
        <f t="shared" si="691"/>
        <v>0</v>
      </c>
      <c r="AW1292" s="115"/>
      <c r="AX1292" s="116">
        <f t="shared" si="743"/>
        <v>0</v>
      </c>
      <c r="AY1292" s="343">
        <f t="shared" si="692"/>
        <v>0</v>
      </c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s="21" customFormat="1" ht="12" customHeight="1">
      <c r="A1293" s="423">
        <v>25600121</v>
      </c>
      <c r="B1293" s="126" t="s">
        <v>2921</v>
      </c>
      <c r="C1293" s="411" t="s">
        <v>1509</v>
      </c>
      <c r="D1293" s="411" t="str">
        <f t="shared" si="701"/>
        <v>W/C</v>
      </c>
      <c r="E1293" s="411"/>
      <c r="F1293" s="428">
        <v>43070</v>
      </c>
      <c r="G1293" s="411"/>
      <c r="H1293" s="412" t="str">
        <f t="shared" si="737"/>
        <v/>
      </c>
      <c r="I1293" s="412" t="str">
        <f t="shared" si="738"/>
        <v/>
      </c>
      <c r="J1293" s="412" t="str">
        <f t="shared" si="739"/>
        <v/>
      </c>
      <c r="K1293" s="412" t="str">
        <f t="shared" si="710"/>
        <v/>
      </c>
      <c r="L1293" s="412" t="str">
        <f t="shared" si="706"/>
        <v>NO</v>
      </c>
      <c r="M1293" s="412" t="str">
        <f t="shared" si="707"/>
        <v>W/C</v>
      </c>
      <c r="N1293" s="412" t="str">
        <f t="shared" si="708"/>
        <v>W/C</v>
      </c>
      <c r="O1293" s="412"/>
      <c r="P1293" s="413">
        <v>0</v>
      </c>
      <c r="Q1293" s="413">
        <v>0</v>
      </c>
      <c r="R1293" s="413">
        <v>0</v>
      </c>
      <c r="S1293" s="413">
        <v>0</v>
      </c>
      <c r="T1293" s="413">
        <v>0</v>
      </c>
      <c r="U1293" s="413">
        <v>0</v>
      </c>
      <c r="V1293" s="413">
        <v>-2261890.09</v>
      </c>
      <c r="W1293" s="413">
        <v>-2198941.0099999998</v>
      </c>
      <c r="X1293" s="413">
        <v>-2135991.9300000002</v>
      </c>
      <c r="Y1293" s="413">
        <v>-2073042.85</v>
      </c>
      <c r="Z1293" s="413">
        <v>-2010093.77</v>
      </c>
      <c r="AA1293" s="413">
        <v>-1947144.69</v>
      </c>
      <c r="AB1293" s="413">
        <v>-1884195.61</v>
      </c>
      <c r="AC1293" s="413"/>
      <c r="AD1293" s="534">
        <f t="shared" si="740"/>
        <v>-1130766.8454166665</v>
      </c>
      <c r="AE1293" s="530"/>
      <c r="AF1293" s="471"/>
      <c r="AG1293" s="415"/>
      <c r="AH1293" s="416"/>
      <c r="AI1293" s="416"/>
      <c r="AJ1293" s="416"/>
      <c r="AK1293" s="417"/>
      <c r="AL1293" s="416">
        <f t="shared" si="689"/>
        <v>0</v>
      </c>
      <c r="AM1293" s="418"/>
      <c r="AN1293" s="416">
        <f t="shared" si="741"/>
        <v>-1130766.8454166665</v>
      </c>
      <c r="AO1293" s="419">
        <f t="shared" si="690"/>
        <v>-1130766.8454166665</v>
      </c>
      <c r="AP1293" s="297"/>
      <c r="AQ1293" s="420">
        <f t="shared" si="742"/>
        <v>-1884195.61</v>
      </c>
      <c r="AR1293" s="416"/>
      <c r="AS1293" s="416"/>
      <c r="AT1293" s="416"/>
      <c r="AU1293" s="417"/>
      <c r="AV1293" s="416">
        <f t="shared" si="691"/>
        <v>0</v>
      </c>
      <c r="AW1293" s="418"/>
      <c r="AX1293" s="416">
        <f t="shared" si="743"/>
        <v>-1884195.61</v>
      </c>
      <c r="AY1293" s="421">
        <f t="shared" si="692"/>
        <v>-1884195.61</v>
      </c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</row>
    <row r="1294" spans="1:76" s="21" customFormat="1" ht="12" customHeight="1">
      <c r="A1294" s="423">
        <v>25600122</v>
      </c>
      <c r="B1294" s="126" t="s">
        <v>2922</v>
      </c>
      <c r="C1294" s="411" t="s">
        <v>1510</v>
      </c>
      <c r="D1294" s="411" t="str">
        <f t="shared" si="701"/>
        <v>W/C</v>
      </c>
      <c r="E1294" s="411"/>
      <c r="F1294" s="428">
        <v>43070</v>
      </c>
      <c r="G1294" s="411"/>
      <c r="H1294" s="412" t="str">
        <f t="shared" si="737"/>
        <v/>
      </c>
      <c r="I1294" s="412" t="str">
        <f t="shared" si="738"/>
        <v/>
      </c>
      <c r="J1294" s="412" t="str">
        <f t="shared" si="739"/>
        <v/>
      </c>
      <c r="K1294" s="412" t="str">
        <f t="shared" si="710"/>
        <v/>
      </c>
      <c r="L1294" s="412" t="str">
        <f t="shared" si="706"/>
        <v>NO</v>
      </c>
      <c r="M1294" s="412" t="str">
        <f t="shared" si="707"/>
        <v>W/C</v>
      </c>
      <c r="N1294" s="412" t="str">
        <f t="shared" si="708"/>
        <v>W/C</v>
      </c>
      <c r="O1294" s="412"/>
      <c r="P1294" s="413">
        <v>0</v>
      </c>
      <c r="Q1294" s="413">
        <v>0</v>
      </c>
      <c r="R1294" s="413">
        <v>0</v>
      </c>
      <c r="S1294" s="413">
        <v>0</v>
      </c>
      <c r="T1294" s="413">
        <v>0</v>
      </c>
      <c r="U1294" s="413">
        <v>0</v>
      </c>
      <c r="V1294" s="413">
        <v>74885.67</v>
      </c>
      <c r="W1294" s="413">
        <v>72720.25</v>
      </c>
      <c r="X1294" s="413">
        <v>70554.83</v>
      </c>
      <c r="Y1294" s="413">
        <v>68389.41</v>
      </c>
      <c r="Z1294" s="413">
        <v>66223.990000000005</v>
      </c>
      <c r="AA1294" s="413">
        <v>64058.57</v>
      </c>
      <c r="AB1294" s="413">
        <v>61893.15</v>
      </c>
      <c r="AC1294" s="413"/>
      <c r="AD1294" s="534">
        <f t="shared" si="740"/>
        <v>37314.941250000003</v>
      </c>
      <c r="AE1294" s="530"/>
      <c r="AF1294" s="471"/>
      <c r="AG1294" s="415"/>
      <c r="AH1294" s="416"/>
      <c r="AI1294" s="416"/>
      <c r="AJ1294" s="416"/>
      <c r="AK1294" s="417"/>
      <c r="AL1294" s="416">
        <f t="shared" si="689"/>
        <v>0</v>
      </c>
      <c r="AM1294" s="418"/>
      <c r="AN1294" s="416">
        <f t="shared" si="741"/>
        <v>37314.941250000003</v>
      </c>
      <c r="AO1294" s="419">
        <f t="shared" si="690"/>
        <v>37314.941250000003</v>
      </c>
      <c r="AP1294" s="297"/>
      <c r="AQ1294" s="420">
        <f t="shared" si="742"/>
        <v>61893.15</v>
      </c>
      <c r="AR1294" s="416"/>
      <c r="AS1294" s="416"/>
      <c r="AT1294" s="416"/>
      <c r="AU1294" s="417"/>
      <c r="AV1294" s="416">
        <f t="shared" si="691"/>
        <v>0</v>
      </c>
      <c r="AW1294" s="418"/>
      <c r="AX1294" s="416">
        <f t="shared" si="743"/>
        <v>61893.15</v>
      </c>
      <c r="AY1294" s="421">
        <f t="shared" si="692"/>
        <v>61893.15</v>
      </c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</row>
    <row r="1295" spans="1:76" s="21" customFormat="1" ht="12" customHeight="1">
      <c r="A1295" s="195">
        <v>25700043</v>
      </c>
      <c r="B1295" s="126" t="s">
        <v>2923</v>
      </c>
      <c r="C1295" s="109" t="s">
        <v>1346</v>
      </c>
      <c r="D1295" s="130" t="str">
        <f t="shared" si="701"/>
        <v>AIC</v>
      </c>
      <c r="E1295" s="130"/>
      <c r="F1295" s="109"/>
      <c r="G1295" s="130"/>
      <c r="H1295" s="212" t="str">
        <f t="shared" si="737"/>
        <v>AIC</v>
      </c>
      <c r="I1295" s="212" t="str">
        <f t="shared" si="738"/>
        <v/>
      </c>
      <c r="J1295" s="212" t="str">
        <f t="shared" si="739"/>
        <v/>
      </c>
      <c r="K1295" s="212" t="str">
        <f t="shared" si="710"/>
        <v/>
      </c>
      <c r="L1295" s="212" t="str">
        <f t="shared" si="706"/>
        <v>NO</v>
      </c>
      <c r="M1295" s="212" t="str">
        <f t="shared" si="707"/>
        <v>NO</v>
      </c>
      <c r="N1295" s="212" t="str">
        <f t="shared" si="708"/>
        <v/>
      </c>
      <c r="O1295" s="212"/>
      <c r="P1295" s="110">
        <v>0</v>
      </c>
      <c r="Q1295" s="110">
        <v>0</v>
      </c>
      <c r="R1295" s="110">
        <v>0</v>
      </c>
      <c r="S1295" s="110">
        <v>0</v>
      </c>
      <c r="T1295" s="110">
        <v>0</v>
      </c>
      <c r="U1295" s="110">
        <v>0</v>
      </c>
      <c r="V1295" s="110">
        <v>0</v>
      </c>
      <c r="W1295" s="110">
        <v>0</v>
      </c>
      <c r="X1295" s="110">
        <v>0</v>
      </c>
      <c r="Y1295" s="110">
        <v>0</v>
      </c>
      <c r="Z1295" s="110">
        <v>0</v>
      </c>
      <c r="AA1295" s="110">
        <v>0</v>
      </c>
      <c r="AB1295" s="110">
        <v>0</v>
      </c>
      <c r="AC1295" s="110"/>
      <c r="AD1295" s="533">
        <f t="shared" si="740"/>
        <v>0</v>
      </c>
      <c r="AE1295" s="529"/>
      <c r="AF1295" s="119"/>
      <c r="AG1295" s="270" t="s">
        <v>163</v>
      </c>
      <c r="AH1295" s="116">
        <f>AD1295</f>
        <v>0</v>
      </c>
      <c r="AI1295" s="116"/>
      <c r="AJ1295" s="116"/>
      <c r="AK1295" s="117"/>
      <c r="AL1295" s="116">
        <f t="shared" si="689"/>
        <v>0</v>
      </c>
      <c r="AM1295" s="115"/>
      <c r="AN1295" s="116"/>
      <c r="AO1295" s="348">
        <f t="shared" si="690"/>
        <v>0</v>
      </c>
      <c r="AP1295" s="297"/>
      <c r="AQ1295" s="101">
        <f t="shared" si="742"/>
        <v>0</v>
      </c>
      <c r="AR1295" s="116">
        <f>AQ1295</f>
        <v>0</v>
      </c>
      <c r="AS1295" s="116"/>
      <c r="AT1295" s="116"/>
      <c r="AU1295" s="117"/>
      <c r="AV1295" s="116">
        <f t="shared" si="691"/>
        <v>0</v>
      </c>
      <c r="AW1295" s="115"/>
      <c r="AX1295" s="116"/>
      <c r="AY1295" s="343">
        <f t="shared" si="692"/>
        <v>0</v>
      </c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</row>
    <row r="1296" spans="1:76" s="21" customFormat="1" ht="12" customHeight="1">
      <c r="A1296" s="195">
        <v>28200002</v>
      </c>
      <c r="B1296" s="126" t="s">
        <v>2924</v>
      </c>
      <c r="C1296" s="109" t="s">
        <v>620</v>
      </c>
      <c r="D1296" s="130" t="str">
        <f t="shared" si="701"/>
        <v>GRB</v>
      </c>
      <c r="E1296" s="130"/>
      <c r="F1296" s="109"/>
      <c r="G1296" s="130"/>
      <c r="H1296" s="212" t="str">
        <f t="shared" si="737"/>
        <v/>
      </c>
      <c r="I1296" s="212" t="str">
        <f t="shared" si="738"/>
        <v/>
      </c>
      <c r="J1296" s="212" t="str">
        <f t="shared" si="739"/>
        <v>GRB</v>
      </c>
      <c r="K1296" s="212" t="str">
        <f t="shared" ref="K1296:K1308" si="744">IF(VALUE(AK1296),K$7,IF(ISBLANK(AK1296),"",K$7))</f>
        <v/>
      </c>
      <c r="L1296" s="212" t="str">
        <f t="shared" si="706"/>
        <v>NO</v>
      </c>
      <c r="M1296" s="212" t="str">
        <f t="shared" si="707"/>
        <v>NO</v>
      </c>
      <c r="N1296" s="212" t="str">
        <f t="shared" si="708"/>
        <v/>
      </c>
      <c r="O1296" s="212"/>
      <c r="P1296" s="110">
        <v>-551693975.94000006</v>
      </c>
      <c r="Q1296" s="110">
        <v>-554689460.52999997</v>
      </c>
      <c r="R1296" s="110">
        <v>-557684945.12</v>
      </c>
      <c r="S1296" s="110">
        <v>-562652008.26999998</v>
      </c>
      <c r="T1296" s="110">
        <v>-565647492.86000001</v>
      </c>
      <c r="U1296" s="110">
        <v>-568642977.46000004</v>
      </c>
      <c r="V1296" s="110">
        <v>-579236684.05999994</v>
      </c>
      <c r="W1296" s="110">
        <v>-578948162.38</v>
      </c>
      <c r="X1296" s="110">
        <v>-578659640.91999996</v>
      </c>
      <c r="Y1296" s="110">
        <v>-578887780.12</v>
      </c>
      <c r="Z1296" s="110">
        <v>-578771478.74000001</v>
      </c>
      <c r="AA1296" s="110">
        <v>-578655177.35000002</v>
      </c>
      <c r="AB1296" s="110">
        <v>-578538875.97000003</v>
      </c>
      <c r="AC1296" s="110"/>
      <c r="AD1296" s="533">
        <f t="shared" si="740"/>
        <v>-570632686.1470834</v>
      </c>
      <c r="AE1296" s="529"/>
      <c r="AF1296" s="119">
        <v>10</v>
      </c>
      <c r="AG1296" s="270" t="s">
        <v>498</v>
      </c>
      <c r="AH1296" s="116"/>
      <c r="AI1296" s="116"/>
      <c r="AJ1296" s="116">
        <f>AD1296</f>
        <v>-570632686.1470834</v>
      </c>
      <c r="AK1296" s="117"/>
      <c r="AL1296" s="116">
        <f t="shared" si="689"/>
        <v>-570632686.1470834</v>
      </c>
      <c r="AM1296" s="115"/>
      <c r="AN1296" s="116"/>
      <c r="AO1296" s="348">
        <f t="shared" si="690"/>
        <v>0</v>
      </c>
      <c r="AP1296" s="297"/>
      <c r="AQ1296" s="101">
        <f t="shared" si="742"/>
        <v>-578538875.97000003</v>
      </c>
      <c r="AR1296" s="116"/>
      <c r="AS1296" s="116"/>
      <c r="AT1296" s="116">
        <f>AQ1296</f>
        <v>-578538875.97000003</v>
      </c>
      <c r="AU1296" s="117"/>
      <c r="AV1296" s="116">
        <f t="shared" si="691"/>
        <v>-578538875.97000003</v>
      </c>
      <c r="AW1296" s="115"/>
      <c r="AX1296" s="116"/>
      <c r="AY1296" s="343">
        <f t="shared" si="692"/>
        <v>0</v>
      </c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</row>
    <row r="1297" spans="1:76" s="21" customFormat="1" ht="12" customHeight="1">
      <c r="A1297" s="195">
        <v>28200013</v>
      </c>
      <c r="B1297" s="126" t="s">
        <v>2925</v>
      </c>
      <c r="C1297" s="165" t="s">
        <v>149</v>
      </c>
      <c r="D1297" s="130" t="str">
        <f t="shared" si="701"/>
        <v>CRB</v>
      </c>
      <c r="E1297" s="130"/>
      <c r="F1297" s="213"/>
      <c r="G1297" s="130"/>
      <c r="H1297" s="212" t="str">
        <f t="shared" si="737"/>
        <v/>
      </c>
      <c r="I1297" s="212" t="str">
        <f t="shared" si="738"/>
        <v>ERB</v>
      </c>
      <c r="J1297" s="212" t="str">
        <f t="shared" si="739"/>
        <v>GRB</v>
      </c>
      <c r="K1297" s="212" t="str">
        <f t="shared" si="744"/>
        <v/>
      </c>
      <c r="L1297" s="212" t="str">
        <f t="shared" si="706"/>
        <v>NO</v>
      </c>
      <c r="M1297" s="212" t="str">
        <f t="shared" si="707"/>
        <v>NO</v>
      </c>
      <c r="N1297" s="212" t="str">
        <f t="shared" si="708"/>
        <v/>
      </c>
      <c r="O1297" s="212"/>
      <c r="P1297" s="110">
        <v>-75107884.700000003</v>
      </c>
      <c r="Q1297" s="110">
        <v>-79413472.379999995</v>
      </c>
      <c r="R1297" s="110">
        <v>-83719060.060000002</v>
      </c>
      <c r="S1297" s="110">
        <v>-87076576.640000001</v>
      </c>
      <c r="T1297" s="110">
        <v>-91517468.739999995</v>
      </c>
      <c r="U1297" s="110">
        <v>-97277368.950000003</v>
      </c>
      <c r="V1297" s="110">
        <v>-70806013.290000007</v>
      </c>
      <c r="W1297" s="110">
        <v>-70622513.700000003</v>
      </c>
      <c r="X1297" s="110">
        <v>-70439014.109999999</v>
      </c>
      <c r="Y1297" s="110">
        <v>-69415854.430000007</v>
      </c>
      <c r="Z1297" s="110">
        <v>-68952468.140000001</v>
      </c>
      <c r="AA1297" s="110">
        <v>-68489081.849999994</v>
      </c>
      <c r="AB1297" s="110">
        <v>-68025695.549999997</v>
      </c>
      <c r="AC1297" s="110"/>
      <c r="AD1297" s="533">
        <f t="shared" si="740"/>
        <v>-77441306.867916659</v>
      </c>
      <c r="AE1297" s="529" t="s">
        <v>277</v>
      </c>
      <c r="AF1297" s="119" t="s">
        <v>1669</v>
      </c>
      <c r="AG1297" s="269" t="s">
        <v>682</v>
      </c>
      <c r="AH1297" s="116"/>
      <c r="AI1297" s="116">
        <f>AD1297*C1355</f>
        <v>-50685335.345051453</v>
      </c>
      <c r="AJ1297" s="116">
        <f>AD1297*C1356</f>
        <v>-26755971.522865202</v>
      </c>
      <c r="AK1297" s="117"/>
      <c r="AL1297" s="116">
        <f t="shared" si="689"/>
        <v>-77441306.867916659</v>
      </c>
      <c r="AM1297" s="115"/>
      <c r="AN1297" s="116"/>
      <c r="AO1297" s="348">
        <f t="shared" si="690"/>
        <v>0</v>
      </c>
      <c r="AP1297" s="297"/>
      <c r="AQ1297" s="101">
        <f t="shared" si="742"/>
        <v>-68025695.549999997</v>
      </c>
      <c r="AR1297" s="116"/>
      <c r="AS1297" s="116">
        <f>AQ1297*C1355</f>
        <v>-44522817.737474993</v>
      </c>
      <c r="AT1297" s="116">
        <f>AQ1297*C1356</f>
        <v>-23502877.812524997</v>
      </c>
      <c r="AU1297" s="117"/>
      <c r="AV1297" s="116">
        <f t="shared" si="691"/>
        <v>-68025695.549999982</v>
      </c>
      <c r="AW1297" s="115"/>
      <c r="AX1297" s="116"/>
      <c r="AY1297" s="343">
        <f t="shared" si="692"/>
        <v>0</v>
      </c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</row>
    <row r="1298" spans="1:76" s="21" customFormat="1" ht="12" customHeight="1">
      <c r="A1298" s="195">
        <v>28200121</v>
      </c>
      <c r="B1298" s="126" t="s">
        <v>2926</v>
      </c>
      <c r="C1298" s="109" t="s">
        <v>142</v>
      </c>
      <c r="D1298" s="130" t="str">
        <f t="shared" si="701"/>
        <v>ERB</v>
      </c>
      <c r="E1298" s="130"/>
      <c r="F1298" s="109"/>
      <c r="G1298" s="130"/>
      <c r="H1298" s="212" t="str">
        <f t="shared" si="737"/>
        <v/>
      </c>
      <c r="I1298" s="212" t="str">
        <f t="shared" si="738"/>
        <v>ERB</v>
      </c>
      <c r="J1298" s="212" t="str">
        <f t="shared" si="739"/>
        <v/>
      </c>
      <c r="K1298" s="212" t="str">
        <f t="shared" si="744"/>
        <v/>
      </c>
      <c r="L1298" s="212" t="str">
        <f t="shared" si="706"/>
        <v>NO</v>
      </c>
      <c r="M1298" s="212" t="str">
        <f t="shared" si="707"/>
        <v>NO</v>
      </c>
      <c r="N1298" s="212" t="str">
        <f t="shared" si="708"/>
        <v/>
      </c>
      <c r="O1298" s="212"/>
      <c r="P1298" s="110">
        <v>-1351925130.46</v>
      </c>
      <c r="Q1298" s="110">
        <v>-1359010623.6400001</v>
      </c>
      <c r="R1298" s="110">
        <v>-1366096116.8399999</v>
      </c>
      <c r="S1298" s="110">
        <v>-1367255182.53</v>
      </c>
      <c r="T1298" s="110">
        <v>-1372847726.5999999</v>
      </c>
      <c r="U1298" s="110">
        <v>-1360300762.5999999</v>
      </c>
      <c r="V1298" s="110">
        <v>-1384285648.5999999</v>
      </c>
      <c r="W1298" s="110">
        <v>-1382746436.6900001</v>
      </c>
      <c r="X1298" s="110">
        <v>-1381207224.5699999</v>
      </c>
      <c r="Y1298" s="110">
        <v>-1378045373.47</v>
      </c>
      <c r="Z1298" s="110">
        <v>-1375965281.8299999</v>
      </c>
      <c r="AA1298" s="110">
        <v>-1373885190.1900001</v>
      </c>
      <c r="AB1298" s="110">
        <v>-1372608779.54</v>
      </c>
      <c r="AC1298" s="110"/>
      <c r="AD1298" s="533">
        <f t="shared" si="740"/>
        <v>-1371992710.2133334</v>
      </c>
      <c r="AE1298" s="529">
        <v>33</v>
      </c>
      <c r="AF1298" s="119"/>
      <c r="AG1298" s="269">
        <v>22</v>
      </c>
      <c r="AH1298" s="116"/>
      <c r="AI1298" s="116">
        <f>AD1298</f>
        <v>-1371992710.2133334</v>
      </c>
      <c r="AJ1298" s="116"/>
      <c r="AK1298" s="117"/>
      <c r="AL1298" s="116">
        <f t="shared" si="689"/>
        <v>-1371992710.2133334</v>
      </c>
      <c r="AM1298" s="115"/>
      <c r="AN1298" s="116"/>
      <c r="AO1298" s="348">
        <f t="shared" si="690"/>
        <v>0</v>
      </c>
      <c r="AP1298" s="297"/>
      <c r="AQ1298" s="101">
        <f t="shared" si="742"/>
        <v>-1372608779.54</v>
      </c>
      <c r="AR1298" s="116"/>
      <c r="AS1298" s="116">
        <f>AQ1298</f>
        <v>-1372608779.54</v>
      </c>
      <c r="AT1298" s="116"/>
      <c r="AU1298" s="117"/>
      <c r="AV1298" s="116">
        <f t="shared" si="691"/>
        <v>-1372608779.54</v>
      </c>
      <c r="AW1298" s="115"/>
      <c r="AX1298" s="116"/>
      <c r="AY1298" s="343">
        <f t="shared" si="692"/>
        <v>0</v>
      </c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</row>
    <row r="1299" spans="1:76" s="21" customFormat="1" ht="12" customHeight="1">
      <c r="A1299" s="195">
        <v>28300031</v>
      </c>
      <c r="B1299" s="126" t="s">
        <v>2927</v>
      </c>
      <c r="C1299" s="109" t="s">
        <v>527</v>
      </c>
      <c r="D1299" s="130" t="str">
        <f t="shared" si="701"/>
        <v>Non-Op</v>
      </c>
      <c r="E1299" s="130"/>
      <c r="F1299" s="109"/>
      <c r="G1299" s="130"/>
      <c r="H1299" s="212" t="str">
        <f t="shared" si="737"/>
        <v/>
      </c>
      <c r="I1299" s="212" t="str">
        <f t="shared" si="738"/>
        <v/>
      </c>
      <c r="J1299" s="212" t="str">
        <f t="shared" si="739"/>
        <v/>
      </c>
      <c r="K1299" s="212" t="str">
        <f t="shared" si="744"/>
        <v>Non-Op</v>
      </c>
      <c r="L1299" s="212" t="str">
        <f t="shared" si="706"/>
        <v>NO</v>
      </c>
      <c r="M1299" s="212" t="str">
        <f t="shared" si="707"/>
        <v>NO</v>
      </c>
      <c r="N1299" s="212" t="str">
        <f t="shared" si="708"/>
        <v/>
      </c>
      <c r="O1299" s="212"/>
      <c r="P1299" s="110">
        <v>-3237799.41</v>
      </c>
      <c r="Q1299" s="110">
        <v>-3773284.04</v>
      </c>
      <c r="R1299" s="110">
        <v>-3126797.82</v>
      </c>
      <c r="S1299" s="110">
        <v>-3476553.69</v>
      </c>
      <c r="T1299" s="110">
        <v>-3570251.16</v>
      </c>
      <c r="U1299" s="110">
        <v>-4001924.21</v>
      </c>
      <c r="V1299" s="110">
        <v>-2636220.91</v>
      </c>
      <c r="W1299" s="110">
        <v>-3194685.92</v>
      </c>
      <c r="X1299" s="110">
        <v>-3377991.88</v>
      </c>
      <c r="Y1299" s="110">
        <v>-2708853.45</v>
      </c>
      <c r="Z1299" s="110">
        <v>-2430615.62</v>
      </c>
      <c r="AA1299" s="110">
        <v>-2454693.52</v>
      </c>
      <c r="AB1299" s="110">
        <v>-2074653.43</v>
      </c>
      <c r="AC1299" s="110"/>
      <c r="AD1299" s="533">
        <f t="shared" si="740"/>
        <v>-3117341.5533333332</v>
      </c>
      <c r="AE1299" s="529"/>
      <c r="AF1299" s="118"/>
      <c r="AG1299" s="269" t="s">
        <v>681</v>
      </c>
      <c r="AH1299" s="116"/>
      <c r="AI1299" s="116"/>
      <c r="AJ1299" s="116"/>
      <c r="AK1299" s="117">
        <f>AD1299</f>
        <v>-3117341.5533333332</v>
      </c>
      <c r="AL1299" s="116">
        <f t="shared" si="689"/>
        <v>-3117341.5533333332</v>
      </c>
      <c r="AM1299" s="115"/>
      <c r="AN1299" s="116"/>
      <c r="AO1299" s="348">
        <f t="shared" si="690"/>
        <v>0</v>
      </c>
      <c r="AP1299" s="297"/>
      <c r="AQ1299" s="101">
        <f t="shared" si="742"/>
        <v>-2074653.43</v>
      </c>
      <c r="AR1299" s="116"/>
      <c r="AS1299" s="116"/>
      <c r="AT1299" s="116"/>
      <c r="AU1299" s="117">
        <f>AQ1299</f>
        <v>-2074653.43</v>
      </c>
      <c r="AV1299" s="116">
        <f t="shared" si="691"/>
        <v>-2074653.43</v>
      </c>
      <c r="AW1299" s="115"/>
      <c r="AX1299" s="116"/>
      <c r="AY1299" s="343">
        <f t="shared" si="692"/>
        <v>0</v>
      </c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</row>
    <row r="1300" spans="1:76" s="21" customFormat="1" ht="12" customHeight="1">
      <c r="A1300" s="195">
        <v>28300033</v>
      </c>
      <c r="B1300" s="126" t="s">
        <v>2928</v>
      </c>
      <c r="C1300" s="109" t="s">
        <v>104</v>
      </c>
      <c r="D1300" s="130" t="str">
        <f t="shared" si="701"/>
        <v>Non-Op</v>
      </c>
      <c r="E1300" s="130"/>
      <c r="F1300" s="109"/>
      <c r="G1300" s="130"/>
      <c r="H1300" s="212" t="str">
        <f t="shared" si="737"/>
        <v/>
      </c>
      <c r="I1300" s="212" t="str">
        <f t="shared" si="738"/>
        <v/>
      </c>
      <c r="J1300" s="212" t="str">
        <f t="shared" si="739"/>
        <v/>
      </c>
      <c r="K1300" s="212" t="str">
        <f t="shared" si="744"/>
        <v>Non-Op</v>
      </c>
      <c r="L1300" s="212" t="str">
        <f t="shared" si="706"/>
        <v>NO</v>
      </c>
      <c r="M1300" s="212" t="str">
        <f t="shared" si="707"/>
        <v>NO</v>
      </c>
      <c r="N1300" s="212" t="str">
        <f t="shared" si="708"/>
        <v/>
      </c>
      <c r="O1300" s="212"/>
      <c r="P1300" s="110">
        <v>-77702901.930000007</v>
      </c>
      <c r="Q1300" s="110">
        <v>-77450383.930000007</v>
      </c>
      <c r="R1300" s="110">
        <v>-77197865.930000007</v>
      </c>
      <c r="S1300" s="110">
        <v>-77064067.560000002</v>
      </c>
      <c r="T1300" s="110">
        <v>-76824740.659999996</v>
      </c>
      <c r="U1300" s="110">
        <v>-76585413.75</v>
      </c>
      <c r="V1300" s="110">
        <v>-45807652.280000001</v>
      </c>
      <c r="W1300" s="110">
        <v>-45670909.380000003</v>
      </c>
      <c r="X1300" s="110">
        <v>-45534166.479999997</v>
      </c>
      <c r="Y1300" s="110">
        <v>-46342423.530000001</v>
      </c>
      <c r="Z1300" s="110">
        <v>-46205680.689999998</v>
      </c>
      <c r="AA1300" s="110">
        <v>-46068937.780000001</v>
      </c>
      <c r="AB1300" s="110">
        <v>-46877194.880000003</v>
      </c>
      <c r="AC1300" s="110"/>
      <c r="AD1300" s="533">
        <f t="shared" si="740"/>
        <v>-60253524.197916664</v>
      </c>
      <c r="AE1300" s="529"/>
      <c r="AF1300" s="118"/>
      <c r="AG1300" s="269" t="s">
        <v>681</v>
      </c>
      <c r="AH1300" s="116"/>
      <c r="AI1300" s="116"/>
      <c r="AJ1300" s="116"/>
      <c r="AK1300" s="117">
        <f>AD1300</f>
        <v>-60253524.197916664</v>
      </c>
      <c r="AL1300" s="116">
        <f t="shared" si="689"/>
        <v>-60253524.197916664</v>
      </c>
      <c r="AM1300" s="115"/>
      <c r="AN1300" s="116"/>
      <c r="AO1300" s="348">
        <f t="shared" si="690"/>
        <v>0</v>
      </c>
      <c r="AP1300" s="297"/>
      <c r="AQ1300" s="101">
        <f t="shared" si="742"/>
        <v>-46877194.880000003</v>
      </c>
      <c r="AR1300" s="116"/>
      <c r="AS1300" s="116"/>
      <c r="AT1300" s="116"/>
      <c r="AU1300" s="117">
        <f>AQ1300</f>
        <v>-46877194.880000003</v>
      </c>
      <c r="AV1300" s="116">
        <f t="shared" si="691"/>
        <v>-46877194.880000003</v>
      </c>
      <c r="AW1300" s="115"/>
      <c r="AX1300" s="116"/>
      <c r="AY1300" s="343">
        <f t="shared" si="692"/>
        <v>0</v>
      </c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</row>
    <row r="1301" spans="1:76" s="21" customFormat="1" ht="12" customHeight="1">
      <c r="A1301" s="195">
        <v>28300041</v>
      </c>
      <c r="B1301" s="126" t="s">
        <v>2929</v>
      </c>
      <c r="C1301" s="109" t="s">
        <v>350</v>
      </c>
      <c r="D1301" s="130" t="str">
        <f t="shared" si="701"/>
        <v>Non-Op</v>
      </c>
      <c r="E1301" s="130"/>
      <c r="F1301" s="109"/>
      <c r="G1301" s="130"/>
      <c r="H1301" s="212" t="str">
        <f t="shared" si="737"/>
        <v/>
      </c>
      <c r="I1301" s="212" t="str">
        <f t="shared" si="738"/>
        <v/>
      </c>
      <c r="J1301" s="212" t="str">
        <f t="shared" si="739"/>
        <v/>
      </c>
      <c r="K1301" s="212" t="str">
        <f t="shared" si="744"/>
        <v>Non-Op</v>
      </c>
      <c r="L1301" s="212" t="str">
        <f t="shared" si="706"/>
        <v>NO</v>
      </c>
      <c r="M1301" s="212" t="str">
        <f t="shared" si="707"/>
        <v>NO</v>
      </c>
      <c r="N1301" s="212" t="str">
        <f t="shared" si="708"/>
        <v/>
      </c>
      <c r="O1301" s="212"/>
      <c r="P1301" s="110">
        <v>-1048253.7</v>
      </c>
      <c r="Q1301" s="110">
        <v>-662941.32999999996</v>
      </c>
      <c r="R1301" s="110">
        <v>-663948.18999999994</v>
      </c>
      <c r="S1301" s="110">
        <v>-602986.48</v>
      </c>
      <c r="T1301" s="110">
        <v>-510233.95</v>
      </c>
      <c r="U1301" s="110">
        <v>-422608.81</v>
      </c>
      <c r="V1301" s="110">
        <v>-175927.9</v>
      </c>
      <c r="W1301" s="110">
        <v>-144454.75</v>
      </c>
      <c r="X1301" s="110">
        <v>-102598.24</v>
      </c>
      <c r="Y1301" s="110">
        <v>-52728.79</v>
      </c>
      <c r="Z1301" s="110">
        <v>-40053.43</v>
      </c>
      <c r="AA1301" s="110">
        <v>-152269.07999999999</v>
      </c>
      <c r="AB1301" s="110">
        <v>-212229.73</v>
      </c>
      <c r="AC1301" s="110"/>
      <c r="AD1301" s="533">
        <f t="shared" si="740"/>
        <v>-346749.38875000004</v>
      </c>
      <c r="AE1301" s="529"/>
      <c r="AF1301" s="118"/>
      <c r="AG1301" s="269" t="s">
        <v>681</v>
      </c>
      <c r="AH1301" s="116"/>
      <c r="AI1301" s="116"/>
      <c r="AJ1301" s="116"/>
      <c r="AK1301" s="117">
        <f>AD1301</f>
        <v>-346749.38875000004</v>
      </c>
      <c r="AL1301" s="116">
        <f t="shared" si="689"/>
        <v>-346749.38875000004</v>
      </c>
      <c r="AM1301" s="115"/>
      <c r="AN1301" s="116"/>
      <c r="AO1301" s="348">
        <f t="shared" si="690"/>
        <v>0</v>
      </c>
      <c r="AP1301" s="297"/>
      <c r="AQ1301" s="101">
        <f t="shared" si="742"/>
        <v>-212229.73</v>
      </c>
      <c r="AR1301" s="116"/>
      <c r="AS1301" s="116"/>
      <c r="AT1301" s="116"/>
      <c r="AU1301" s="117">
        <f>AQ1301</f>
        <v>-212229.73</v>
      </c>
      <c r="AV1301" s="116">
        <f t="shared" si="691"/>
        <v>-212229.73</v>
      </c>
      <c r="AW1301" s="115"/>
      <c r="AX1301" s="116"/>
      <c r="AY1301" s="343">
        <f t="shared" si="692"/>
        <v>0</v>
      </c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</row>
    <row r="1302" spans="1:76" s="21" customFormat="1" ht="12" customHeight="1">
      <c r="A1302" s="195">
        <v>28300043</v>
      </c>
      <c r="B1302" s="126" t="s">
        <v>2930</v>
      </c>
      <c r="C1302" s="109" t="s">
        <v>105</v>
      </c>
      <c r="D1302" s="130" t="str">
        <f t="shared" si="701"/>
        <v>AIC</v>
      </c>
      <c r="E1302" s="130"/>
      <c r="F1302" s="109"/>
      <c r="G1302" s="130"/>
      <c r="H1302" s="212" t="str">
        <f t="shared" si="737"/>
        <v>AIC</v>
      </c>
      <c r="I1302" s="212" t="str">
        <f t="shared" si="738"/>
        <v/>
      </c>
      <c r="J1302" s="212" t="str">
        <f t="shared" si="739"/>
        <v/>
      </c>
      <c r="K1302" s="212" t="str">
        <f t="shared" si="744"/>
        <v/>
      </c>
      <c r="L1302" s="212" t="str">
        <f t="shared" si="706"/>
        <v>NO</v>
      </c>
      <c r="M1302" s="212" t="str">
        <f t="shared" si="707"/>
        <v>NO</v>
      </c>
      <c r="N1302" s="212" t="str">
        <f t="shared" si="708"/>
        <v/>
      </c>
      <c r="O1302" s="212"/>
      <c r="P1302" s="110">
        <v>-14264345.43</v>
      </c>
      <c r="Q1302" s="110">
        <v>-14189070.42</v>
      </c>
      <c r="R1302" s="110">
        <v>-14113795.41</v>
      </c>
      <c r="S1302" s="110">
        <v>-14038520.390000001</v>
      </c>
      <c r="T1302" s="110">
        <v>-14013270.07</v>
      </c>
      <c r="U1302" s="110">
        <v>-13937995.07</v>
      </c>
      <c r="V1302" s="110">
        <v>-13861052.58</v>
      </c>
      <c r="W1302" s="110">
        <v>-13815387.310000001</v>
      </c>
      <c r="X1302" s="110">
        <v>-13778084.99</v>
      </c>
      <c r="Y1302" s="110">
        <v>-14496349.029999999</v>
      </c>
      <c r="Z1302" s="110">
        <v>-14734884.85</v>
      </c>
      <c r="AA1302" s="110">
        <v>-14682655.199999999</v>
      </c>
      <c r="AB1302" s="110">
        <v>-14656184.9</v>
      </c>
      <c r="AC1302" s="110"/>
      <c r="AD1302" s="533">
        <f t="shared" si="740"/>
        <v>-14176777.540416665</v>
      </c>
      <c r="AE1302" s="529"/>
      <c r="AF1302" s="118"/>
      <c r="AG1302" s="269" t="s">
        <v>707</v>
      </c>
      <c r="AH1302" s="116">
        <f>AD1302</f>
        <v>-14176777.540416665</v>
      </c>
      <c r="AI1302" s="116"/>
      <c r="AJ1302" s="116"/>
      <c r="AK1302" s="117"/>
      <c r="AL1302" s="116">
        <f t="shared" si="689"/>
        <v>0</v>
      </c>
      <c r="AM1302" s="115"/>
      <c r="AN1302" s="116"/>
      <c r="AO1302" s="348">
        <f t="shared" si="690"/>
        <v>0</v>
      </c>
      <c r="AP1302" s="297"/>
      <c r="AQ1302" s="101">
        <f t="shared" si="742"/>
        <v>-14656184.9</v>
      </c>
      <c r="AR1302" s="116">
        <f>AQ1302</f>
        <v>-14656184.9</v>
      </c>
      <c r="AS1302" s="116"/>
      <c r="AT1302" s="116"/>
      <c r="AU1302" s="117"/>
      <c r="AV1302" s="116">
        <f t="shared" si="691"/>
        <v>0</v>
      </c>
      <c r="AW1302" s="115"/>
      <c r="AX1302" s="116"/>
      <c r="AY1302" s="343">
        <f t="shared" si="692"/>
        <v>0</v>
      </c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</row>
    <row r="1303" spans="1:76" s="21" customFormat="1" ht="12" customHeight="1">
      <c r="A1303" s="195">
        <v>28300081</v>
      </c>
      <c r="B1303" s="126" t="s">
        <v>2931</v>
      </c>
      <c r="C1303" s="109" t="s">
        <v>914</v>
      </c>
      <c r="D1303" s="130" t="str">
        <f t="shared" si="701"/>
        <v>ERB</v>
      </c>
      <c r="E1303" s="130"/>
      <c r="F1303" s="109"/>
      <c r="G1303" s="130"/>
      <c r="H1303" s="212" t="str">
        <f t="shared" si="737"/>
        <v/>
      </c>
      <c r="I1303" s="212" t="str">
        <f t="shared" si="738"/>
        <v>ERB</v>
      </c>
      <c r="J1303" s="212" t="str">
        <f t="shared" si="739"/>
        <v/>
      </c>
      <c r="K1303" s="212" t="str">
        <f t="shared" si="744"/>
        <v/>
      </c>
      <c r="L1303" s="212" t="str">
        <f t="shared" si="706"/>
        <v>NO</v>
      </c>
      <c r="M1303" s="212" t="str">
        <f t="shared" si="707"/>
        <v>NO</v>
      </c>
      <c r="N1303" s="212" t="str">
        <f t="shared" si="708"/>
        <v/>
      </c>
      <c r="O1303" s="212"/>
      <c r="P1303" s="110">
        <v>-4799589.9000000004</v>
      </c>
      <c r="Q1303" s="110">
        <v>-4779540.1500000004</v>
      </c>
      <c r="R1303" s="110">
        <v>-4759490.4000000004</v>
      </c>
      <c r="S1303" s="110">
        <v>-4739440.6500000004</v>
      </c>
      <c r="T1303" s="110">
        <v>-4719390.9000000004</v>
      </c>
      <c r="U1303" s="110">
        <v>-4699341.1500000004</v>
      </c>
      <c r="V1303" s="110">
        <v>-4679291.4000000004</v>
      </c>
      <c r="W1303" s="110">
        <v>-4667261.55</v>
      </c>
      <c r="X1303" s="110">
        <v>-4655231.7</v>
      </c>
      <c r="Y1303" s="110">
        <v>-4643201.8499999996</v>
      </c>
      <c r="Z1303" s="110">
        <v>-4631172</v>
      </c>
      <c r="AA1303" s="110">
        <v>-4619142.1500000004</v>
      </c>
      <c r="AB1303" s="110">
        <v>-4607112.3</v>
      </c>
      <c r="AC1303" s="110"/>
      <c r="AD1303" s="533">
        <f t="shared" si="740"/>
        <v>-4691321.25</v>
      </c>
      <c r="AE1303" s="529" t="s">
        <v>958</v>
      </c>
      <c r="AF1303" s="119"/>
      <c r="AG1303" s="270" t="s">
        <v>232</v>
      </c>
      <c r="AH1303" s="116"/>
      <c r="AI1303" s="116">
        <f>AD1303</f>
        <v>-4691321.25</v>
      </c>
      <c r="AJ1303" s="116"/>
      <c r="AK1303" s="117"/>
      <c r="AL1303" s="116">
        <f t="shared" si="689"/>
        <v>-4691321.25</v>
      </c>
      <c r="AM1303" s="115"/>
      <c r="AN1303" s="116"/>
      <c r="AO1303" s="348">
        <f t="shared" si="690"/>
        <v>0</v>
      </c>
      <c r="AP1303" s="297"/>
      <c r="AQ1303" s="101">
        <f t="shared" si="742"/>
        <v>-4607112.3</v>
      </c>
      <c r="AR1303" s="116"/>
      <c r="AS1303" s="116">
        <f>AQ1303</f>
        <v>-4607112.3</v>
      </c>
      <c r="AT1303" s="116"/>
      <c r="AU1303" s="117"/>
      <c r="AV1303" s="116">
        <f t="shared" si="691"/>
        <v>-4607112.3</v>
      </c>
      <c r="AW1303" s="115"/>
      <c r="AX1303" s="116"/>
      <c r="AY1303" s="343">
        <f t="shared" si="692"/>
        <v>0</v>
      </c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</row>
    <row r="1304" spans="1:76" s="21" customFormat="1" ht="12" customHeight="1">
      <c r="A1304" s="195">
        <v>28300091</v>
      </c>
      <c r="B1304" s="126" t="s">
        <v>2932</v>
      </c>
      <c r="C1304" s="109" t="s">
        <v>1022</v>
      </c>
      <c r="D1304" s="130" t="str">
        <f t="shared" si="701"/>
        <v>ERB</v>
      </c>
      <c r="E1304" s="130"/>
      <c r="F1304" s="109"/>
      <c r="G1304" s="130"/>
      <c r="H1304" s="212" t="str">
        <f t="shared" si="737"/>
        <v/>
      </c>
      <c r="I1304" s="212" t="str">
        <f t="shared" si="738"/>
        <v>ERB</v>
      </c>
      <c r="J1304" s="212" t="str">
        <f t="shared" si="739"/>
        <v/>
      </c>
      <c r="K1304" s="212" t="str">
        <f t="shared" si="744"/>
        <v/>
      </c>
      <c r="L1304" s="212" t="str">
        <f t="shared" si="706"/>
        <v>NO</v>
      </c>
      <c r="M1304" s="212" t="str">
        <f t="shared" si="707"/>
        <v>NO</v>
      </c>
      <c r="N1304" s="212" t="str">
        <f t="shared" si="708"/>
        <v/>
      </c>
      <c r="O1304" s="212"/>
      <c r="P1304" s="110">
        <v>-1233920</v>
      </c>
      <c r="Q1304" s="110">
        <v>-1156799.6000000001</v>
      </c>
      <c r="R1304" s="110">
        <v>-1079679.2</v>
      </c>
      <c r="S1304" s="110">
        <v>-1002558.8</v>
      </c>
      <c r="T1304" s="110">
        <v>-925438.4</v>
      </c>
      <c r="U1304" s="110">
        <v>-848318</v>
      </c>
      <c r="V1304" s="110">
        <v>-1811144.25</v>
      </c>
      <c r="W1304" s="110">
        <v>-1738514.16</v>
      </c>
      <c r="X1304" s="110">
        <v>-1667286.15</v>
      </c>
      <c r="Y1304" s="110">
        <v>-1596058.14</v>
      </c>
      <c r="Z1304" s="110">
        <v>-1524830.13</v>
      </c>
      <c r="AA1304" s="110">
        <v>-1506459.5</v>
      </c>
      <c r="AB1304" s="110">
        <v>-1445685.5</v>
      </c>
      <c r="AC1304" s="110"/>
      <c r="AD1304" s="533">
        <f t="shared" si="740"/>
        <v>-1349740.7566666668</v>
      </c>
      <c r="AE1304" s="529" t="s">
        <v>447</v>
      </c>
      <c r="AF1304" s="119"/>
      <c r="AG1304" s="270" t="s">
        <v>232</v>
      </c>
      <c r="AH1304" s="116"/>
      <c r="AI1304" s="116">
        <f>AD1304</f>
        <v>-1349740.7566666668</v>
      </c>
      <c r="AJ1304" s="116"/>
      <c r="AK1304" s="117"/>
      <c r="AL1304" s="116">
        <f t="shared" si="689"/>
        <v>-1349740.7566666668</v>
      </c>
      <c r="AM1304" s="115"/>
      <c r="AN1304" s="116"/>
      <c r="AO1304" s="348">
        <f t="shared" si="690"/>
        <v>0</v>
      </c>
      <c r="AP1304" s="297"/>
      <c r="AQ1304" s="101">
        <f t="shared" si="742"/>
        <v>-1445685.5</v>
      </c>
      <c r="AR1304" s="116"/>
      <c r="AS1304" s="116">
        <f>AQ1304</f>
        <v>-1445685.5</v>
      </c>
      <c r="AT1304" s="116"/>
      <c r="AU1304" s="117"/>
      <c r="AV1304" s="116">
        <f t="shared" si="691"/>
        <v>-1445685.5</v>
      </c>
      <c r="AW1304" s="115"/>
      <c r="AX1304" s="116"/>
      <c r="AY1304" s="343">
        <f t="shared" si="692"/>
        <v>0</v>
      </c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</row>
    <row r="1305" spans="1:76" s="21" customFormat="1" ht="12" customHeight="1">
      <c r="A1305" s="423">
        <v>28300101</v>
      </c>
      <c r="B1305" s="126" t="s">
        <v>2933</v>
      </c>
      <c r="C1305" s="410" t="s">
        <v>1552</v>
      </c>
      <c r="D1305" s="411" t="str">
        <f t="shared" si="701"/>
        <v>ERB</v>
      </c>
      <c r="E1305" s="411"/>
      <c r="F1305" s="428">
        <v>43070</v>
      </c>
      <c r="G1305" s="411"/>
      <c r="H1305" s="412" t="str">
        <f t="shared" si="737"/>
        <v/>
      </c>
      <c r="I1305" s="412" t="str">
        <f t="shared" si="738"/>
        <v>ERB</v>
      </c>
      <c r="J1305" s="412" t="str">
        <f t="shared" si="739"/>
        <v/>
      </c>
      <c r="K1305" s="412" t="str">
        <f t="shared" si="744"/>
        <v/>
      </c>
      <c r="L1305" s="412" t="str">
        <f t="shared" si="706"/>
        <v>NO</v>
      </c>
      <c r="M1305" s="412" t="str">
        <f t="shared" si="707"/>
        <v>NO</v>
      </c>
      <c r="N1305" s="412" t="str">
        <f t="shared" si="708"/>
        <v/>
      </c>
      <c r="O1305" s="412"/>
      <c r="P1305" s="413">
        <v>0</v>
      </c>
      <c r="Q1305" s="413">
        <v>0</v>
      </c>
      <c r="R1305" s="413">
        <v>0</v>
      </c>
      <c r="S1305" s="413">
        <v>0</v>
      </c>
      <c r="T1305" s="413">
        <v>0</v>
      </c>
      <c r="U1305" s="413">
        <v>0</v>
      </c>
      <c r="V1305" s="413">
        <v>-166208.72</v>
      </c>
      <c r="W1305" s="413">
        <v>-404851.57</v>
      </c>
      <c r="X1305" s="413">
        <v>-642812.91</v>
      </c>
      <c r="Y1305" s="413">
        <v>-880863.26</v>
      </c>
      <c r="Z1305" s="413">
        <v>-1119002.75</v>
      </c>
      <c r="AA1305" s="413">
        <v>-1357231.69</v>
      </c>
      <c r="AB1305" s="413">
        <v>-1595550.2</v>
      </c>
      <c r="AC1305" s="413"/>
      <c r="AD1305" s="534">
        <f t="shared" si="740"/>
        <v>-447395.5</v>
      </c>
      <c r="AE1305" s="530" t="s">
        <v>643</v>
      </c>
      <c r="AF1305" s="414"/>
      <c r="AG1305" s="415"/>
      <c r="AH1305" s="416"/>
      <c r="AI1305" s="416">
        <f>AD1305</f>
        <v>-447395.5</v>
      </c>
      <c r="AJ1305" s="416"/>
      <c r="AK1305" s="417"/>
      <c r="AL1305" s="416">
        <f t="shared" si="689"/>
        <v>-447395.5</v>
      </c>
      <c r="AM1305" s="418"/>
      <c r="AN1305" s="416"/>
      <c r="AO1305" s="419">
        <f t="shared" si="690"/>
        <v>0</v>
      </c>
      <c r="AP1305" s="297"/>
      <c r="AQ1305" s="420">
        <f t="shared" si="742"/>
        <v>-1595550.2</v>
      </c>
      <c r="AR1305" s="416"/>
      <c r="AS1305" s="416">
        <f>AQ1305</f>
        <v>-1595550.2</v>
      </c>
      <c r="AT1305" s="416"/>
      <c r="AU1305" s="417"/>
      <c r="AV1305" s="416">
        <f t="shared" si="691"/>
        <v>-1595550.2</v>
      </c>
      <c r="AW1305" s="418"/>
      <c r="AX1305" s="416"/>
      <c r="AY1305" s="421">
        <f t="shared" si="692"/>
        <v>0</v>
      </c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</row>
    <row r="1306" spans="1:76" s="21" customFormat="1" ht="12" customHeight="1">
      <c r="A1306" s="195">
        <v>28300152</v>
      </c>
      <c r="B1306" s="126" t="s">
        <v>2934</v>
      </c>
      <c r="C1306" s="109" t="s">
        <v>371</v>
      </c>
      <c r="D1306" s="130" t="str">
        <f t="shared" si="701"/>
        <v>Non-Op</v>
      </c>
      <c r="E1306" s="130"/>
      <c r="F1306" s="109"/>
      <c r="G1306" s="130"/>
      <c r="H1306" s="212" t="str">
        <f t="shared" si="737"/>
        <v/>
      </c>
      <c r="I1306" s="212" t="str">
        <f t="shared" si="738"/>
        <v/>
      </c>
      <c r="J1306" s="212" t="str">
        <f t="shared" si="739"/>
        <v/>
      </c>
      <c r="K1306" s="212" t="str">
        <f t="shared" si="744"/>
        <v>Non-Op</v>
      </c>
      <c r="L1306" s="212" t="str">
        <f t="shared" si="706"/>
        <v>NO</v>
      </c>
      <c r="M1306" s="212" t="str">
        <f t="shared" si="707"/>
        <v>NO</v>
      </c>
      <c r="N1306" s="212" t="str">
        <f t="shared" si="708"/>
        <v/>
      </c>
      <c r="O1306" s="212"/>
      <c r="P1306" s="110">
        <v>-2389432.7200000002</v>
      </c>
      <c r="Q1306" s="110">
        <v>-2316584.14</v>
      </c>
      <c r="R1306" s="110">
        <v>-1662969.22</v>
      </c>
      <c r="S1306" s="110">
        <v>-2335230.15</v>
      </c>
      <c r="T1306" s="110">
        <v>-2509596.2799999998</v>
      </c>
      <c r="U1306" s="110">
        <v>-2785685.71</v>
      </c>
      <c r="V1306" s="110">
        <v>-2035652.44</v>
      </c>
      <c r="W1306" s="110">
        <v>-2199053.15</v>
      </c>
      <c r="X1306" s="110">
        <v>-2775960.5</v>
      </c>
      <c r="Y1306" s="110">
        <v>-2271830.02</v>
      </c>
      <c r="Z1306" s="110">
        <v>-2212134.2999999998</v>
      </c>
      <c r="AA1306" s="110">
        <v>-2272455.2999999998</v>
      </c>
      <c r="AB1306" s="110">
        <v>-2098499.77</v>
      </c>
      <c r="AC1306" s="110"/>
      <c r="AD1306" s="533">
        <f t="shared" si="740"/>
        <v>-2301759.7879166668</v>
      </c>
      <c r="AE1306" s="529"/>
      <c r="AF1306" s="118"/>
      <c r="AG1306" s="269" t="s">
        <v>681</v>
      </c>
      <c r="AH1306" s="116"/>
      <c r="AI1306" s="116"/>
      <c r="AJ1306" s="116"/>
      <c r="AK1306" s="117">
        <f>AD1306</f>
        <v>-2301759.7879166668</v>
      </c>
      <c r="AL1306" s="116">
        <f t="shared" si="689"/>
        <v>-2301759.7879166668</v>
      </c>
      <c r="AM1306" s="115"/>
      <c r="AN1306" s="116"/>
      <c r="AO1306" s="348">
        <f t="shared" si="690"/>
        <v>0</v>
      </c>
      <c r="AP1306" s="297"/>
      <c r="AQ1306" s="101">
        <f t="shared" si="742"/>
        <v>-2098499.77</v>
      </c>
      <c r="AR1306" s="116"/>
      <c r="AS1306" s="116"/>
      <c r="AT1306" s="116"/>
      <c r="AU1306" s="117">
        <f>AQ1306</f>
        <v>-2098499.77</v>
      </c>
      <c r="AV1306" s="116">
        <f t="shared" si="691"/>
        <v>-2098499.77</v>
      </c>
      <c r="AW1306" s="115"/>
      <c r="AX1306" s="116"/>
      <c r="AY1306" s="343">
        <f t="shared" si="692"/>
        <v>0</v>
      </c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</row>
    <row r="1307" spans="1:76" s="21" customFormat="1" ht="12" customHeight="1">
      <c r="A1307" s="195">
        <v>28300162</v>
      </c>
      <c r="B1307" s="126" t="s">
        <v>2935</v>
      </c>
      <c r="C1307" s="109" t="s">
        <v>292</v>
      </c>
      <c r="D1307" s="130" t="str">
        <f t="shared" si="701"/>
        <v>Non-Op</v>
      </c>
      <c r="E1307" s="130"/>
      <c r="F1307" s="109"/>
      <c r="G1307" s="130"/>
      <c r="H1307" s="212" t="str">
        <f t="shared" si="737"/>
        <v/>
      </c>
      <c r="I1307" s="212" t="str">
        <f t="shared" si="738"/>
        <v/>
      </c>
      <c r="J1307" s="212" t="str">
        <f t="shared" si="739"/>
        <v/>
      </c>
      <c r="K1307" s="212" t="str">
        <f t="shared" si="744"/>
        <v>Non-Op</v>
      </c>
      <c r="L1307" s="212" t="str">
        <f t="shared" si="706"/>
        <v>NO</v>
      </c>
      <c r="M1307" s="212" t="str">
        <f t="shared" si="707"/>
        <v>NO</v>
      </c>
      <c r="N1307" s="212" t="str">
        <f t="shared" si="708"/>
        <v/>
      </c>
      <c r="O1307" s="212"/>
      <c r="P1307" s="110">
        <v>-528565.81000000006</v>
      </c>
      <c r="Q1307" s="110">
        <v>-371115.48</v>
      </c>
      <c r="R1307" s="110">
        <v>-495426</v>
      </c>
      <c r="S1307" s="110">
        <v>-403878.2</v>
      </c>
      <c r="T1307" s="110">
        <v>-410898.39</v>
      </c>
      <c r="U1307" s="110">
        <v>-404804.57</v>
      </c>
      <c r="V1307" s="110">
        <v>-277250.40000000002</v>
      </c>
      <c r="W1307" s="110">
        <v>-493905.2</v>
      </c>
      <c r="X1307" s="110">
        <v>-528781.71</v>
      </c>
      <c r="Y1307" s="110">
        <v>-670280.62</v>
      </c>
      <c r="Z1307" s="110">
        <v>-628269.49</v>
      </c>
      <c r="AA1307" s="110">
        <v>-556532.49</v>
      </c>
      <c r="AB1307" s="110">
        <v>-541514.81999999995</v>
      </c>
      <c r="AC1307" s="110"/>
      <c r="AD1307" s="533">
        <f t="shared" si="740"/>
        <v>-481348.57208333333</v>
      </c>
      <c r="AE1307" s="529"/>
      <c r="AF1307" s="119"/>
      <c r="AG1307" s="269" t="s">
        <v>681</v>
      </c>
      <c r="AH1307" s="116"/>
      <c r="AI1307" s="116"/>
      <c r="AJ1307" s="116"/>
      <c r="AK1307" s="117">
        <f>AD1307</f>
        <v>-481348.57208333333</v>
      </c>
      <c r="AL1307" s="116">
        <f t="shared" si="689"/>
        <v>-481348.57208333333</v>
      </c>
      <c r="AM1307" s="115"/>
      <c r="AN1307" s="116"/>
      <c r="AO1307" s="348">
        <f t="shared" si="690"/>
        <v>0</v>
      </c>
      <c r="AP1307" s="297"/>
      <c r="AQ1307" s="101">
        <f t="shared" si="742"/>
        <v>-541514.81999999995</v>
      </c>
      <c r="AR1307" s="116"/>
      <c r="AS1307" s="116"/>
      <c r="AT1307" s="116"/>
      <c r="AU1307" s="117">
        <f>AQ1307</f>
        <v>-541514.81999999995</v>
      </c>
      <c r="AV1307" s="116">
        <f t="shared" si="691"/>
        <v>-541514.81999999995</v>
      </c>
      <c r="AW1307" s="115"/>
      <c r="AX1307" s="116"/>
      <c r="AY1307" s="343">
        <f t="shared" si="692"/>
        <v>0</v>
      </c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</row>
    <row r="1308" spans="1:76" s="21" customFormat="1" ht="12" customHeight="1">
      <c r="A1308" s="195">
        <v>28300211</v>
      </c>
      <c r="B1308" s="126" t="s">
        <v>2936</v>
      </c>
      <c r="C1308" s="143" t="s">
        <v>203</v>
      </c>
      <c r="D1308" s="130" t="str">
        <f t="shared" si="701"/>
        <v>W/C</v>
      </c>
      <c r="E1308" s="130"/>
      <c r="F1308" s="143"/>
      <c r="G1308" s="130"/>
      <c r="H1308" s="212" t="str">
        <f t="shared" si="737"/>
        <v/>
      </c>
      <c r="I1308" s="212" t="str">
        <f t="shared" si="738"/>
        <v/>
      </c>
      <c r="J1308" s="212" t="str">
        <f t="shared" si="739"/>
        <v/>
      </c>
      <c r="K1308" s="212" t="str">
        <f t="shared" si="744"/>
        <v/>
      </c>
      <c r="L1308" s="212" t="str">
        <f t="shared" si="706"/>
        <v>NO</v>
      </c>
      <c r="M1308" s="212" t="str">
        <f t="shared" si="707"/>
        <v>W/C</v>
      </c>
      <c r="N1308" s="212" t="str">
        <f t="shared" si="708"/>
        <v>W/C</v>
      </c>
      <c r="O1308" s="212"/>
      <c r="P1308" s="110">
        <v>-21755004.93</v>
      </c>
      <c r="Q1308" s="110">
        <v>-21303580.879999999</v>
      </c>
      <c r="R1308" s="110">
        <v>-20852156.829999998</v>
      </c>
      <c r="S1308" s="110">
        <v>-20400732.780000001</v>
      </c>
      <c r="T1308" s="110">
        <v>-19949308.73</v>
      </c>
      <c r="U1308" s="110">
        <v>-19497884.68</v>
      </c>
      <c r="V1308" s="110">
        <v>-19107371.079999998</v>
      </c>
      <c r="W1308" s="110">
        <v>-18948796.93</v>
      </c>
      <c r="X1308" s="110">
        <v>-18790222.780000001</v>
      </c>
      <c r="Y1308" s="110">
        <v>-18631648.629999999</v>
      </c>
      <c r="Z1308" s="110">
        <v>-18473074.48</v>
      </c>
      <c r="AA1308" s="110">
        <v>-18314500.329999998</v>
      </c>
      <c r="AB1308" s="110">
        <v>-18155926.18</v>
      </c>
      <c r="AC1308" s="110"/>
      <c r="AD1308" s="533">
        <f t="shared" si="740"/>
        <v>-19518728.640416667</v>
      </c>
      <c r="AE1308" s="142"/>
      <c r="AF1308" s="120"/>
      <c r="AG1308" s="269"/>
      <c r="AH1308" s="116"/>
      <c r="AI1308" s="116"/>
      <c r="AJ1308" s="116"/>
      <c r="AK1308" s="117"/>
      <c r="AL1308" s="116">
        <f t="shared" si="689"/>
        <v>0</v>
      </c>
      <c r="AM1308" s="115"/>
      <c r="AN1308" s="116">
        <f>AD1308</f>
        <v>-19518728.640416667</v>
      </c>
      <c r="AO1308" s="348">
        <f t="shared" si="690"/>
        <v>-19518728.640416667</v>
      </c>
      <c r="AP1308" s="297"/>
      <c r="AQ1308" s="101">
        <f t="shared" si="742"/>
        <v>-18155926.18</v>
      </c>
      <c r="AR1308" s="116"/>
      <c r="AS1308" s="116"/>
      <c r="AT1308" s="116"/>
      <c r="AU1308" s="117"/>
      <c r="AV1308" s="116">
        <f t="shared" si="691"/>
        <v>0</v>
      </c>
      <c r="AW1308" s="115"/>
      <c r="AX1308" s="116">
        <f>AQ1308</f>
        <v>-18155926.18</v>
      </c>
      <c r="AY1308" s="343">
        <f t="shared" si="692"/>
        <v>-18155926.18</v>
      </c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</row>
    <row r="1309" spans="1:76" s="21" customFormat="1" ht="12" customHeight="1">
      <c r="A1309" s="423" t="s">
        <v>1665</v>
      </c>
      <c r="B1309" s="424"/>
      <c r="C1309" s="454" t="s">
        <v>1658</v>
      </c>
      <c r="D1309" s="411" t="str">
        <f t="shared" si="701"/>
        <v>W/C</v>
      </c>
      <c r="E1309" s="411"/>
      <c r="F1309" s="561">
        <v>43237</v>
      </c>
      <c r="G1309" s="411"/>
      <c r="H1309" s="412" t="str">
        <f t="shared" si="737"/>
        <v/>
      </c>
      <c r="I1309" s="412" t="str">
        <f t="shared" si="738"/>
        <v/>
      </c>
      <c r="J1309" s="412" t="str">
        <f t="shared" si="739"/>
        <v/>
      </c>
      <c r="K1309" s="412"/>
      <c r="L1309" s="412" t="str">
        <f t="shared" ref="L1309" si="745">IF(VALUE(AM1309),"W/C",IF(ISBLANK(AM1309),"NO","W/C"))</f>
        <v>NO</v>
      </c>
      <c r="M1309" s="412" t="str">
        <f t="shared" ref="M1309" si="746">IF(VALUE(AN1309),"W/C",IF(ISBLANK(AN1309),"NO","W/C"))</f>
        <v>W/C</v>
      </c>
      <c r="N1309" s="412" t="str">
        <f t="shared" ref="N1309" si="747">IF(OR(CONCATENATE(L1309,M1309)="NOW/C",CONCATENATE(L1309,M1309)="W/CNO"),"W/C","")</f>
        <v>W/C</v>
      </c>
      <c r="O1309" s="412"/>
      <c r="P1309" s="413"/>
      <c r="Q1309" s="413"/>
      <c r="R1309" s="413"/>
      <c r="S1309" s="413"/>
      <c r="T1309" s="413"/>
      <c r="U1309" s="413"/>
      <c r="V1309" s="413"/>
      <c r="W1309" s="413"/>
      <c r="X1309" s="413"/>
      <c r="Y1309" s="413"/>
      <c r="Z1309" s="413"/>
      <c r="AA1309" s="413">
        <v>52857.38</v>
      </c>
      <c r="AB1309" s="413">
        <v>63311.39</v>
      </c>
      <c r="AC1309" s="413"/>
      <c r="AD1309" s="534">
        <f t="shared" si="740"/>
        <v>7042.7562499999995</v>
      </c>
      <c r="AE1309" s="466"/>
      <c r="AF1309" s="519"/>
      <c r="AG1309" s="472"/>
      <c r="AH1309" s="416"/>
      <c r="AI1309" s="416"/>
      <c r="AJ1309" s="416"/>
      <c r="AK1309" s="417"/>
      <c r="AL1309" s="416">
        <f t="shared" ref="AL1309" si="748">SUM(AI1309:AK1309)</f>
        <v>0</v>
      </c>
      <c r="AM1309" s="418"/>
      <c r="AN1309" s="416">
        <f t="shared" ref="AN1309" si="749">AD1309</f>
        <v>7042.7562499999995</v>
      </c>
      <c r="AO1309" s="419">
        <f t="shared" ref="AO1309" si="750">AM1309+AN1309</f>
        <v>7042.7562499999995</v>
      </c>
      <c r="AP1309" s="297"/>
      <c r="AQ1309" s="420">
        <f t="shared" si="742"/>
        <v>63311.39</v>
      </c>
      <c r="AR1309" s="416"/>
      <c r="AS1309" s="416"/>
      <c r="AT1309" s="416"/>
      <c r="AU1309" s="417"/>
      <c r="AV1309" s="416">
        <f t="shared" ref="AV1309" si="751">SUM(AS1309:AU1309)</f>
        <v>0</v>
      </c>
      <c r="AW1309" s="418"/>
      <c r="AX1309" s="416">
        <f t="shared" ref="AX1309" si="752">AQ1309</f>
        <v>63311.39</v>
      </c>
      <c r="AY1309" s="421">
        <f t="shared" si="692"/>
        <v>63311.39</v>
      </c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</row>
    <row r="1310" spans="1:76" s="21" customFormat="1" ht="12" customHeight="1">
      <c r="A1310" s="195">
        <v>28300221</v>
      </c>
      <c r="B1310" s="126" t="s">
        <v>2937</v>
      </c>
      <c r="C1310" s="143" t="s">
        <v>1183</v>
      </c>
      <c r="D1310" s="130" t="str">
        <f t="shared" si="701"/>
        <v>W/C</v>
      </c>
      <c r="E1310" s="130"/>
      <c r="F1310" s="143"/>
      <c r="G1310" s="130"/>
      <c r="H1310" s="212" t="str">
        <f t="shared" si="737"/>
        <v/>
      </c>
      <c r="I1310" s="212" t="str">
        <f t="shared" si="738"/>
        <v/>
      </c>
      <c r="J1310" s="212" t="str">
        <f t="shared" si="739"/>
        <v/>
      </c>
      <c r="K1310" s="212" t="str">
        <f t="shared" ref="K1310:K1321" si="753">IF(VALUE(AK1310),K$7,IF(ISBLANK(AK1310),"",K$7))</f>
        <v/>
      </c>
      <c r="L1310" s="212" t="str">
        <f t="shared" si="706"/>
        <v>NO</v>
      </c>
      <c r="M1310" s="212" t="str">
        <f t="shared" si="707"/>
        <v>W/C</v>
      </c>
      <c r="N1310" s="212" t="str">
        <f t="shared" si="708"/>
        <v>W/C</v>
      </c>
      <c r="O1310" s="212"/>
      <c r="P1310" s="110">
        <v>-6364985.4299999997</v>
      </c>
      <c r="Q1310" s="110">
        <v>-6364985.4299999997</v>
      </c>
      <c r="R1310" s="110">
        <v>-6364985.4299999997</v>
      </c>
      <c r="S1310" s="110">
        <v>-6364985.4299999997</v>
      </c>
      <c r="T1310" s="110">
        <v>-6364985.4299999997</v>
      </c>
      <c r="U1310" s="110">
        <v>-6364985.4299999997</v>
      </c>
      <c r="V1310" s="110">
        <v>-6183652.8799999999</v>
      </c>
      <c r="W1310" s="110">
        <v>-5899076</v>
      </c>
      <c r="X1310" s="110">
        <v>-5614499.1200000001</v>
      </c>
      <c r="Y1310" s="110">
        <v>-5329922.24</v>
      </c>
      <c r="Z1310" s="110">
        <v>-5045345.3600000003</v>
      </c>
      <c r="AA1310" s="110">
        <v>-4760768.4800000004</v>
      </c>
      <c r="AB1310" s="110">
        <v>-4476191.5999999996</v>
      </c>
      <c r="AC1310" s="110"/>
      <c r="AD1310" s="533">
        <f t="shared" si="740"/>
        <v>-5839898.3120833337</v>
      </c>
      <c r="AE1310" s="142"/>
      <c r="AF1310" s="120"/>
      <c r="AG1310" s="269"/>
      <c r="AH1310" s="116"/>
      <c r="AI1310" s="116"/>
      <c r="AJ1310" s="116"/>
      <c r="AK1310" s="117"/>
      <c r="AL1310" s="116">
        <f t="shared" si="689"/>
        <v>0</v>
      </c>
      <c r="AM1310" s="115"/>
      <c r="AN1310" s="116">
        <f>AD1310</f>
        <v>-5839898.3120833337</v>
      </c>
      <c r="AO1310" s="348">
        <f t="shared" si="690"/>
        <v>-5839898.3120833337</v>
      </c>
      <c r="AP1310" s="297"/>
      <c r="AQ1310" s="101">
        <f t="shared" si="742"/>
        <v>-4476191.5999999996</v>
      </c>
      <c r="AR1310" s="116"/>
      <c r="AS1310" s="116"/>
      <c r="AT1310" s="116"/>
      <c r="AU1310" s="117"/>
      <c r="AV1310" s="116">
        <f t="shared" si="691"/>
        <v>0</v>
      </c>
      <c r="AW1310" s="115"/>
      <c r="AX1310" s="116">
        <f>AQ1310</f>
        <v>-4476191.5999999996</v>
      </c>
      <c r="AY1310" s="343">
        <f t="shared" si="692"/>
        <v>-4476191.5999999996</v>
      </c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</row>
    <row r="1311" spans="1:76" s="21" customFormat="1" ht="12" customHeight="1">
      <c r="A1311" s="195">
        <v>28300232</v>
      </c>
      <c r="B1311" s="126" t="s">
        <v>361</v>
      </c>
      <c r="C1311" s="109" t="s">
        <v>362</v>
      </c>
      <c r="D1311" s="130" t="str">
        <f t="shared" si="701"/>
        <v>Non-Op</v>
      </c>
      <c r="E1311" s="130"/>
      <c r="F1311" s="109"/>
      <c r="G1311" s="130"/>
      <c r="H1311" s="212" t="str">
        <f t="shared" si="737"/>
        <v/>
      </c>
      <c r="I1311" s="212" t="str">
        <f t="shared" si="738"/>
        <v/>
      </c>
      <c r="J1311" s="212" t="str">
        <f t="shared" si="739"/>
        <v/>
      </c>
      <c r="K1311" s="212" t="str">
        <f t="shared" si="753"/>
        <v>Non-Op</v>
      </c>
      <c r="L1311" s="212" t="str">
        <f t="shared" si="706"/>
        <v>NO</v>
      </c>
      <c r="M1311" s="212" t="str">
        <f t="shared" si="707"/>
        <v>NO</v>
      </c>
      <c r="N1311" s="212" t="str">
        <f t="shared" si="708"/>
        <v/>
      </c>
      <c r="O1311" s="212"/>
      <c r="P1311" s="110">
        <v>-4793473.68</v>
      </c>
      <c r="Q1311" s="110">
        <v>-6534914.8700000001</v>
      </c>
      <c r="R1311" s="110">
        <v>-4900370.5</v>
      </c>
      <c r="S1311" s="110">
        <v>-6282494.1699999999</v>
      </c>
      <c r="T1311" s="110">
        <v>-5963671.8399999999</v>
      </c>
      <c r="U1311" s="110">
        <v>-8803085.9700000007</v>
      </c>
      <c r="V1311" s="110">
        <v>-5466402.9699999997</v>
      </c>
      <c r="W1311" s="110">
        <v>-5100701.09</v>
      </c>
      <c r="X1311" s="110">
        <v>-5334763.67</v>
      </c>
      <c r="Y1311" s="110">
        <v>-4673916.8499999996</v>
      </c>
      <c r="Z1311" s="110">
        <v>-5527462.1299999999</v>
      </c>
      <c r="AA1311" s="110">
        <v>-3624880.64</v>
      </c>
      <c r="AB1311" s="110">
        <v>-2873925.61</v>
      </c>
      <c r="AC1311" s="110"/>
      <c r="AD1311" s="533">
        <f t="shared" si="740"/>
        <v>-5503863.6954166666</v>
      </c>
      <c r="AE1311" s="529"/>
      <c r="AF1311" s="118"/>
      <c r="AG1311" s="269" t="s">
        <v>681</v>
      </c>
      <c r="AH1311" s="116"/>
      <c r="AI1311" s="116"/>
      <c r="AJ1311" s="116"/>
      <c r="AK1311" s="117">
        <f>AD1311</f>
        <v>-5503863.6954166666</v>
      </c>
      <c r="AL1311" s="116">
        <f t="shared" si="689"/>
        <v>-5503863.6954166666</v>
      </c>
      <c r="AM1311" s="115"/>
      <c r="AN1311" s="116"/>
      <c r="AO1311" s="348">
        <f t="shared" si="690"/>
        <v>0</v>
      </c>
      <c r="AP1311" s="297"/>
      <c r="AQ1311" s="101">
        <f t="shared" si="742"/>
        <v>-2873925.61</v>
      </c>
      <c r="AR1311" s="116"/>
      <c r="AS1311" s="116"/>
      <c r="AT1311" s="116"/>
      <c r="AU1311" s="117">
        <f>AQ1311</f>
        <v>-2873925.61</v>
      </c>
      <c r="AV1311" s="116">
        <f t="shared" si="691"/>
        <v>-2873925.61</v>
      </c>
      <c r="AW1311" s="115"/>
      <c r="AX1311" s="116"/>
      <c r="AY1311" s="343">
        <f t="shared" si="692"/>
        <v>0</v>
      </c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</row>
    <row r="1312" spans="1:76" s="21" customFormat="1" ht="12" customHeight="1">
      <c r="A1312" s="195">
        <v>28300252</v>
      </c>
      <c r="B1312" s="126" t="s">
        <v>2938</v>
      </c>
      <c r="C1312" s="109" t="s">
        <v>854</v>
      </c>
      <c r="D1312" s="130" t="str">
        <f t="shared" si="701"/>
        <v>W/C</v>
      </c>
      <c r="E1312" s="130"/>
      <c r="F1312" s="109"/>
      <c r="G1312" s="130"/>
      <c r="H1312" s="212" t="str">
        <f t="shared" si="737"/>
        <v/>
      </c>
      <c r="I1312" s="212" t="str">
        <f t="shared" si="738"/>
        <v/>
      </c>
      <c r="J1312" s="212" t="str">
        <f t="shared" si="739"/>
        <v/>
      </c>
      <c r="K1312" s="212" t="str">
        <f t="shared" si="753"/>
        <v/>
      </c>
      <c r="L1312" s="212" t="str">
        <f t="shared" si="706"/>
        <v>NO</v>
      </c>
      <c r="M1312" s="212" t="str">
        <f t="shared" si="707"/>
        <v>W/C</v>
      </c>
      <c r="N1312" s="212" t="str">
        <f t="shared" si="708"/>
        <v>W/C</v>
      </c>
      <c r="O1312" s="212"/>
      <c r="P1312" s="110">
        <v>-8381288.9000000004</v>
      </c>
      <c r="Q1312" s="110">
        <v>-8553610.1500000004</v>
      </c>
      <c r="R1312" s="110">
        <v>-8626765.9700000007</v>
      </c>
      <c r="S1312" s="110">
        <v>-8662077.6500000004</v>
      </c>
      <c r="T1312" s="110">
        <v>-8773206.6799999997</v>
      </c>
      <c r="U1312" s="110">
        <v>-8845346.1099999994</v>
      </c>
      <c r="V1312" s="110">
        <v>-8781661.8900000006</v>
      </c>
      <c r="W1312" s="110">
        <v>-8658943.9499999993</v>
      </c>
      <c r="X1312" s="110">
        <v>-8565263.8499999996</v>
      </c>
      <c r="Y1312" s="110">
        <v>-8466595.1500000004</v>
      </c>
      <c r="Z1312" s="110">
        <v>-8363338.1399999997</v>
      </c>
      <c r="AA1312" s="110">
        <v>-8268037.3799999999</v>
      </c>
      <c r="AB1312" s="110">
        <v>-8149820.4400000004</v>
      </c>
      <c r="AC1312" s="110"/>
      <c r="AD1312" s="533">
        <f t="shared" si="740"/>
        <v>-8569200.1325000003</v>
      </c>
      <c r="AE1312" s="112"/>
      <c r="AF1312" s="114"/>
      <c r="AG1312" s="268" t="s">
        <v>124</v>
      </c>
      <c r="AH1312" s="116"/>
      <c r="AI1312" s="116"/>
      <c r="AJ1312" s="116"/>
      <c r="AK1312" s="117"/>
      <c r="AL1312" s="116">
        <f t="shared" si="689"/>
        <v>0</v>
      </c>
      <c r="AM1312" s="115"/>
      <c r="AN1312" s="116">
        <f>AD1312</f>
        <v>-8569200.1325000003</v>
      </c>
      <c r="AO1312" s="348">
        <f t="shared" si="690"/>
        <v>-8569200.1325000003</v>
      </c>
      <c r="AP1312" s="297"/>
      <c r="AQ1312" s="101">
        <f t="shared" si="742"/>
        <v>-8149820.4400000004</v>
      </c>
      <c r="AR1312" s="116"/>
      <c r="AS1312" s="116"/>
      <c r="AT1312" s="116"/>
      <c r="AU1312" s="117"/>
      <c r="AV1312" s="116">
        <f t="shared" si="691"/>
        <v>0</v>
      </c>
      <c r="AW1312" s="115"/>
      <c r="AX1312" s="116">
        <f>AQ1312</f>
        <v>-8149820.4400000004</v>
      </c>
      <c r="AY1312" s="343">
        <f t="shared" si="692"/>
        <v>-8149820.4400000004</v>
      </c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</row>
    <row r="1313" spans="1:76" s="21" customFormat="1" ht="12" customHeight="1">
      <c r="A1313" s="195">
        <v>28300262</v>
      </c>
      <c r="B1313" s="126" t="s">
        <v>2939</v>
      </c>
      <c r="C1313" s="109" t="s">
        <v>855</v>
      </c>
      <c r="D1313" s="130" t="str">
        <f t="shared" si="701"/>
        <v>W/C</v>
      </c>
      <c r="E1313" s="130"/>
      <c r="F1313" s="109"/>
      <c r="G1313" s="130"/>
      <c r="H1313" s="212" t="str">
        <f t="shared" si="737"/>
        <v/>
      </c>
      <c r="I1313" s="212" t="str">
        <f t="shared" si="738"/>
        <v/>
      </c>
      <c r="J1313" s="212" t="str">
        <f t="shared" si="739"/>
        <v/>
      </c>
      <c r="K1313" s="212" t="str">
        <f t="shared" si="753"/>
        <v/>
      </c>
      <c r="L1313" s="212" t="str">
        <f t="shared" si="706"/>
        <v>NO</v>
      </c>
      <c r="M1313" s="212" t="str">
        <f t="shared" si="707"/>
        <v>W/C</v>
      </c>
      <c r="N1313" s="212" t="str">
        <f t="shared" si="708"/>
        <v>W/C</v>
      </c>
      <c r="O1313" s="212"/>
      <c r="P1313" s="110">
        <v>-2049957.76</v>
      </c>
      <c r="Q1313" s="110">
        <v>-2311254.67</v>
      </c>
      <c r="R1313" s="110">
        <v>-2391257.9</v>
      </c>
      <c r="S1313" s="110">
        <v>-2777313.7</v>
      </c>
      <c r="T1313" s="110">
        <v>-2866176.58</v>
      </c>
      <c r="U1313" s="110">
        <v>-2705737.22</v>
      </c>
      <c r="V1313" s="110">
        <v>-2464580.38</v>
      </c>
      <c r="W1313" s="110">
        <v>-2354765.7000000002</v>
      </c>
      <c r="X1313" s="110">
        <v>-2138080.69</v>
      </c>
      <c r="Y1313" s="110">
        <v>-1996203.87</v>
      </c>
      <c r="Z1313" s="110">
        <v>-2008871.06</v>
      </c>
      <c r="AA1313" s="110">
        <v>-2054199.64</v>
      </c>
      <c r="AB1313" s="110">
        <v>-2320964.88</v>
      </c>
      <c r="AC1313" s="110"/>
      <c r="AD1313" s="533">
        <f t="shared" si="740"/>
        <v>-2354491.894166667</v>
      </c>
      <c r="AE1313" s="166"/>
      <c r="AF1313" s="168"/>
      <c r="AG1313" s="283" t="s">
        <v>124</v>
      </c>
      <c r="AH1313" s="116"/>
      <c r="AI1313" s="116"/>
      <c r="AJ1313" s="116"/>
      <c r="AK1313" s="117"/>
      <c r="AL1313" s="116">
        <f t="shared" si="689"/>
        <v>0</v>
      </c>
      <c r="AM1313" s="115"/>
      <c r="AN1313" s="116">
        <f>AD1313</f>
        <v>-2354491.894166667</v>
      </c>
      <c r="AO1313" s="348">
        <f t="shared" si="690"/>
        <v>-2354491.894166667</v>
      </c>
      <c r="AP1313" s="297"/>
      <c r="AQ1313" s="101">
        <f t="shared" si="742"/>
        <v>-2320964.88</v>
      </c>
      <c r="AR1313" s="116"/>
      <c r="AS1313" s="116"/>
      <c r="AT1313" s="116"/>
      <c r="AU1313" s="117"/>
      <c r="AV1313" s="116">
        <f t="shared" si="691"/>
        <v>0</v>
      </c>
      <c r="AW1313" s="115"/>
      <c r="AX1313" s="116">
        <f t="shared" ref="AX1313:AX1314" si="754">AQ1313</f>
        <v>-2320964.88</v>
      </c>
      <c r="AY1313" s="343">
        <f t="shared" si="692"/>
        <v>-2320964.88</v>
      </c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</row>
    <row r="1314" spans="1:76" s="21" customFormat="1" ht="12" customHeight="1">
      <c r="A1314" s="195">
        <v>28300311</v>
      </c>
      <c r="B1314" s="126" t="s">
        <v>2940</v>
      </c>
      <c r="C1314" s="126" t="s">
        <v>1251</v>
      </c>
      <c r="D1314" s="130" t="str">
        <f t="shared" si="701"/>
        <v>W/C</v>
      </c>
      <c r="E1314" s="130"/>
      <c r="F1314" s="126"/>
      <c r="G1314" s="130"/>
      <c r="H1314" s="212" t="str">
        <f t="shared" si="737"/>
        <v/>
      </c>
      <c r="I1314" s="212" t="str">
        <f t="shared" si="738"/>
        <v/>
      </c>
      <c r="J1314" s="212" t="str">
        <f t="shared" si="739"/>
        <v/>
      </c>
      <c r="K1314" s="212" t="str">
        <f t="shared" si="753"/>
        <v/>
      </c>
      <c r="L1314" s="212" t="str">
        <f t="shared" si="706"/>
        <v>NO</v>
      </c>
      <c r="M1314" s="212" t="str">
        <f t="shared" si="707"/>
        <v>W/C</v>
      </c>
      <c r="N1314" s="212" t="str">
        <f t="shared" si="708"/>
        <v>W/C</v>
      </c>
      <c r="O1314" s="212"/>
      <c r="P1314" s="110">
        <v>-8455227.6999999993</v>
      </c>
      <c r="Q1314" s="110">
        <v>-8455227.6999999993</v>
      </c>
      <c r="R1314" s="110">
        <v>-8455227.6999999993</v>
      </c>
      <c r="S1314" s="110">
        <v>-8455227.6999999993</v>
      </c>
      <c r="T1314" s="110">
        <v>-8455227.6999999993</v>
      </c>
      <c r="U1314" s="110">
        <v>-8455227.6999999993</v>
      </c>
      <c r="V1314" s="110">
        <v>-8455227.6999999993</v>
      </c>
      <c r="W1314" s="110">
        <v>-8455227.6999999993</v>
      </c>
      <c r="X1314" s="110">
        <v>-8455227.6999999993</v>
      </c>
      <c r="Y1314" s="110">
        <v>-8455227.6999999993</v>
      </c>
      <c r="Z1314" s="110">
        <v>-8455227.6999999993</v>
      </c>
      <c r="AA1314" s="110">
        <v>-8455227.6999999993</v>
      </c>
      <c r="AB1314" s="110">
        <v>-8455227.6999999993</v>
      </c>
      <c r="AC1314" s="110"/>
      <c r="AD1314" s="533">
        <f t="shared" si="740"/>
        <v>-8455227.7000000011</v>
      </c>
      <c r="AE1314" s="529"/>
      <c r="AF1314" s="119"/>
      <c r="AG1314" s="270"/>
      <c r="AH1314" s="116"/>
      <c r="AI1314" s="116"/>
      <c r="AJ1314" s="116"/>
      <c r="AK1314" s="117"/>
      <c r="AL1314" s="116">
        <f t="shared" si="689"/>
        <v>0</v>
      </c>
      <c r="AM1314" s="115"/>
      <c r="AN1314" s="116">
        <f>AD1314</f>
        <v>-8455227.7000000011</v>
      </c>
      <c r="AO1314" s="348">
        <f t="shared" si="690"/>
        <v>-8455227.7000000011</v>
      </c>
      <c r="AP1314" s="297"/>
      <c r="AQ1314" s="101">
        <f t="shared" si="742"/>
        <v>-8455227.6999999993</v>
      </c>
      <c r="AR1314" s="116"/>
      <c r="AS1314" s="116"/>
      <c r="AT1314" s="116"/>
      <c r="AU1314" s="117"/>
      <c r="AV1314" s="116">
        <f t="shared" si="691"/>
        <v>0</v>
      </c>
      <c r="AW1314" s="115"/>
      <c r="AX1314" s="116">
        <f t="shared" si="754"/>
        <v>-8455227.6999999993</v>
      </c>
      <c r="AY1314" s="343">
        <f t="shared" si="692"/>
        <v>-8455227.6999999993</v>
      </c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</row>
    <row r="1315" spans="1:76" s="21" customFormat="1" ht="12" customHeight="1">
      <c r="A1315" s="195">
        <v>28300361</v>
      </c>
      <c r="B1315" s="126" t="s">
        <v>2941</v>
      </c>
      <c r="C1315" s="109" t="s">
        <v>1234</v>
      </c>
      <c r="D1315" s="130" t="str">
        <f t="shared" si="701"/>
        <v>Non-Op</v>
      </c>
      <c r="E1315" s="130"/>
      <c r="F1315" s="109"/>
      <c r="G1315" s="130"/>
      <c r="H1315" s="212" t="str">
        <f t="shared" si="737"/>
        <v/>
      </c>
      <c r="I1315" s="212" t="str">
        <f t="shared" si="738"/>
        <v/>
      </c>
      <c r="J1315" s="212" t="str">
        <f t="shared" si="739"/>
        <v/>
      </c>
      <c r="K1315" s="212" t="str">
        <f t="shared" si="753"/>
        <v>Non-Op</v>
      </c>
      <c r="L1315" s="212" t="str">
        <f t="shared" si="706"/>
        <v>NO</v>
      </c>
      <c r="M1315" s="212" t="str">
        <f t="shared" si="707"/>
        <v>NO</v>
      </c>
      <c r="N1315" s="212" t="str">
        <f t="shared" si="708"/>
        <v/>
      </c>
      <c r="O1315" s="212"/>
      <c r="P1315" s="110">
        <v>-69724158.5</v>
      </c>
      <c r="Q1315" s="110">
        <v>-69658461.980000004</v>
      </c>
      <c r="R1315" s="110">
        <v>-69622842.409999996</v>
      </c>
      <c r="S1315" s="110">
        <v>-69616882.730000004</v>
      </c>
      <c r="T1315" s="110">
        <v>-69838979.519999996</v>
      </c>
      <c r="U1315" s="110">
        <v>-70070164.219999999</v>
      </c>
      <c r="V1315" s="110">
        <v>-797362.18</v>
      </c>
      <c r="W1315" s="110">
        <v>-2511685.7599999998</v>
      </c>
      <c r="X1315" s="110">
        <v>-4201898.9400000004</v>
      </c>
      <c r="Y1315" s="110">
        <v>-1.1100000000000001</v>
      </c>
      <c r="Z1315" s="110">
        <v>-1.1100000000000001</v>
      </c>
      <c r="AA1315" s="110">
        <v>-1.1100000000000001</v>
      </c>
      <c r="AB1315" s="110">
        <v>-1.1100000000000001</v>
      </c>
      <c r="AC1315" s="110"/>
      <c r="AD1315" s="533">
        <f t="shared" si="740"/>
        <v>-32598363.406250004</v>
      </c>
      <c r="AE1315" s="529"/>
      <c r="AF1315" s="119"/>
      <c r="AG1315" s="270" t="s">
        <v>681</v>
      </c>
      <c r="AH1315" s="116"/>
      <c r="AI1315" s="116"/>
      <c r="AJ1315" s="116"/>
      <c r="AK1315" s="117">
        <f>AD1315</f>
        <v>-32598363.406250004</v>
      </c>
      <c r="AL1315" s="116">
        <f t="shared" si="689"/>
        <v>-32598363.406250004</v>
      </c>
      <c r="AM1315" s="115"/>
      <c r="AN1315" s="116"/>
      <c r="AO1315" s="348">
        <f t="shared" si="690"/>
        <v>0</v>
      </c>
      <c r="AP1315" s="297"/>
      <c r="AQ1315" s="101">
        <f t="shared" si="742"/>
        <v>-1.1100000000000001</v>
      </c>
      <c r="AR1315" s="116"/>
      <c r="AS1315" s="116"/>
      <c r="AT1315" s="116"/>
      <c r="AU1315" s="117">
        <f>AQ1315</f>
        <v>-1.1100000000000001</v>
      </c>
      <c r="AV1315" s="116">
        <f t="shared" si="691"/>
        <v>-1.1100000000000001</v>
      </c>
      <c r="AW1315" s="115"/>
      <c r="AX1315" s="116"/>
      <c r="AY1315" s="343">
        <f t="shared" si="692"/>
        <v>0</v>
      </c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</row>
    <row r="1316" spans="1:76" s="21" customFormat="1" ht="12" customHeight="1">
      <c r="A1316" s="195">
        <v>28300362</v>
      </c>
      <c r="B1316" s="126" t="s">
        <v>2942</v>
      </c>
      <c r="C1316" s="109" t="s">
        <v>130</v>
      </c>
      <c r="D1316" s="130" t="str">
        <f t="shared" si="701"/>
        <v>Non-Op</v>
      </c>
      <c r="E1316" s="130"/>
      <c r="F1316" s="109"/>
      <c r="G1316" s="130"/>
      <c r="H1316" s="212" t="str">
        <f t="shared" si="737"/>
        <v/>
      </c>
      <c r="I1316" s="212" t="str">
        <f t="shared" si="738"/>
        <v/>
      </c>
      <c r="J1316" s="212" t="str">
        <f t="shared" si="739"/>
        <v/>
      </c>
      <c r="K1316" s="212" t="str">
        <f t="shared" si="753"/>
        <v>Non-Op</v>
      </c>
      <c r="L1316" s="212" t="str">
        <f t="shared" si="706"/>
        <v>NO</v>
      </c>
      <c r="M1316" s="212" t="str">
        <f t="shared" si="707"/>
        <v>NO</v>
      </c>
      <c r="N1316" s="212" t="str">
        <f t="shared" si="708"/>
        <v/>
      </c>
      <c r="O1316" s="212"/>
      <c r="P1316" s="110">
        <v>-1360673.36</v>
      </c>
      <c r="Q1316" s="110">
        <v>-1397939.63</v>
      </c>
      <c r="R1316" s="110">
        <v>-1417899.94</v>
      </c>
      <c r="S1316" s="110">
        <v>-1439819.57</v>
      </c>
      <c r="T1316" s="110">
        <v>-1457472.87</v>
      </c>
      <c r="U1316" s="110">
        <v>-1469400.92</v>
      </c>
      <c r="V1316" s="110">
        <v>-0.35</v>
      </c>
      <c r="W1316" s="110">
        <v>-755917.62</v>
      </c>
      <c r="X1316" s="110">
        <v>-1482621.9</v>
      </c>
      <c r="Y1316" s="110">
        <v>-0.35</v>
      </c>
      <c r="Z1316" s="110">
        <v>-0.35</v>
      </c>
      <c r="AA1316" s="110">
        <v>-0.35</v>
      </c>
      <c r="AB1316" s="110">
        <v>-0.35</v>
      </c>
      <c r="AC1316" s="110"/>
      <c r="AD1316" s="533">
        <f t="shared" si="740"/>
        <v>-841784.22541666648</v>
      </c>
      <c r="AE1316" s="529"/>
      <c r="AF1316" s="119"/>
      <c r="AG1316" s="270" t="s">
        <v>681</v>
      </c>
      <c r="AH1316" s="116"/>
      <c r="AI1316" s="116"/>
      <c r="AJ1316" s="116"/>
      <c r="AK1316" s="117">
        <f>AD1316</f>
        <v>-841784.22541666648</v>
      </c>
      <c r="AL1316" s="116">
        <f t="shared" si="689"/>
        <v>-841784.22541666648</v>
      </c>
      <c r="AM1316" s="115"/>
      <c r="AN1316" s="116"/>
      <c r="AO1316" s="348">
        <f t="shared" si="690"/>
        <v>0</v>
      </c>
      <c r="AP1316" s="297"/>
      <c r="AQ1316" s="101">
        <f t="shared" si="742"/>
        <v>-0.35</v>
      </c>
      <c r="AR1316" s="116"/>
      <c r="AS1316" s="116"/>
      <c r="AT1316" s="116"/>
      <c r="AU1316" s="117">
        <f>AQ1316</f>
        <v>-0.35</v>
      </c>
      <c r="AV1316" s="116">
        <f t="shared" si="691"/>
        <v>-0.35</v>
      </c>
      <c r="AW1316" s="115"/>
      <c r="AX1316" s="116"/>
      <c r="AY1316" s="343">
        <f t="shared" si="692"/>
        <v>0</v>
      </c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</row>
    <row r="1317" spans="1:76" s="21" customFormat="1" ht="12" customHeight="1">
      <c r="A1317" s="195">
        <v>28300431</v>
      </c>
      <c r="B1317" s="126" t="s">
        <v>2943</v>
      </c>
      <c r="C1317" s="109" t="s">
        <v>202</v>
      </c>
      <c r="D1317" s="130" t="str">
        <f t="shared" si="701"/>
        <v>ERB</v>
      </c>
      <c r="E1317" s="130"/>
      <c r="F1317" s="109"/>
      <c r="G1317" s="130"/>
      <c r="H1317" s="212" t="str">
        <f t="shared" si="737"/>
        <v/>
      </c>
      <c r="I1317" s="212" t="str">
        <f t="shared" si="738"/>
        <v>ERB</v>
      </c>
      <c r="J1317" s="212" t="str">
        <f t="shared" si="739"/>
        <v/>
      </c>
      <c r="K1317" s="212" t="str">
        <f t="shared" si="753"/>
        <v/>
      </c>
      <c r="L1317" s="212" t="str">
        <f t="shared" si="706"/>
        <v>NO</v>
      </c>
      <c r="M1317" s="212" t="str">
        <f t="shared" si="707"/>
        <v>NO</v>
      </c>
      <c r="N1317" s="212" t="str">
        <f t="shared" si="708"/>
        <v/>
      </c>
      <c r="O1317" s="212"/>
      <c r="P1317" s="110">
        <v>-195.35</v>
      </c>
      <c r="Q1317" s="110">
        <v>93656.07</v>
      </c>
      <c r="R1317" s="110">
        <v>187507.48</v>
      </c>
      <c r="S1317" s="110">
        <v>281358.90000000002</v>
      </c>
      <c r="T1317" s="110">
        <v>375210.32</v>
      </c>
      <c r="U1317" s="110">
        <v>469061.73</v>
      </c>
      <c r="V1317" s="110">
        <v>0</v>
      </c>
      <c r="W1317" s="110">
        <v>0</v>
      </c>
      <c r="X1317" s="110">
        <v>0</v>
      </c>
      <c r="Y1317" s="110">
        <v>0</v>
      </c>
      <c r="Z1317" s="110">
        <v>0</v>
      </c>
      <c r="AA1317" s="110">
        <v>0</v>
      </c>
      <c r="AB1317" s="110">
        <v>0</v>
      </c>
      <c r="AC1317" s="110"/>
      <c r="AD1317" s="533">
        <f t="shared" si="740"/>
        <v>117224.73541666666</v>
      </c>
      <c r="AE1317" s="529" t="s">
        <v>434</v>
      </c>
      <c r="AF1317" s="119"/>
      <c r="AG1317" s="269">
        <v>22</v>
      </c>
      <c r="AH1317" s="116"/>
      <c r="AI1317" s="116">
        <f>AD1317</f>
        <v>117224.73541666666</v>
      </c>
      <c r="AJ1317" s="116"/>
      <c r="AK1317" s="117"/>
      <c r="AL1317" s="116">
        <f t="shared" si="689"/>
        <v>117224.73541666666</v>
      </c>
      <c r="AM1317" s="115"/>
      <c r="AN1317" s="116"/>
      <c r="AO1317" s="348">
        <f t="shared" si="690"/>
        <v>0</v>
      </c>
      <c r="AP1317" s="297"/>
      <c r="AQ1317" s="101">
        <f t="shared" si="742"/>
        <v>0</v>
      </c>
      <c r="AR1317" s="116"/>
      <c r="AS1317" s="116">
        <f>AQ1317</f>
        <v>0</v>
      </c>
      <c r="AT1317" s="116"/>
      <c r="AU1317" s="117"/>
      <c r="AV1317" s="116">
        <f t="shared" si="691"/>
        <v>0</v>
      </c>
      <c r="AW1317" s="115"/>
      <c r="AX1317" s="116"/>
      <c r="AY1317" s="343">
        <f t="shared" si="692"/>
        <v>0</v>
      </c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</row>
    <row r="1318" spans="1:76" s="21" customFormat="1" ht="12" customHeight="1">
      <c r="A1318" s="195">
        <v>28300441</v>
      </c>
      <c r="B1318" s="126" t="s">
        <v>2944</v>
      </c>
      <c r="C1318" s="109" t="s">
        <v>1312</v>
      </c>
      <c r="D1318" s="130" t="str">
        <f t="shared" si="701"/>
        <v>W/C</v>
      </c>
      <c r="E1318" s="130"/>
      <c r="F1318" s="109"/>
      <c r="G1318" s="130"/>
      <c r="H1318" s="212" t="str">
        <f t="shared" si="737"/>
        <v/>
      </c>
      <c r="I1318" s="212" t="str">
        <f t="shared" si="738"/>
        <v/>
      </c>
      <c r="J1318" s="212" t="str">
        <f t="shared" si="739"/>
        <v/>
      </c>
      <c r="K1318" s="212" t="str">
        <f t="shared" si="753"/>
        <v/>
      </c>
      <c r="L1318" s="212" t="str">
        <f t="shared" si="706"/>
        <v>NO</v>
      </c>
      <c r="M1318" s="212" t="str">
        <f t="shared" si="707"/>
        <v>W/C</v>
      </c>
      <c r="N1318" s="212" t="str">
        <f t="shared" si="708"/>
        <v>W/C</v>
      </c>
      <c r="O1318" s="212"/>
      <c r="P1318" s="110">
        <v>-3652957.07</v>
      </c>
      <c r="Q1318" s="110">
        <v>-3652957.07</v>
      </c>
      <c r="R1318" s="110">
        <v>-3652957.07</v>
      </c>
      <c r="S1318" s="110">
        <v>-3653111.77</v>
      </c>
      <c r="T1318" s="110">
        <v>-3653111.77</v>
      </c>
      <c r="U1318" s="110">
        <v>-3653111.77</v>
      </c>
      <c r="V1318" s="110">
        <v>-3653111.77</v>
      </c>
      <c r="W1318" s="110">
        <v>-3653111.77</v>
      </c>
      <c r="X1318" s="110">
        <v>-3653111.77</v>
      </c>
      <c r="Y1318" s="110">
        <v>-3653111.77</v>
      </c>
      <c r="Z1318" s="110">
        <v>-3653111.77</v>
      </c>
      <c r="AA1318" s="110">
        <v>-3653111.77</v>
      </c>
      <c r="AB1318" s="110">
        <v>-3653111.77</v>
      </c>
      <c r="AC1318" s="110"/>
      <c r="AD1318" s="533">
        <f t="shared" si="740"/>
        <v>-3653079.5408333335</v>
      </c>
      <c r="AE1318" s="529"/>
      <c r="AF1318" s="119"/>
      <c r="AG1318" s="270"/>
      <c r="AH1318" s="116"/>
      <c r="AI1318" s="116"/>
      <c r="AJ1318" s="116"/>
      <c r="AK1318" s="117"/>
      <c r="AL1318" s="116">
        <f t="shared" ref="AL1318:AL1343" si="755">SUM(AI1318:AK1318)</f>
        <v>0</v>
      </c>
      <c r="AM1318" s="115"/>
      <c r="AN1318" s="116">
        <f>AD1318</f>
        <v>-3653079.5408333335</v>
      </c>
      <c r="AO1318" s="348">
        <f t="shared" ref="AO1318:AO1343" si="756">AM1318+AN1318</f>
        <v>-3653079.5408333335</v>
      </c>
      <c r="AP1318" s="297"/>
      <c r="AQ1318" s="101">
        <f t="shared" si="742"/>
        <v>-3653111.77</v>
      </c>
      <c r="AR1318" s="116"/>
      <c r="AS1318" s="116"/>
      <c r="AT1318" s="116"/>
      <c r="AU1318" s="117"/>
      <c r="AV1318" s="116">
        <f t="shared" ref="AV1318:AV1340" si="757">SUM(AS1318:AU1318)</f>
        <v>0</v>
      </c>
      <c r="AW1318" s="115"/>
      <c r="AX1318" s="116">
        <f>AQ1318</f>
        <v>-3653111.77</v>
      </c>
      <c r="AY1318" s="343">
        <f t="shared" ref="AY1318:AY1343" si="758">AW1318+AX1318</f>
        <v>-3653111.77</v>
      </c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</row>
    <row r="1319" spans="1:76" s="21" customFormat="1" ht="12" customHeight="1">
      <c r="A1319" s="195">
        <v>28300501</v>
      </c>
      <c r="B1319" s="126" t="s">
        <v>2945</v>
      </c>
      <c r="C1319" s="109" t="s">
        <v>761</v>
      </c>
      <c r="D1319" s="130" t="str">
        <f t="shared" si="701"/>
        <v>CRB</v>
      </c>
      <c r="E1319" s="130"/>
      <c r="F1319" s="109"/>
      <c r="G1319" s="130"/>
      <c r="H1319" s="212" t="str">
        <f t="shared" si="737"/>
        <v/>
      </c>
      <c r="I1319" s="212" t="str">
        <f t="shared" si="738"/>
        <v>ERB</v>
      </c>
      <c r="J1319" s="212" t="str">
        <f t="shared" si="739"/>
        <v>GRB</v>
      </c>
      <c r="K1319" s="212" t="str">
        <f t="shared" si="753"/>
        <v/>
      </c>
      <c r="L1319" s="212" t="str">
        <f t="shared" si="706"/>
        <v>NO</v>
      </c>
      <c r="M1319" s="212" t="str">
        <f t="shared" si="707"/>
        <v>NO</v>
      </c>
      <c r="N1319" s="212" t="str">
        <f t="shared" si="708"/>
        <v/>
      </c>
      <c r="O1319" s="212"/>
      <c r="P1319" s="110">
        <v>1140676.5</v>
      </c>
      <c r="Q1319" s="110">
        <v>1129062.45</v>
      </c>
      <c r="R1319" s="110">
        <v>1117448.75</v>
      </c>
      <c r="S1319" s="110">
        <v>1105835.05</v>
      </c>
      <c r="T1319" s="110">
        <v>1094221</v>
      </c>
      <c r="U1319" s="110">
        <v>1082606.95</v>
      </c>
      <c r="V1319" s="110">
        <v>1070991.8500000001</v>
      </c>
      <c r="W1319" s="110">
        <v>1065086.6499999999</v>
      </c>
      <c r="X1319" s="110">
        <v>1059181.24</v>
      </c>
      <c r="Y1319" s="110">
        <v>1053275.93</v>
      </c>
      <c r="Z1319" s="110">
        <v>1047370.63</v>
      </c>
      <c r="AA1319" s="110">
        <v>1041465.32</v>
      </c>
      <c r="AB1319" s="110">
        <v>1035560.02</v>
      </c>
      <c r="AC1319" s="110"/>
      <c r="AD1319" s="533">
        <f t="shared" si="740"/>
        <v>1079555.3400000001</v>
      </c>
      <c r="AE1319" s="529" t="s">
        <v>277</v>
      </c>
      <c r="AF1319" s="119" t="s">
        <v>1669</v>
      </c>
      <c r="AG1319" s="269" t="s">
        <v>682</v>
      </c>
      <c r="AH1319" s="116"/>
      <c r="AI1319" s="116">
        <f>AD1319*C1355</f>
        <v>706568.97002999997</v>
      </c>
      <c r="AJ1319" s="116">
        <f>AD1319*C1356</f>
        <v>372986.36997</v>
      </c>
      <c r="AK1319" s="117"/>
      <c r="AL1319" s="116">
        <f t="shared" si="755"/>
        <v>1079555.3399999999</v>
      </c>
      <c r="AM1319" s="115"/>
      <c r="AN1319" s="116"/>
      <c r="AO1319" s="348">
        <f t="shared" si="756"/>
        <v>0</v>
      </c>
      <c r="AP1319" s="297"/>
      <c r="AQ1319" s="101">
        <f t="shared" si="742"/>
        <v>1035560.02</v>
      </c>
      <c r="AR1319" s="116"/>
      <c r="AS1319" s="116">
        <f>AQ1319*C1355</f>
        <v>677774.03308999992</v>
      </c>
      <c r="AT1319" s="116">
        <f>AQ1319*C1356</f>
        <v>357785.98690999998</v>
      </c>
      <c r="AU1319" s="117"/>
      <c r="AV1319" s="116">
        <f t="shared" si="757"/>
        <v>1035560.0199999999</v>
      </c>
      <c r="AW1319" s="115"/>
      <c r="AX1319" s="116"/>
      <c r="AY1319" s="343">
        <f t="shared" si="758"/>
        <v>0</v>
      </c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</row>
    <row r="1320" spans="1:76" s="21" customFormat="1" ht="12" customHeight="1">
      <c r="A1320" s="195">
        <v>28300503</v>
      </c>
      <c r="B1320" s="126" t="s">
        <v>2946</v>
      </c>
      <c r="C1320" s="109" t="s">
        <v>594</v>
      </c>
      <c r="D1320" s="130" t="str">
        <f t="shared" si="701"/>
        <v>AIC</v>
      </c>
      <c r="E1320" s="130"/>
      <c r="F1320" s="109"/>
      <c r="G1320" s="130"/>
      <c r="H1320" s="212" t="str">
        <f t="shared" si="737"/>
        <v>AIC</v>
      </c>
      <c r="I1320" s="212" t="str">
        <f t="shared" si="738"/>
        <v/>
      </c>
      <c r="J1320" s="212" t="str">
        <f t="shared" si="739"/>
        <v/>
      </c>
      <c r="K1320" s="212" t="str">
        <f t="shared" si="753"/>
        <v/>
      </c>
      <c r="L1320" s="212" t="str">
        <f t="shared" si="706"/>
        <v>NO</v>
      </c>
      <c r="M1320" s="212" t="str">
        <f t="shared" si="707"/>
        <v>NO</v>
      </c>
      <c r="N1320" s="212" t="str">
        <f t="shared" si="708"/>
        <v/>
      </c>
      <c r="O1320" s="212"/>
      <c r="P1320" s="110">
        <v>-4726069.29</v>
      </c>
      <c r="Q1320" s="110">
        <v>-4705340.8899999997</v>
      </c>
      <c r="R1320" s="110">
        <v>-4684612.49</v>
      </c>
      <c r="S1320" s="110">
        <v>-4663884.09</v>
      </c>
      <c r="T1320" s="110">
        <v>-4643155.6900000004</v>
      </c>
      <c r="U1320" s="110">
        <v>-4622427.29</v>
      </c>
      <c r="V1320" s="110">
        <v>-4601698.8899999997</v>
      </c>
      <c r="W1320" s="110">
        <v>-4589261.8499999996</v>
      </c>
      <c r="X1320" s="110">
        <v>-4576824.8099999996</v>
      </c>
      <c r="Y1320" s="110">
        <v>-4564387.7699999996</v>
      </c>
      <c r="Z1320" s="110">
        <v>-4551950.7300000004</v>
      </c>
      <c r="AA1320" s="110">
        <v>-4539513.6900000004</v>
      </c>
      <c r="AB1320" s="110">
        <v>-4527076.6500000004</v>
      </c>
      <c r="AC1320" s="110"/>
      <c r="AD1320" s="533">
        <f t="shared" si="740"/>
        <v>-4614135.93</v>
      </c>
      <c r="AE1320" s="531"/>
      <c r="AF1320" s="163"/>
      <c r="AG1320" s="271" t="s">
        <v>707</v>
      </c>
      <c r="AH1320" s="116">
        <f>AD1320</f>
        <v>-4614135.93</v>
      </c>
      <c r="AI1320" s="116"/>
      <c r="AJ1320" s="116"/>
      <c r="AK1320" s="117"/>
      <c r="AL1320" s="116">
        <f t="shared" si="755"/>
        <v>0</v>
      </c>
      <c r="AM1320" s="115"/>
      <c r="AN1320" s="116"/>
      <c r="AO1320" s="348">
        <f t="shared" si="756"/>
        <v>0</v>
      </c>
      <c r="AP1320" s="297"/>
      <c r="AQ1320" s="101">
        <f t="shared" si="742"/>
        <v>-4527076.6500000004</v>
      </c>
      <c r="AR1320" s="116">
        <f>AQ1320</f>
        <v>-4527076.6500000004</v>
      </c>
      <c r="AS1320" s="116"/>
      <c r="AT1320" s="116"/>
      <c r="AU1320" s="117"/>
      <c r="AV1320" s="116">
        <f t="shared" si="757"/>
        <v>0</v>
      </c>
      <c r="AW1320" s="115"/>
      <c r="AX1320" s="116"/>
      <c r="AY1320" s="343">
        <f t="shared" si="758"/>
        <v>0</v>
      </c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</row>
    <row r="1321" spans="1:76" s="21" customFormat="1" ht="12" customHeight="1">
      <c r="A1321" s="195">
        <v>28300511</v>
      </c>
      <c r="B1321" s="126" t="s">
        <v>2947</v>
      </c>
      <c r="C1321" s="109" t="s">
        <v>405</v>
      </c>
      <c r="D1321" s="130" t="str">
        <f t="shared" si="701"/>
        <v>Non-Op</v>
      </c>
      <c r="E1321" s="130"/>
      <c r="F1321" s="109"/>
      <c r="G1321" s="130"/>
      <c r="H1321" s="212" t="str">
        <f t="shared" si="737"/>
        <v/>
      </c>
      <c r="I1321" s="212" t="str">
        <f t="shared" si="738"/>
        <v/>
      </c>
      <c r="J1321" s="212" t="str">
        <f t="shared" si="739"/>
        <v/>
      </c>
      <c r="K1321" s="212" t="str">
        <f t="shared" si="753"/>
        <v>Non-Op</v>
      </c>
      <c r="L1321" s="212" t="str">
        <f t="shared" si="706"/>
        <v>NO</v>
      </c>
      <c r="M1321" s="212" t="str">
        <f t="shared" si="707"/>
        <v>NO</v>
      </c>
      <c r="N1321" s="212" t="str">
        <f t="shared" si="708"/>
        <v/>
      </c>
      <c r="O1321" s="212"/>
      <c r="P1321" s="110">
        <v>-1209020.3999999999</v>
      </c>
      <c r="Q1321" s="110">
        <v>-1209020.3999999999</v>
      </c>
      <c r="R1321" s="110">
        <v>-1209020.3999999999</v>
      </c>
      <c r="S1321" s="110">
        <v>-1209020.3999999999</v>
      </c>
      <c r="T1321" s="110">
        <v>-1209020.3999999999</v>
      </c>
      <c r="U1321" s="110">
        <v>-1209020.3999999999</v>
      </c>
      <c r="V1321" s="110">
        <v>-725412.24</v>
      </c>
      <c r="W1321" s="110">
        <v>-725412.24</v>
      </c>
      <c r="X1321" s="110">
        <v>-725412.24</v>
      </c>
      <c r="Y1321" s="110">
        <v>-725412.24</v>
      </c>
      <c r="Z1321" s="110">
        <v>-725412.24</v>
      </c>
      <c r="AA1321" s="110">
        <v>-725412.24</v>
      </c>
      <c r="AB1321" s="110">
        <v>-725412.24</v>
      </c>
      <c r="AC1321" s="110"/>
      <c r="AD1321" s="533">
        <f t="shared" si="740"/>
        <v>-947065.9800000001</v>
      </c>
      <c r="AE1321" s="531"/>
      <c r="AF1321" s="123"/>
      <c r="AG1321" s="279" t="s">
        <v>815</v>
      </c>
      <c r="AH1321" s="116"/>
      <c r="AI1321" s="116"/>
      <c r="AJ1321" s="116"/>
      <c r="AK1321" s="117">
        <f>AD1321</f>
        <v>-947065.9800000001</v>
      </c>
      <c r="AL1321" s="116">
        <f t="shared" si="755"/>
        <v>-947065.9800000001</v>
      </c>
      <c r="AM1321" s="115"/>
      <c r="AN1321" s="116"/>
      <c r="AO1321" s="348">
        <f t="shared" si="756"/>
        <v>0</v>
      </c>
      <c r="AP1321" s="297"/>
      <c r="AQ1321" s="101">
        <f t="shared" si="742"/>
        <v>-725412.24</v>
      </c>
      <c r="AR1321" s="116"/>
      <c r="AS1321" s="116"/>
      <c r="AT1321" s="116"/>
      <c r="AU1321" s="117">
        <f>AQ1321</f>
        <v>-725412.24</v>
      </c>
      <c r="AV1321" s="116">
        <f t="shared" si="757"/>
        <v>-725412.24</v>
      </c>
      <c r="AW1321" s="115"/>
      <c r="AX1321" s="116"/>
      <c r="AY1321" s="343">
        <f t="shared" si="758"/>
        <v>0</v>
      </c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</row>
    <row r="1322" spans="1:76" s="21" customFormat="1" ht="12" customHeight="1">
      <c r="A1322" s="423" t="s">
        <v>1666</v>
      </c>
      <c r="B1322" s="424"/>
      <c r="C1322" s="454" t="s">
        <v>1659</v>
      </c>
      <c r="D1322" s="411" t="str">
        <f t="shared" si="701"/>
        <v>W/C</v>
      </c>
      <c r="E1322" s="411"/>
      <c r="F1322" s="561">
        <v>43237</v>
      </c>
      <c r="G1322" s="411"/>
      <c r="H1322" s="412" t="str">
        <f t="shared" ref="H1322:H1343" si="759">IF(VALUE(AH1322),H$7,IF(ISBLANK(AH1322),"",H$7))</f>
        <v/>
      </c>
      <c r="I1322" s="412"/>
      <c r="J1322" s="412" t="str">
        <f t="shared" ref="J1322:J1343" si="760">IF(VALUE(AJ1322),J$7,IF(ISBLANK(AJ1322),"",J$7))</f>
        <v/>
      </c>
      <c r="K1322" s="412"/>
      <c r="L1322" s="412" t="str">
        <f t="shared" si="706"/>
        <v>NO</v>
      </c>
      <c r="M1322" s="412" t="str">
        <f t="shared" si="707"/>
        <v>W/C</v>
      </c>
      <c r="N1322" s="412" t="str">
        <f t="shared" si="708"/>
        <v>W/C</v>
      </c>
      <c r="O1322" s="412"/>
      <c r="P1322" s="413"/>
      <c r="Q1322" s="413"/>
      <c r="R1322" s="413"/>
      <c r="S1322" s="413"/>
      <c r="T1322" s="413"/>
      <c r="U1322" s="413"/>
      <c r="V1322" s="413"/>
      <c r="W1322" s="413"/>
      <c r="X1322" s="413"/>
      <c r="Y1322" s="413"/>
      <c r="Z1322" s="413"/>
      <c r="AA1322" s="413">
        <v>-153314.49</v>
      </c>
      <c r="AB1322" s="413">
        <v>159441.35</v>
      </c>
      <c r="AC1322" s="413"/>
      <c r="AD1322" s="534">
        <f t="shared" si="740"/>
        <v>-6132.817916666666</v>
      </c>
      <c r="AE1322" s="530"/>
      <c r="AF1322" s="471"/>
      <c r="AG1322" s="472"/>
      <c r="AH1322" s="416"/>
      <c r="AI1322" s="416"/>
      <c r="AJ1322" s="416"/>
      <c r="AK1322" s="417"/>
      <c r="AL1322" s="416">
        <f t="shared" ref="AL1322" si="761">SUM(AI1322:AK1322)</f>
        <v>0</v>
      </c>
      <c r="AM1322" s="418"/>
      <c r="AN1322" s="416">
        <f>AD1322</f>
        <v>-6132.817916666666</v>
      </c>
      <c r="AO1322" s="419">
        <f t="shared" si="756"/>
        <v>-6132.817916666666</v>
      </c>
      <c r="AP1322" s="297"/>
      <c r="AQ1322" s="420">
        <f t="shared" si="742"/>
        <v>159441.35</v>
      </c>
      <c r="AR1322" s="416"/>
      <c r="AS1322" s="416"/>
      <c r="AT1322" s="416"/>
      <c r="AU1322" s="417"/>
      <c r="AV1322" s="416">
        <f t="shared" si="757"/>
        <v>0</v>
      </c>
      <c r="AW1322" s="418"/>
      <c r="AX1322" s="416">
        <f>AQ1322</f>
        <v>159441.35</v>
      </c>
      <c r="AY1322" s="421">
        <f t="shared" si="758"/>
        <v>159441.35</v>
      </c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</row>
    <row r="1323" spans="1:76" s="21" customFormat="1" ht="12" customHeight="1">
      <c r="A1323" s="195">
        <v>28300561</v>
      </c>
      <c r="B1323" s="126" t="s">
        <v>2948</v>
      </c>
      <c r="C1323" s="109" t="s">
        <v>347</v>
      </c>
      <c r="D1323" s="130" t="str">
        <f t="shared" si="701"/>
        <v>ERB</v>
      </c>
      <c r="E1323" s="130"/>
      <c r="F1323" s="109"/>
      <c r="G1323" s="130"/>
      <c r="H1323" s="212" t="str">
        <f t="shared" si="759"/>
        <v/>
      </c>
      <c r="I1323" s="212" t="str">
        <f t="shared" ref="I1323:I1343" si="762">IF(VALUE(AI1323),I$7,IF(ISBLANK(AI1323),"",I$7))</f>
        <v>ERB</v>
      </c>
      <c r="J1323" s="212" t="str">
        <f t="shared" si="760"/>
        <v/>
      </c>
      <c r="K1323" s="212" t="str">
        <f t="shared" ref="K1323:K1343" si="763">IF(VALUE(AK1323),K$7,IF(ISBLANK(AK1323),"",K$7))</f>
        <v/>
      </c>
      <c r="L1323" s="212" t="str">
        <f t="shared" si="706"/>
        <v>NO</v>
      </c>
      <c r="M1323" s="212" t="str">
        <f t="shared" si="707"/>
        <v>NO</v>
      </c>
      <c r="N1323" s="212" t="str">
        <f t="shared" si="708"/>
        <v/>
      </c>
      <c r="O1323" s="212"/>
      <c r="P1323" s="110">
        <v>-13234103.58</v>
      </c>
      <c r="Q1323" s="110">
        <v>-13157160</v>
      </c>
      <c r="R1323" s="110">
        <v>-13080216.42</v>
      </c>
      <c r="S1323" s="110">
        <v>-13003272.84</v>
      </c>
      <c r="T1323" s="110">
        <v>-12926329.26</v>
      </c>
      <c r="U1323" s="110">
        <v>-12849385.68</v>
      </c>
      <c r="V1323" s="110">
        <v>-12772442.1</v>
      </c>
      <c r="W1323" s="110">
        <v>-12726275.949999999</v>
      </c>
      <c r="X1323" s="110">
        <v>-12680109.800000001</v>
      </c>
      <c r="Y1323" s="110">
        <v>-12633943.66</v>
      </c>
      <c r="Z1323" s="110">
        <v>-12587777.51</v>
      </c>
      <c r="AA1323" s="110">
        <v>-12541611.359999999</v>
      </c>
      <c r="AB1323" s="110">
        <v>-12495445.210000001</v>
      </c>
      <c r="AC1323" s="110"/>
      <c r="AD1323" s="533">
        <f t="shared" si="740"/>
        <v>-12818608.247916667</v>
      </c>
      <c r="AE1323" s="529" t="s">
        <v>848</v>
      </c>
      <c r="AF1323" s="119"/>
      <c r="AG1323" s="269" t="s">
        <v>232</v>
      </c>
      <c r="AH1323" s="116"/>
      <c r="AI1323" s="116">
        <f>AD1323</f>
        <v>-12818608.247916667</v>
      </c>
      <c r="AJ1323" s="116"/>
      <c r="AK1323" s="117"/>
      <c r="AL1323" s="116">
        <f t="shared" si="755"/>
        <v>-12818608.247916667</v>
      </c>
      <c r="AM1323" s="115"/>
      <c r="AN1323" s="116"/>
      <c r="AO1323" s="348">
        <f t="shared" si="756"/>
        <v>0</v>
      </c>
      <c r="AP1323" s="297"/>
      <c r="AQ1323" s="101">
        <f t="shared" si="742"/>
        <v>-12495445.210000001</v>
      </c>
      <c r="AR1323" s="116"/>
      <c r="AS1323" s="116">
        <f>AQ1323</f>
        <v>-12495445.210000001</v>
      </c>
      <c r="AT1323" s="116"/>
      <c r="AU1323" s="117"/>
      <c r="AV1323" s="116">
        <f t="shared" si="757"/>
        <v>-12495445.210000001</v>
      </c>
      <c r="AW1323" s="115"/>
      <c r="AX1323" s="116"/>
      <c r="AY1323" s="343">
        <f t="shared" si="758"/>
        <v>0</v>
      </c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</row>
    <row r="1324" spans="1:76" s="21" customFormat="1" ht="12" customHeight="1">
      <c r="A1324" s="195">
        <v>28300581</v>
      </c>
      <c r="B1324" s="126" t="s">
        <v>2949</v>
      </c>
      <c r="C1324" s="109" t="s">
        <v>518</v>
      </c>
      <c r="D1324" s="130" t="str">
        <f t="shared" si="701"/>
        <v>W/C</v>
      </c>
      <c r="E1324" s="130"/>
      <c r="F1324" s="109"/>
      <c r="G1324" s="130"/>
      <c r="H1324" s="212" t="str">
        <f t="shared" si="759"/>
        <v/>
      </c>
      <c r="I1324" s="212" t="str">
        <f t="shared" si="762"/>
        <v/>
      </c>
      <c r="J1324" s="212" t="str">
        <f t="shared" si="760"/>
        <v/>
      </c>
      <c r="K1324" s="212" t="str">
        <f t="shared" si="763"/>
        <v/>
      </c>
      <c r="L1324" s="212" t="str">
        <f t="shared" si="706"/>
        <v>NO</v>
      </c>
      <c r="M1324" s="212" t="str">
        <f t="shared" si="707"/>
        <v>W/C</v>
      </c>
      <c r="N1324" s="212" t="str">
        <f t="shared" si="708"/>
        <v>W/C</v>
      </c>
      <c r="O1324" s="212"/>
      <c r="P1324" s="110">
        <v>-9745719.0600000005</v>
      </c>
      <c r="Q1324" s="110">
        <v>-10288576.609999999</v>
      </c>
      <c r="R1324" s="110">
        <v>-9741050.9199999999</v>
      </c>
      <c r="S1324" s="110">
        <v>-10159202.51</v>
      </c>
      <c r="T1324" s="110">
        <v>-10026092</v>
      </c>
      <c r="U1324" s="110">
        <v>-10447985.390000001</v>
      </c>
      <c r="V1324" s="110">
        <v>-9973614.6300000008</v>
      </c>
      <c r="W1324" s="110">
        <v>-9626338.8599999994</v>
      </c>
      <c r="X1324" s="110">
        <v>-8761385.8300000001</v>
      </c>
      <c r="Y1324" s="110">
        <v>-8077597.7599999998</v>
      </c>
      <c r="Z1324" s="110">
        <v>-7397152.3600000003</v>
      </c>
      <c r="AA1324" s="110">
        <v>-7265250.7199999997</v>
      </c>
      <c r="AB1324" s="110">
        <v>-7650251.6500000004</v>
      </c>
      <c r="AC1324" s="110"/>
      <c r="AD1324" s="533">
        <f t="shared" si="740"/>
        <v>-9205186.0787500013</v>
      </c>
      <c r="AE1324" s="529"/>
      <c r="AF1324" s="119"/>
      <c r="AG1324" s="270" t="s">
        <v>124</v>
      </c>
      <c r="AH1324" s="116"/>
      <c r="AI1324" s="116"/>
      <c r="AJ1324" s="116"/>
      <c r="AK1324" s="117"/>
      <c r="AL1324" s="116">
        <f t="shared" si="755"/>
        <v>0</v>
      </c>
      <c r="AM1324" s="115"/>
      <c r="AN1324" s="116">
        <f>AD1324</f>
        <v>-9205186.0787500013</v>
      </c>
      <c r="AO1324" s="348">
        <f t="shared" si="756"/>
        <v>-9205186.0787500013</v>
      </c>
      <c r="AP1324" s="297"/>
      <c r="AQ1324" s="101">
        <f t="shared" si="742"/>
        <v>-7650251.6500000004</v>
      </c>
      <c r="AR1324" s="116"/>
      <c r="AS1324" s="116"/>
      <c r="AT1324" s="116"/>
      <c r="AU1324" s="117"/>
      <c r="AV1324" s="116">
        <f t="shared" si="757"/>
        <v>0</v>
      </c>
      <c r="AW1324" s="115"/>
      <c r="AX1324" s="116">
        <f>AQ1324</f>
        <v>-7650251.6500000004</v>
      </c>
      <c r="AY1324" s="343">
        <f t="shared" si="758"/>
        <v>-7650251.6500000004</v>
      </c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</row>
    <row r="1325" spans="1:76" s="21" customFormat="1" ht="12" customHeight="1">
      <c r="A1325" s="195">
        <v>28300651</v>
      </c>
      <c r="B1325" s="126" t="s">
        <v>2950</v>
      </c>
      <c r="C1325" s="109" t="s">
        <v>404</v>
      </c>
      <c r="D1325" s="130" t="str">
        <f t="shared" si="701"/>
        <v>ERB</v>
      </c>
      <c r="E1325" s="130"/>
      <c r="F1325" s="109"/>
      <c r="G1325" s="130"/>
      <c r="H1325" s="212" t="str">
        <f t="shared" si="759"/>
        <v/>
      </c>
      <c r="I1325" s="212" t="str">
        <f t="shared" si="762"/>
        <v>ERB</v>
      </c>
      <c r="J1325" s="212" t="str">
        <f t="shared" si="760"/>
        <v/>
      </c>
      <c r="K1325" s="212" t="str">
        <f t="shared" si="763"/>
        <v/>
      </c>
      <c r="L1325" s="212" t="str">
        <f t="shared" si="706"/>
        <v>NO</v>
      </c>
      <c r="M1325" s="212" t="str">
        <f t="shared" si="707"/>
        <v>NO</v>
      </c>
      <c r="N1325" s="212" t="str">
        <f t="shared" si="708"/>
        <v/>
      </c>
      <c r="O1325" s="212"/>
      <c r="P1325" s="110">
        <v>-7165195.5</v>
      </c>
      <c r="Q1325" s="110">
        <v>-7121600.0199999996</v>
      </c>
      <c r="R1325" s="110">
        <v>-7078004.5499999998</v>
      </c>
      <c r="S1325" s="110">
        <v>-7034409.0700000003</v>
      </c>
      <c r="T1325" s="110">
        <v>-6990813.5999999996</v>
      </c>
      <c r="U1325" s="110">
        <v>-6947218.1200000001</v>
      </c>
      <c r="V1325" s="110">
        <v>-6825557.1399999997</v>
      </c>
      <c r="W1325" s="110">
        <v>-6711797.8600000003</v>
      </c>
      <c r="X1325" s="110">
        <v>-6598038.5700000003</v>
      </c>
      <c r="Y1325" s="110">
        <v>-6484279.29</v>
      </c>
      <c r="Z1325" s="110">
        <v>-6370520</v>
      </c>
      <c r="AA1325" s="110">
        <v>-6256760.7199999997</v>
      </c>
      <c r="AB1325" s="110">
        <v>-6143001.4299999997</v>
      </c>
      <c r="AC1325" s="110"/>
      <c r="AD1325" s="533">
        <f t="shared" si="740"/>
        <v>-6756091.4504166665</v>
      </c>
      <c r="AE1325" s="529" t="s">
        <v>314</v>
      </c>
      <c r="AF1325" s="119"/>
      <c r="AG1325" s="269" t="s">
        <v>232</v>
      </c>
      <c r="AH1325" s="116"/>
      <c r="AI1325" s="116">
        <f>AD1325</f>
        <v>-6756091.4504166665</v>
      </c>
      <c r="AJ1325" s="116"/>
      <c r="AK1325" s="117"/>
      <c r="AL1325" s="116">
        <f t="shared" si="755"/>
        <v>-6756091.4504166665</v>
      </c>
      <c r="AM1325" s="115"/>
      <c r="AN1325" s="116"/>
      <c r="AO1325" s="348">
        <f t="shared" si="756"/>
        <v>0</v>
      </c>
      <c r="AP1325" s="297"/>
      <c r="AQ1325" s="101">
        <f t="shared" si="742"/>
        <v>-6143001.4299999997</v>
      </c>
      <c r="AR1325" s="116"/>
      <c r="AS1325" s="116">
        <f>AQ1325</f>
        <v>-6143001.4299999997</v>
      </c>
      <c r="AT1325" s="116"/>
      <c r="AU1325" s="117"/>
      <c r="AV1325" s="116">
        <f t="shared" si="757"/>
        <v>-6143001.4299999997</v>
      </c>
      <c r="AW1325" s="115"/>
      <c r="AX1325" s="116"/>
      <c r="AY1325" s="343">
        <f t="shared" si="758"/>
        <v>0</v>
      </c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</row>
    <row r="1326" spans="1:76" s="21" customFormat="1" ht="12" customHeight="1">
      <c r="A1326" s="195">
        <v>28300661</v>
      </c>
      <c r="B1326" s="126" t="s">
        <v>2951</v>
      </c>
      <c r="C1326" s="109" t="s">
        <v>746</v>
      </c>
      <c r="D1326" s="130" t="str">
        <f t="shared" si="701"/>
        <v>ERB</v>
      </c>
      <c r="E1326" s="130"/>
      <c r="F1326" s="109"/>
      <c r="G1326" s="130"/>
      <c r="H1326" s="212" t="str">
        <f t="shared" si="759"/>
        <v/>
      </c>
      <c r="I1326" s="212" t="str">
        <f t="shared" si="762"/>
        <v>ERB</v>
      </c>
      <c r="J1326" s="212" t="str">
        <f t="shared" si="760"/>
        <v/>
      </c>
      <c r="K1326" s="212" t="str">
        <f t="shared" si="763"/>
        <v/>
      </c>
      <c r="L1326" s="212" t="str">
        <f t="shared" si="706"/>
        <v>NO</v>
      </c>
      <c r="M1326" s="212" t="str">
        <f t="shared" si="707"/>
        <v>NO</v>
      </c>
      <c r="N1326" s="212" t="str">
        <f t="shared" si="708"/>
        <v/>
      </c>
      <c r="O1326" s="212"/>
      <c r="P1326" s="110">
        <v>-7767519.5499999998</v>
      </c>
      <c r="Q1326" s="110">
        <v>-7683372.2000000002</v>
      </c>
      <c r="R1326" s="110">
        <v>-7599224.8499999996</v>
      </c>
      <c r="S1326" s="110">
        <v>-7515077.5</v>
      </c>
      <c r="T1326" s="110">
        <v>-7430930.1500000004</v>
      </c>
      <c r="U1326" s="110">
        <v>-7346782.7999999998</v>
      </c>
      <c r="V1326" s="110">
        <v>-7262635.4500000002</v>
      </c>
      <c r="W1326" s="110">
        <v>-7212147.04</v>
      </c>
      <c r="X1326" s="110">
        <v>-7161658.6299999999</v>
      </c>
      <c r="Y1326" s="110">
        <v>-7111170.2199999997</v>
      </c>
      <c r="Z1326" s="110">
        <v>-7060681.8099999996</v>
      </c>
      <c r="AA1326" s="110">
        <v>-7010193.4000000004</v>
      </c>
      <c r="AB1326" s="110">
        <v>-6959704.9900000002</v>
      </c>
      <c r="AC1326" s="110"/>
      <c r="AD1326" s="533">
        <f t="shared" si="740"/>
        <v>-7313123.8600000003</v>
      </c>
      <c r="AE1326" s="529" t="s">
        <v>747</v>
      </c>
      <c r="AF1326" s="119"/>
      <c r="AG1326" s="269" t="s">
        <v>232</v>
      </c>
      <c r="AH1326" s="116"/>
      <c r="AI1326" s="116">
        <f>AD1326</f>
        <v>-7313123.8600000003</v>
      </c>
      <c r="AJ1326" s="116"/>
      <c r="AK1326" s="117"/>
      <c r="AL1326" s="116">
        <f t="shared" si="755"/>
        <v>-7313123.8600000003</v>
      </c>
      <c r="AM1326" s="115"/>
      <c r="AN1326" s="116"/>
      <c r="AO1326" s="348">
        <f t="shared" si="756"/>
        <v>0</v>
      </c>
      <c r="AP1326" s="297"/>
      <c r="AQ1326" s="101">
        <f t="shared" si="742"/>
        <v>-6959704.9900000002</v>
      </c>
      <c r="AR1326" s="116"/>
      <c r="AS1326" s="116">
        <f>AQ1326</f>
        <v>-6959704.9900000002</v>
      </c>
      <c r="AT1326" s="116"/>
      <c r="AU1326" s="117"/>
      <c r="AV1326" s="116">
        <f t="shared" si="757"/>
        <v>-6959704.9900000002</v>
      </c>
      <c r="AW1326" s="115"/>
      <c r="AX1326" s="116"/>
      <c r="AY1326" s="343">
        <f t="shared" si="758"/>
        <v>0</v>
      </c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</row>
    <row r="1327" spans="1:76" s="21" customFormat="1" ht="12" customHeight="1">
      <c r="A1327" s="195">
        <v>28300721</v>
      </c>
      <c r="B1327" s="126" t="s">
        <v>2952</v>
      </c>
      <c r="C1327" s="109" t="s">
        <v>879</v>
      </c>
      <c r="D1327" s="130" t="str">
        <f t="shared" si="701"/>
        <v>ERB</v>
      </c>
      <c r="E1327" s="130"/>
      <c r="F1327" s="109"/>
      <c r="G1327" s="130"/>
      <c r="H1327" s="212" t="str">
        <f t="shared" si="759"/>
        <v/>
      </c>
      <c r="I1327" s="212" t="str">
        <f t="shared" si="762"/>
        <v>ERB</v>
      </c>
      <c r="J1327" s="212" t="str">
        <f t="shared" si="760"/>
        <v/>
      </c>
      <c r="K1327" s="212" t="str">
        <f t="shared" si="763"/>
        <v/>
      </c>
      <c r="L1327" s="212" t="str">
        <f t="shared" si="706"/>
        <v>NO</v>
      </c>
      <c r="M1327" s="212" t="str">
        <f t="shared" si="707"/>
        <v>NO</v>
      </c>
      <c r="N1327" s="212" t="str">
        <f t="shared" si="708"/>
        <v/>
      </c>
      <c r="O1327" s="212"/>
      <c r="P1327" s="110">
        <v>0</v>
      </c>
      <c r="Q1327" s="110">
        <v>0</v>
      </c>
      <c r="R1327" s="110">
        <v>0</v>
      </c>
      <c r="S1327" s="110">
        <v>0</v>
      </c>
      <c r="T1327" s="110">
        <v>0</v>
      </c>
      <c r="U1327" s="110">
        <v>0</v>
      </c>
      <c r="V1327" s="110">
        <v>0</v>
      </c>
      <c r="W1327" s="110">
        <v>0</v>
      </c>
      <c r="X1327" s="110">
        <v>0</v>
      </c>
      <c r="Y1327" s="110">
        <v>0</v>
      </c>
      <c r="Z1327" s="110">
        <v>0</v>
      </c>
      <c r="AA1327" s="110">
        <v>0</v>
      </c>
      <c r="AB1327" s="110">
        <v>0</v>
      </c>
      <c r="AC1327" s="110"/>
      <c r="AD1327" s="533">
        <f t="shared" si="740"/>
        <v>0</v>
      </c>
      <c r="AE1327" s="529" t="s">
        <v>958</v>
      </c>
      <c r="AF1327" s="119"/>
      <c r="AG1327" s="269" t="s">
        <v>232</v>
      </c>
      <c r="AH1327" s="116"/>
      <c r="AI1327" s="116">
        <f>AD1327</f>
        <v>0</v>
      </c>
      <c r="AJ1327" s="116"/>
      <c r="AK1327" s="117"/>
      <c r="AL1327" s="116">
        <f t="shared" si="755"/>
        <v>0</v>
      </c>
      <c r="AM1327" s="115"/>
      <c r="AN1327" s="116"/>
      <c r="AO1327" s="348">
        <f t="shared" si="756"/>
        <v>0</v>
      </c>
      <c r="AP1327" s="297"/>
      <c r="AQ1327" s="101">
        <f t="shared" si="742"/>
        <v>0</v>
      </c>
      <c r="AR1327" s="116"/>
      <c r="AS1327" s="116">
        <f>AQ1327</f>
        <v>0</v>
      </c>
      <c r="AT1327" s="116"/>
      <c r="AU1327" s="117"/>
      <c r="AV1327" s="116">
        <f t="shared" si="757"/>
        <v>0</v>
      </c>
      <c r="AW1327" s="115"/>
      <c r="AX1327" s="116"/>
      <c r="AY1327" s="343">
        <f t="shared" si="758"/>
        <v>0</v>
      </c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</row>
    <row r="1328" spans="1:76" s="21" customFormat="1" ht="12" customHeight="1">
      <c r="A1328" s="195">
        <v>28300731</v>
      </c>
      <c r="B1328" s="126" t="s">
        <v>2953</v>
      </c>
      <c r="C1328" s="109" t="s">
        <v>962</v>
      </c>
      <c r="D1328" s="130" t="str">
        <f t="shared" si="701"/>
        <v>ERB</v>
      </c>
      <c r="E1328" s="130"/>
      <c r="F1328" s="109"/>
      <c r="G1328" s="130"/>
      <c r="H1328" s="212" t="str">
        <f t="shared" si="759"/>
        <v/>
      </c>
      <c r="I1328" s="212" t="str">
        <f t="shared" si="762"/>
        <v>ERB</v>
      </c>
      <c r="J1328" s="212" t="str">
        <f t="shared" si="760"/>
        <v/>
      </c>
      <c r="K1328" s="212" t="str">
        <f t="shared" si="763"/>
        <v/>
      </c>
      <c r="L1328" s="212" t="str">
        <f t="shared" si="706"/>
        <v>NO</v>
      </c>
      <c r="M1328" s="212" t="str">
        <f t="shared" si="707"/>
        <v>NO</v>
      </c>
      <c r="N1328" s="212" t="str">
        <f t="shared" si="708"/>
        <v/>
      </c>
      <c r="O1328" s="212"/>
      <c r="P1328" s="110">
        <v>-3691677.42</v>
      </c>
      <c r="Q1328" s="110">
        <v>-3559831.72</v>
      </c>
      <c r="R1328" s="110">
        <v>-3427986.02</v>
      </c>
      <c r="S1328" s="110">
        <v>-3296140.32</v>
      </c>
      <c r="T1328" s="110">
        <v>-3164294.62</v>
      </c>
      <c r="U1328" s="110">
        <v>-3032448.92</v>
      </c>
      <c r="V1328" s="110">
        <v>-2900603.22</v>
      </c>
      <c r="W1328" s="110">
        <v>-2821495.8</v>
      </c>
      <c r="X1328" s="110">
        <v>-2742388.38</v>
      </c>
      <c r="Y1328" s="110">
        <v>-2663280.96</v>
      </c>
      <c r="Z1328" s="110">
        <v>-2584173.54</v>
      </c>
      <c r="AA1328" s="110">
        <v>-2505066.12</v>
      </c>
      <c r="AB1328" s="110">
        <v>-2425958.7000000002</v>
      </c>
      <c r="AC1328" s="110"/>
      <c r="AD1328" s="533">
        <f t="shared" si="740"/>
        <v>-2979710.64</v>
      </c>
      <c r="AE1328" s="529" t="s">
        <v>241</v>
      </c>
      <c r="AF1328" s="119"/>
      <c r="AG1328" s="269" t="s">
        <v>232</v>
      </c>
      <c r="AH1328" s="116"/>
      <c r="AI1328" s="116">
        <f>AD1328</f>
        <v>-2979710.64</v>
      </c>
      <c r="AJ1328" s="116"/>
      <c r="AK1328" s="117"/>
      <c r="AL1328" s="116">
        <f t="shared" si="755"/>
        <v>-2979710.64</v>
      </c>
      <c r="AM1328" s="115"/>
      <c r="AN1328" s="116"/>
      <c r="AO1328" s="348">
        <f t="shared" si="756"/>
        <v>0</v>
      </c>
      <c r="AP1328" s="297"/>
      <c r="AQ1328" s="101">
        <f t="shared" si="742"/>
        <v>-2425958.7000000002</v>
      </c>
      <c r="AR1328" s="116"/>
      <c r="AS1328" s="116">
        <f>AQ1328</f>
        <v>-2425958.7000000002</v>
      </c>
      <c r="AT1328" s="116"/>
      <c r="AU1328" s="117"/>
      <c r="AV1328" s="116">
        <f t="shared" si="757"/>
        <v>-2425958.7000000002</v>
      </c>
      <c r="AW1328" s="115"/>
      <c r="AX1328" s="116"/>
      <c r="AY1328" s="343">
        <f t="shared" si="758"/>
        <v>0</v>
      </c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</row>
    <row r="1329" spans="1:76" s="21" customFormat="1" ht="12" customHeight="1">
      <c r="A1329" s="195">
        <v>28300741</v>
      </c>
      <c r="B1329" s="126" t="s">
        <v>2954</v>
      </c>
      <c r="C1329" s="109" t="s">
        <v>1051</v>
      </c>
      <c r="D1329" s="130" t="str">
        <f t="shared" si="701"/>
        <v>ERB</v>
      </c>
      <c r="E1329" s="130"/>
      <c r="F1329" s="109"/>
      <c r="G1329" s="130"/>
      <c r="H1329" s="212" t="str">
        <f t="shared" si="759"/>
        <v/>
      </c>
      <c r="I1329" s="212" t="str">
        <f t="shared" si="762"/>
        <v>ERB</v>
      </c>
      <c r="J1329" s="212" t="str">
        <f t="shared" si="760"/>
        <v/>
      </c>
      <c r="K1329" s="212" t="str">
        <f t="shared" si="763"/>
        <v/>
      </c>
      <c r="L1329" s="212" t="str">
        <f t="shared" si="706"/>
        <v>NO</v>
      </c>
      <c r="M1329" s="212" t="str">
        <f t="shared" si="707"/>
        <v>NO</v>
      </c>
      <c r="N1329" s="212" t="str">
        <f t="shared" si="708"/>
        <v/>
      </c>
      <c r="O1329" s="212"/>
      <c r="P1329" s="110">
        <v>-314226.82</v>
      </c>
      <c r="Q1329" s="110">
        <v>-294587.27</v>
      </c>
      <c r="R1329" s="110">
        <v>-274947.71999999997</v>
      </c>
      <c r="S1329" s="110">
        <v>-255308.17</v>
      </c>
      <c r="T1329" s="110">
        <v>-235668.62</v>
      </c>
      <c r="U1329" s="110">
        <v>-216029.07</v>
      </c>
      <c r="V1329" s="110">
        <v>-196389.52</v>
      </c>
      <c r="W1329" s="110">
        <v>-184605.79</v>
      </c>
      <c r="X1329" s="110">
        <v>-172822.06</v>
      </c>
      <c r="Y1329" s="110">
        <v>-161038.32999999999</v>
      </c>
      <c r="Z1329" s="110">
        <v>-149254.6</v>
      </c>
      <c r="AA1329" s="110">
        <v>-137470.87</v>
      </c>
      <c r="AB1329" s="110">
        <v>-125687.14</v>
      </c>
      <c r="AC1329" s="110"/>
      <c r="AD1329" s="533">
        <f t="shared" si="740"/>
        <v>-208173.25000000003</v>
      </c>
      <c r="AE1329" s="529" t="s">
        <v>448</v>
      </c>
      <c r="AF1329" s="119"/>
      <c r="AG1329" s="269" t="s">
        <v>232</v>
      </c>
      <c r="AH1329" s="116"/>
      <c r="AI1329" s="116">
        <f>AD1329</f>
        <v>-208173.25000000003</v>
      </c>
      <c r="AJ1329" s="116"/>
      <c r="AK1329" s="117"/>
      <c r="AL1329" s="116">
        <f t="shared" si="755"/>
        <v>-208173.25000000003</v>
      </c>
      <c r="AM1329" s="115"/>
      <c r="AN1329" s="116"/>
      <c r="AO1329" s="348">
        <f t="shared" si="756"/>
        <v>0</v>
      </c>
      <c r="AP1329" s="297"/>
      <c r="AQ1329" s="101">
        <f t="shared" si="742"/>
        <v>-125687.14</v>
      </c>
      <c r="AR1329" s="116"/>
      <c r="AS1329" s="116">
        <f>AQ1329</f>
        <v>-125687.14</v>
      </c>
      <c r="AT1329" s="116"/>
      <c r="AU1329" s="117"/>
      <c r="AV1329" s="116">
        <f t="shared" si="757"/>
        <v>-125687.14</v>
      </c>
      <c r="AW1329" s="115"/>
      <c r="AX1329" s="116"/>
      <c r="AY1329" s="343">
        <f t="shared" si="758"/>
        <v>0</v>
      </c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</row>
    <row r="1330" spans="1:76" s="21" customFormat="1" ht="12" customHeight="1">
      <c r="A1330" s="202">
        <v>28300761</v>
      </c>
      <c r="B1330" s="130" t="s">
        <v>2955</v>
      </c>
      <c r="C1330" s="109" t="s">
        <v>1207</v>
      </c>
      <c r="D1330" s="130" t="str">
        <f t="shared" ref="D1330:D1343" si="764">IF(CONCATENATE(H1330,I1330,J1330,K1330,N1330)= "ERBGRB","CRB",CONCATENATE(H1330,I1330,J1330,K1330,N1330))</f>
        <v>Non-Op</v>
      </c>
      <c r="E1330" s="130"/>
      <c r="F1330" s="109"/>
      <c r="G1330" s="130"/>
      <c r="H1330" s="212" t="str">
        <f t="shared" si="759"/>
        <v/>
      </c>
      <c r="I1330" s="212" t="str">
        <f t="shared" si="762"/>
        <v/>
      </c>
      <c r="J1330" s="212" t="str">
        <f t="shared" si="760"/>
        <v/>
      </c>
      <c r="K1330" s="212" t="str">
        <f t="shared" si="763"/>
        <v>Non-Op</v>
      </c>
      <c r="L1330" s="212" t="str">
        <f t="shared" si="706"/>
        <v>NO</v>
      </c>
      <c r="M1330" s="212" t="str">
        <f t="shared" si="707"/>
        <v>NO</v>
      </c>
      <c r="N1330" s="212" t="str">
        <f t="shared" si="708"/>
        <v/>
      </c>
      <c r="O1330" s="212"/>
      <c r="P1330" s="110">
        <v>-2659889.75</v>
      </c>
      <c r="Q1330" s="110">
        <v>-2659889.75</v>
      </c>
      <c r="R1330" s="110">
        <v>-2659889.75</v>
      </c>
      <c r="S1330" s="110">
        <v>-2627938.6</v>
      </c>
      <c r="T1330" s="110">
        <v>-2627938.6</v>
      </c>
      <c r="U1330" s="110">
        <v>-2627938.6</v>
      </c>
      <c r="V1330" s="110">
        <v>-1549497.81</v>
      </c>
      <c r="W1330" s="110">
        <v>-1549497.81</v>
      </c>
      <c r="X1330" s="110">
        <v>-1549497.81</v>
      </c>
      <c r="Y1330" s="110">
        <v>-1522953.6</v>
      </c>
      <c r="Z1330" s="110">
        <v>-1522953.6</v>
      </c>
      <c r="AA1330" s="110">
        <v>-1522953.6</v>
      </c>
      <c r="AB1330" s="110">
        <v>-1667388.66</v>
      </c>
      <c r="AC1330" s="110"/>
      <c r="AD1330" s="533">
        <f t="shared" si="740"/>
        <v>-2048715.7279166672</v>
      </c>
      <c r="AE1330" s="529"/>
      <c r="AF1330" s="119"/>
      <c r="AG1330" s="269" t="s">
        <v>453</v>
      </c>
      <c r="AH1330" s="116"/>
      <c r="AI1330" s="116"/>
      <c r="AJ1330" s="116"/>
      <c r="AK1330" s="117">
        <f>AD1330</f>
        <v>-2048715.7279166672</v>
      </c>
      <c r="AL1330" s="116">
        <f t="shared" si="755"/>
        <v>-2048715.7279166672</v>
      </c>
      <c r="AM1330" s="115"/>
      <c r="AN1330" s="116"/>
      <c r="AO1330" s="348">
        <f t="shared" si="756"/>
        <v>0</v>
      </c>
      <c r="AP1330" s="297"/>
      <c r="AQ1330" s="101">
        <f t="shared" si="742"/>
        <v>-1667388.66</v>
      </c>
      <c r="AR1330" s="116"/>
      <c r="AS1330" s="116"/>
      <c r="AT1330" s="116"/>
      <c r="AU1330" s="117">
        <f>AQ1330</f>
        <v>-1667388.66</v>
      </c>
      <c r="AV1330" s="116">
        <f t="shared" si="757"/>
        <v>-1667388.66</v>
      </c>
      <c r="AW1330" s="115"/>
      <c r="AX1330" s="116"/>
      <c r="AY1330" s="343">
        <f t="shared" si="758"/>
        <v>0</v>
      </c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</row>
    <row r="1331" spans="1:76" s="21" customFormat="1" ht="12" customHeight="1">
      <c r="A1331" s="195">
        <v>28302001</v>
      </c>
      <c r="B1331" s="126" t="s">
        <v>2956</v>
      </c>
      <c r="C1331" s="109" t="s">
        <v>1054</v>
      </c>
      <c r="D1331" s="130" t="str">
        <f t="shared" si="764"/>
        <v>Non-Op</v>
      </c>
      <c r="E1331" s="130"/>
      <c r="F1331" s="109"/>
      <c r="G1331" s="130"/>
      <c r="H1331" s="212" t="str">
        <f t="shared" si="759"/>
        <v/>
      </c>
      <c r="I1331" s="212" t="str">
        <f t="shared" si="762"/>
        <v/>
      </c>
      <c r="J1331" s="212" t="str">
        <f t="shared" si="760"/>
        <v/>
      </c>
      <c r="K1331" s="212" t="str">
        <f t="shared" si="763"/>
        <v>Non-Op</v>
      </c>
      <c r="L1331" s="212" t="str">
        <f t="shared" si="706"/>
        <v>NO</v>
      </c>
      <c r="M1331" s="212" t="str">
        <f t="shared" si="707"/>
        <v>NO</v>
      </c>
      <c r="N1331" s="212" t="str">
        <f t="shared" si="708"/>
        <v/>
      </c>
      <c r="O1331" s="212"/>
      <c r="P1331" s="110">
        <v>-7051664.4900000002</v>
      </c>
      <c r="Q1331" s="110">
        <v>-6767082.6900000004</v>
      </c>
      <c r="R1331" s="110">
        <v>-5552101.8499999996</v>
      </c>
      <c r="S1331" s="110">
        <v>-5064395.2300000004</v>
      </c>
      <c r="T1331" s="110">
        <v>-2914667.85</v>
      </c>
      <c r="U1331" s="110">
        <v>-1225192.3700000001</v>
      </c>
      <c r="V1331" s="110">
        <v>181048.55</v>
      </c>
      <c r="W1331" s="110">
        <v>-241909.85</v>
      </c>
      <c r="X1331" s="110">
        <v>50925.02</v>
      </c>
      <c r="Y1331" s="110">
        <v>369149.93</v>
      </c>
      <c r="Z1331" s="110">
        <v>717432.19</v>
      </c>
      <c r="AA1331" s="110">
        <v>-906318.64</v>
      </c>
      <c r="AB1331" s="110">
        <v>-723973.54</v>
      </c>
      <c r="AC1331" s="110"/>
      <c r="AD1331" s="533">
        <f t="shared" si="740"/>
        <v>-2103410.9837500001</v>
      </c>
      <c r="AE1331" s="531"/>
      <c r="AF1331" s="163"/>
      <c r="AG1331" s="279" t="s">
        <v>681</v>
      </c>
      <c r="AH1331" s="116"/>
      <c r="AI1331" s="116"/>
      <c r="AJ1331" s="116"/>
      <c r="AK1331" s="117">
        <f>AD1331</f>
        <v>-2103410.9837500001</v>
      </c>
      <c r="AL1331" s="116">
        <f t="shared" si="755"/>
        <v>-2103410.9837500001</v>
      </c>
      <c r="AM1331" s="115"/>
      <c r="AN1331" s="116"/>
      <c r="AO1331" s="348">
        <f t="shared" si="756"/>
        <v>0</v>
      </c>
      <c r="AP1331" s="297"/>
      <c r="AQ1331" s="101">
        <f t="shared" si="742"/>
        <v>-723973.54</v>
      </c>
      <c r="AR1331" s="116"/>
      <c r="AS1331" s="116"/>
      <c r="AT1331" s="116"/>
      <c r="AU1331" s="117">
        <f>AQ1331</f>
        <v>-723973.54</v>
      </c>
      <c r="AV1331" s="116">
        <f t="shared" si="757"/>
        <v>-723973.54</v>
      </c>
      <c r="AW1331" s="115"/>
      <c r="AX1331" s="116"/>
      <c r="AY1331" s="343">
        <f t="shared" si="758"/>
        <v>0</v>
      </c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</row>
    <row r="1332" spans="1:76" s="21" customFormat="1" ht="12" customHeight="1">
      <c r="A1332" s="195">
        <v>28302002</v>
      </c>
      <c r="B1332" s="126" t="s">
        <v>2957</v>
      </c>
      <c r="C1332" s="109" t="s">
        <v>1055</v>
      </c>
      <c r="D1332" s="130" t="str">
        <f t="shared" si="764"/>
        <v>Non-Op</v>
      </c>
      <c r="E1332" s="130"/>
      <c r="F1332" s="109"/>
      <c r="G1332" s="130"/>
      <c r="H1332" s="212" t="str">
        <f t="shared" si="759"/>
        <v/>
      </c>
      <c r="I1332" s="212" t="str">
        <f t="shared" si="762"/>
        <v/>
      </c>
      <c r="J1332" s="212" t="str">
        <f t="shared" si="760"/>
        <v/>
      </c>
      <c r="K1332" s="212" t="str">
        <f t="shared" si="763"/>
        <v>Non-Op</v>
      </c>
      <c r="L1332" s="212" t="str">
        <f t="shared" si="706"/>
        <v>NO</v>
      </c>
      <c r="M1332" s="212" t="str">
        <f t="shared" si="707"/>
        <v>NO</v>
      </c>
      <c r="N1332" s="212" t="str">
        <f t="shared" si="708"/>
        <v/>
      </c>
      <c r="O1332" s="212"/>
      <c r="P1332" s="110">
        <v>-23224488.18</v>
      </c>
      <c r="Q1332" s="110">
        <v>-23622833.760000002</v>
      </c>
      <c r="R1332" s="110">
        <v>-23900395.43</v>
      </c>
      <c r="S1332" s="110">
        <v>-24332861.859999999</v>
      </c>
      <c r="T1332" s="110">
        <v>-23788022.039999999</v>
      </c>
      <c r="U1332" s="110">
        <v>-23367444.789999999</v>
      </c>
      <c r="V1332" s="110">
        <v>-13139974.640000001</v>
      </c>
      <c r="W1332" s="110">
        <v>-13330199.07</v>
      </c>
      <c r="X1332" s="110">
        <v>-12156443.26</v>
      </c>
      <c r="Y1332" s="110">
        <v>-11137737.289999999</v>
      </c>
      <c r="Z1332" s="110">
        <v>-10392296.92</v>
      </c>
      <c r="AA1332" s="110">
        <v>-9886185.6400000006</v>
      </c>
      <c r="AB1332" s="110">
        <v>-9703073.6400000006</v>
      </c>
      <c r="AC1332" s="110"/>
      <c r="AD1332" s="533">
        <f t="shared" si="740"/>
        <v>-17126514.634166665</v>
      </c>
      <c r="AE1332" s="531"/>
      <c r="AF1332" s="163"/>
      <c r="AG1332" s="279" t="s">
        <v>681</v>
      </c>
      <c r="AH1332" s="116"/>
      <c r="AI1332" s="116"/>
      <c r="AJ1332" s="116"/>
      <c r="AK1332" s="117">
        <f>AD1332</f>
        <v>-17126514.634166665</v>
      </c>
      <c r="AL1332" s="116">
        <f t="shared" si="755"/>
        <v>-17126514.634166665</v>
      </c>
      <c r="AM1332" s="115"/>
      <c r="AN1332" s="116"/>
      <c r="AO1332" s="348">
        <f t="shared" si="756"/>
        <v>0</v>
      </c>
      <c r="AP1332" s="297"/>
      <c r="AQ1332" s="101">
        <f t="shared" si="742"/>
        <v>-9703073.6400000006</v>
      </c>
      <c r="AR1332" s="116"/>
      <c r="AS1332" s="116"/>
      <c r="AT1332" s="116"/>
      <c r="AU1332" s="117">
        <f>AQ1332</f>
        <v>-9703073.6400000006</v>
      </c>
      <c r="AV1332" s="116">
        <f t="shared" si="757"/>
        <v>-9703073.6400000006</v>
      </c>
      <c r="AW1332" s="115"/>
      <c r="AX1332" s="116"/>
      <c r="AY1332" s="343">
        <f t="shared" si="758"/>
        <v>0</v>
      </c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</row>
    <row r="1333" spans="1:76" s="21" customFormat="1" ht="12" customHeight="1">
      <c r="A1333" s="195">
        <v>28302011</v>
      </c>
      <c r="B1333" s="126" t="s">
        <v>2958</v>
      </c>
      <c r="C1333" s="109" t="s">
        <v>1056</v>
      </c>
      <c r="D1333" s="130" t="str">
        <f t="shared" si="764"/>
        <v>Non-Op</v>
      </c>
      <c r="E1333" s="130"/>
      <c r="F1333" s="109"/>
      <c r="G1333" s="130"/>
      <c r="H1333" s="212" t="str">
        <f t="shared" si="759"/>
        <v/>
      </c>
      <c r="I1333" s="212" t="str">
        <f t="shared" si="762"/>
        <v/>
      </c>
      <c r="J1333" s="212" t="str">
        <f t="shared" si="760"/>
        <v/>
      </c>
      <c r="K1333" s="212" t="str">
        <f t="shared" si="763"/>
        <v>Non-Op</v>
      </c>
      <c r="L1333" s="212" t="str">
        <f t="shared" si="706"/>
        <v>NO</v>
      </c>
      <c r="M1333" s="212" t="str">
        <f t="shared" si="707"/>
        <v>NO</v>
      </c>
      <c r="N1333" s="212" t="str">
        <f t="shared" si="708"/>
        <v/>
      </c>
      <c r="O1333" s="212"/>
      <c r="P1333" s="110">
        <v>-5430668.7999999998</v>
      </c>
      <c r="Q1333" s="110">
        <v>-5392144.4900000002</v>
      </c>
      <c r="R1333" s="110">
        <v>-5093890.0599999996</v>
      </c>
      <c r="S1333" s="110">
        <v>-5431238.8099999996</v>
      </c>
      <c r="T1333" s="110">
        <v>-5402826.4699999997</v>
      </c>
      <c r="U1333" s="110">
        <v>-5603740.46</v>
      </c>
      <c r="V1333" s="110">
        <v>-3300896.5</v>
      </c>
      <c r="W1333" s="110">
        <v>-3068528.67</v>
      </c>
      <c r="X1333" s="110">
        <v>-2889639.02</v>
      </c>
      <c r="Y1333" s="110">
        <v>-2902274.45</v>
      </c>
      <c r="Z1333" s="110">
        <v>-2645335.09</v>
      </c>
      <c r="AA1333" s="110">
        <v>-2064809.39</v>
      </c>
      <c r="AB1333" s="110">
        <v>-2199178.7999999998</v>
      </c>
      <c r="AC1333" s="110"/>
      <c r="AD1333" s="533">
        <f t="shared" si="740"/>
        <v>-3967520.600833334</v>
      </c>
      <c r="AE1333" s="531"/>
      <c r="AF1333" s="163"/>
      <c r="AG1333" s="279" t="s">
        <v>681</v>
      </c>
      <c r="AH1333" s="116"/>
      <c r="AI1333" s="116"/>
      <c r="AJ1333" s="116"/>
      <c r="AK1333" s="117">
        <f>AD1333</f>
        <v>-3967520.600833334</v>
      </c>
      <c r="AL1333" s="116">
        <f t="shared" si="755"/>
        <v>-3967520.600833334</v>
      </c>
      <c r="AM1333" s="115"/>
      <c r="AN1333" s="116"/>
      <c r="AO1333" s="348">
        <f t="shared" si="756"/>
        <v>0</v>
      </c>
      <c r="AP1333" s="297"/>
      <c r="AQ1333" s="101">
        <f t="shared" si="742"/>
        <v>-2199178.7999999998</v>
      </c>
      <c r="AR1333" s="116"/>
      <c r="AS1333" s="116"/>
      <c r="AT1333" s="116"/>
      <c r="AU1333" s="117">
        <f>AQ1333</f>
        <v>-2199178.7999999998</v>
      </c>
      <c r="AV1333" s="116">
        <f t="shared" si="757"/>
        <v>-2199178.7999999998</v>
      </c>
      <c r="AW1333" s="115"/>
      <c r="AX1333" s="116"/>
      <c r="AY1333" s="343">
        <f t="shared" si="758"/>
        <v>0</v>
      </c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</row>
    <row r="1334" spans="1:76" s="21" customFormat="1" ht="12" customHeight="1">
      <c r="A1334" s="195">
        <v>28302012</v>
      </c>
      <c r="B1334" s="126" t="s">
        <v>2959</v>
      </c>
      <c r="C1334" s="109" t="s">
        <v>1057</v>
      </c>
      <c r="D1334" s="130" t="str">
        <f t="shared" si="764"/>
        <v>Non-Op</v>
      </c>
      <c r="E1334" s="130"/>
      <c r="F1334" s="109"/>
      <c r="G1334" s="130"/>
      <c r="H1334" s="212" t="str">
        <f t="shared" si="759"/>
        <v/>
      </c>
      <c r="I1334" s="212" t="str">
        <f t="shared" si="762"/>
        <v/>
      </c>
      <c r="J1334" s="212" t="str">
        <f t="shared" si="760"/>
        <v/>
      </c>
      <c r="K1334" s="212" t="str">
        <f t="shared" si="763"/>
        <v>Non-Op</v>
      </c>
      <c r="L1334" s="212" t="str">
        <f t="shared" si="706"/>
        <v>NO</v>
      </c>
      <c r="M1334" s="212" t="str">
        <f t="shared" si="707"/>
        <v>NO</v>
      </c>
      <c r="N1334" s="212" t="str">
        <f t="shared" si="708"/>
        <v/>
      </c>
      <c r="O1334" s="212"/>
      <c r="P1334" s="110">
        <v>-4406058.66</v>
      </c>
      <c r="Q1334" s="110">
        <v>-4312881.63</v>
      </c>
      <c r="R1334" s="110">
        <v>-4262102.24</v>
      </c>
      <c r="S1334" s="110">
        <v>-4198032.9400000004</v>
      </c>
      <c r="T1334" s="110">
        <v>-4007627.18</v>
      </c>
      <c r="U1334" s="110">
        <v>-3816394.21</v>
      </c>
      <c r="V1334" s="110">
        <v>-2063102.8</v>
      </c>
      <c r="W1334" s="110">
        <v>-1947641.24</v>
      </c>
      <c r="X1334" s="110">
        <v>-1376864.42</v>
      </c>
      <c r="Y1334" s="110">
        <v>-903158.65</v>
      </c>
      <c r="Z1334" s="110">
        <v>-592683.63</v>
      </c>
      <c r="AA1334" s="110">
        <v>-317568.18</v>
      </c>
      <c r="AB1334" s="110">
        <v>-197155.51</v>
      </c>
      <c r="AC1334" s="110"/>
      <c r="AD1334" s="533">
        <f t="shared" si="740"/>
        <v>-2508305.3504166668</v>
      </c>
      <c r="AE1334" s="531"/>
      <c r="AF1334" s="163"/>
      <c r="AG1334" s="279" t="s">
        <v>681</v>
      </c>
      <c r="AH1334" s="116"/>
      <c r="AI1334" s="116"/>
      <c r="AJ1334" s="116"/>
      <c r="AK1334" s="117">
        <f>AD1334</f>
        <v>-2508305.3504166668</v>
      </c>
      <c r="AL1334" s="116">
        <f t="shared" si="755"/>
        <v>-2508305.3504166668</v>
      </c>
      <c r="AM1334" s="115"/>
      <c r="AN1334" s="116"/>
      <c r="AO1334" s="348">
        <f t="shared" si="756"/>
        <v>0</v>
      </c>
      <c r="AP1334" s="297"/>
      <c r="AQ1334" s="101">
        <f t="shared" si="742"/>
        <v>-197155.51</v>
      </c>
      <c r="AR1334" s="116"/>
      <c r="AS1334" s="116"/>
      <c r="AT1334" s="116"/>
      <c r="AU1334" s="117">
        <f>AQ1334</f>
        <v>-197155.51</v>
      </c>
      <c r="AV1334" s="116">
        <f t="shared" si="757"/>
        <v>-197155.51</v>
      </c>
      <c r="AW1334" s="115"/>
      <c r="AX1334" s="116"/>
      <c r="AY1334" s="343">
        <f t="shared" si="758"/>
        <v>0</v>
      </c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</row>
    <row r="1335" spans="1:76" s="21" customFormat="1" ht="12" customHeight="1">
      <c r="A1335" s="195">
        <v>28302021</v>
      </c>
      <c r="B1335" s="126" t="s">
        <v>2960</v>
      </c>
      <c r="C1335" s="109" t="s">
        <v>1059</v>
      </c>
      <c r="D1335" s="130" t="str">
        <f t="shared" si="764"/>
        <v>W/C</v>
      </c>
      <c r="E1335" s="130"/>
      <c r="F1335" s="109"/>
      <c r="G1335" s="130"/>
      <c r="H1335" s="212" t="str">
        <f t="shared" si="759"/>
        <v/>
      </c>
      <c r="I1335" s="212" t="str">
        <f t="shared" si="762"/>
        <v/>
      </c>
      <c r="J1335" s="212" t="str">
        <f t="shared" si="760"/>
        <v/>
      </c>
      <c r="K1335" s="212" t="str">
        <f t="shared" si="763"/>
        <v/>
      </c>
      <c r="L1335" s="212" t="str">
        <f t="shared" si="706"/>
        <v>NO</v>
      </c>
      <c r="M1335" s="212" t="str">
        <f t="shared" si="707"/>
        <v>W/C</v>
      </c>
      <c r="N1335" s="212" t="str">
        <f t="shared" si="708"/>
        <v>W/C</v>
      </c>
      <c r="O1335" s="212"/>
      <c r="P1335" s="110">
        <v>-885722.95</v>
      </c>
      <c r="Q1335" s="110">
        <v>-1204589.05</v>
      </c>
      <c r="R1335" s="110">
        <v>-672310.45</v>
      </c>
      <c r="S1335" s="110">
        <v>-818053.25</v>
      </c>
      <c r="T1335" s="110">
        <v>-893511.15</v>
      </c>
      <c r="U1335" s="110">
        <v>-625677.5</v>
      </c>
      <c r="V1335" s="110">
        <v>181360.9</v>
      </c>
      <c r="W1335" s="110">
        <v>335762.98</v>
      </c>
      <c r="X1335" s="110">
        <v>484130.92</v>
      </c>
      <c r="Y1335" s="110">
        <v>236433</v>
      </c>
      <c r="Z1335" s="110">
        <v>-28188.84</v>
      </c>
      <c r="AA1335" s="110">
        <v>-311345.7</v>
      </c>
      <c r="AB1335" s="110">
        <v>-412629.12</v>
      </c>
      <c r="AC1335" s="110"/>
      <c r="AD1335" s="533">
        <f t="shared" si="740"/>
        <v>-330430.34791666671</v>
      </c>
      <c r="AE1335" s="531"/>
      <c r="AF1335" s="163"/>
      <c r="AG1335" s="279" t="s">
        <v>124</v>
      </c>
      <c r="AH1335" s="116"/>
      <c r="AI1335" s="116"/>
      <c r="AJ1335" s="116"/>
      <c r="AK1335" s="117"/>
      <c r="AL1335" s="116">
        <f t="shared" si="755"/>
        <v>0</v>
      </c>
      <c r="AM1335" s="115"/>
      <c r="AN1335" s="116">
        <f>AD1335</f>
        <v>-330430.34791666671</v>
      </c>
      <c r="AO1335" s="348">
        <f t="shared" si="756"/>
        <v>-330430.34791666671</v>
      </c>
      <c r="AP1335" s="297"/>
      <c r="AQ1335" s="101">
        <f t="shared" si="742"/>
        <v>-412629.12</v>
      </c>
      <c r="AR1335" s="116"/>
      <c r="AS1335" s="116"/>
      <c r="AT1335" s="116"/>
      <c r="AU1335" s="117"/>
      <c r="AV1335" s="116">
        <f t="shared" si="757"/>
        <v>0</v>
      </c>
      <c r="AW1335" s="115"/>
      <c r="AX1335" s="116">
        <f>AQ1335</f>
        <v>-412629.12</v>
      </c>
      <c r="AY1335" s="343">
        <f t="shared" si="758"/>
        <v>-412629.12</v>
      </c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</row>
    <row r="1336" spans="1:76" s="21" customFormat="1" ht="12" customHeight="1">
      <c r="A1336" s="195">
        <v>28302022</v>
      </c>
      <c r="B1336" s="126" t="s">
        <v>2961</v>
      </c>
      <c r="C1336" s="109" t="s">
        <v>1058</v>
      </c>
      <c r="D1336" s="130" t="str">
        <f t="shared" si="764"/>
        <v>W/C</v>
      </c>
      <c r="E1336" s="130"/>
      <c r="F1336" s="109"/>
      <c r="G1336" s="130"/>
      <c r="H1336" s="212" t="str">
        <f t="shared" si="759"/>
        <v/>
      </c>
      <c r="I1336" s="212" t="str">
        <f t="shared" si="762"/>
        <v/>
      </c>
      <c r="J1336" s="212" t="str">
        <f t="shared" si="760"/>
        <v/>
      </c>
      <c r="K1336" s="212" t="str">
        <f t="shared" si="763"/>
        <v/>
      </c>
      <c r="L1336" s="212" t="str">
        <f t="shared" si="706"/>
        <v>NO</v>
      </c>
      <c r="M1336" s="212" t="str">
        <f t="shared" si="707"/>
        <v>W/C</v>
      </c>
      <c r="N1336" s="212" t="str">
        <f t="shared" si="708"/>
        <v>W/C</v>
      </c>
      <c r="O1336" s="212"/>
      <c r="P1336" s="110">
        <v>1193300.77</v>
      </c>
      <c r="Q1336" s="110">
        <v>810815.52</v>
      </c>
      <c r="R1336" s="110">
        <v>560880.17000000004</v>
      </c>
      <c r="S1336" s="110">
        <v>167328.26999999999</v>
      </c>
      <c r="T1336" s="110">
        <v>161563.07</v>
      </c>
      <c r="U1336" s="110">
        <v>478462.52</v>
      </c>
      <c r="V1336" s="110">
        <v>1155549.77</v>
      </c>
      <c r="W1336" s="110">
        <v>1413458.54</v>
      </c>
      <c r="X1336" s="110">
        <v>1699385.09</v>
      </c>
      <c r="Y1336" s="110">
        <v>1639541.08</v>
      </c>
      <c r="Z1336" s="110">
        <v>1567045.93</v>
      </c>
      <c r="AA1336" s="110">
        <v>1334318.26</v>
      </c>
      <c r="AB1336" s="110">
        <v>1084896.6299999999</v>
      </c>
      <c r="AC1336" s="110"/>
      <c r="AD1336" s="533">
        <f t="shared" si="740"/>
        <v>1010620.5766666665</v>
      </c>
      <c r="AE1336" s="531"/>
      <c r="AF1336" s="163"/>
      <c r="AG1336" s="279" t="s">
        <v>124</v>
      </c>
      <c r="AH1336" s="116"/>
      <c r="AI1336" s="116"/>
      <c r="AJ1336" s="116"/>
      <c r="AK1336" s="117"/>
      <c r="AL1336" s="116">
        <f t="shared" si="755"/>
        <v>0</v>
      </c>
      <c r="AM1336" s="115"/>
      <c r="AN1336" s="116">
        <f>AD1336</f>
        <v>1010620.5766666665</v>
      </c>
      <c r="AO1336" s="348">
        <f t="shared" si="756"/>
        <v>1010620.5766666665</v>
      </c>
      <c r="AP1336" s="297"/>
      <c r="AQ1336" s="101">
        <f t="shared" si="742"/>
        <v>1084896.6299999999</v>
      </c>
      <c r="AR1336" s="116"/>
      <c r="AS1336" s="116"/>
      <c r="AT1336" s="116"/>
      <c r="AU1336" s="117"/>
      <c r="AV1336" s="116">
        <f t="shared" si="757"/>
        <v>0</v>
      </c>
      <c r="AW1336" s="115"/>
      <c r="AX1336" s="116">
        <f>AQ1336</f>
        <v>1084896.6299999999</v>
      </c>
      <c r="AY1336" s="343">
        <f t="shared" si="758"/>
        <v>1084896.6299999999</v>
      </c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</row>
    <row r="1337" spans="1:76" s="21" customFormat="1" ht="12" customHeight="1">
      <c r="A1337" s="195">
        <v>28302031</v>
      </c>
      <c r="B1337" s="126" t="s">
        <v>2962</v>
      </c>
      <c r="C1337" s="109" t="s">
        <v>1109</v>
      </c>
      <c r="D1337" s="130" t="str">
        <f t="shared" si="764"/>
        <v>Non-Op</v>
      </c>
      <c r="E1337" s="130"/>
      <c r="F1337" s="109"/>
      <c r="G1337" s="130"/>
      <c r="H1337" s="212" t="str">
        <f t="shared" si="759"/>
        <v/>
      </c>
      <c r="I1337" s="212" t="str">
        <f t="shared" si="762"/>
        <v/>
      </c>
      <c r="J1337" s="212" t="str">
        <f t="shared" si="760"/>
        <v/>
      </c>
      <c r="K1337" s="212" t="str">
        <f t="shared" si="763"/>
        <v>Non-Op</v>
      </c>
      <c r="L1337" s="212" t="str">
        <f t="shared" ref="L1337:L1343" si="765">IF(VALUE(AM1337),"W/C",IF(ISBLANK(AM1337),"NO","W/C"))</f>
        <v>NO</v>
      </c>
      <c r="M1337" s="212" t="str">
        <f t="shared" ref="M1337:M1343" si="766">IF(VALUE(AN1337),"W/C",IF(ISBLANK(AN1337),"NO","W/C"))</f>
        <v>NO</v>
      </c>
      <c r="N1337" s="212" t="str">
        <f t="shared" ref="N1337:N1343" si="767">IF(OR(CONCATENATE(L1337,M1337)="NOW/C",CONCATENATE(L1337,M1337)="W/CNO"),"W/C","")</f>
        <v/>
      </c>
      <c r="O1337" s="212"/>
      <c r="P1337" s="110">
        <v>419644.41</v>
      </c>
      <c r="Q1337" s="110">
        <v>411789.56</v>
      </c>
      <c r="R1337" s="110">
        <v>541994.30000000005</v>
      </c>
      <c r="S1337" s="110">
        <v>562158.53</v>
      </c>
      <c r="T1337" s="110">
        <v>448569.66</v>
      </c>
      <c r="U1337" s="110">
        <v>236763.95</v>
      </c>
      <c r="V1337" s="110">
        <v>-20803.55</v>
      </c>
      <c r="W1337" s="110">
        <v>-251230.67</v>
      </c>
      <c r="X1337" s="110">
        <v>-302195.06</v>
      </c>
      <c r="Y1337" s="110">
        <v>-321252</v>
      </c>
      <c r="Z1337" s="110">
        <v>-566518.61</v>
      </c>
      <c r="AA1337" s="110">
        <v>-301524.84999999998</v>
      </c>
      <c r="AB1337" s="110">
        <v>-402250.1</v>
      </c>
      <c r="AC1337" s="110"/>
      <c r="AD1337" s="533">
        <f t="shared" si="740"/>
        <v>37204.034583333356</v>
      </c>
      <c r="AE1337" s="531"/>
      <c r="AF1337" s="163"/>
      <c r="AG1337" s="279" t="s">
        <v>681</v>
      </c>
      <c r="AH1337" s="116"/>
      <c r="AI1337" s="116"/>
      <c r="AJ1337" s="116"/>
      <c r="AK1337" s="117">
        <f>AD1337</f>
        <v>37204.034583333356</v>
      </c>
      <c r="AL1337" s="116">
        <f t="shared" si="755"/>
        <v>37204.034583333356</v>
      </c>
      <c r="AM1337" s="115"/>
      <c r="AN1337" s="116"/>
      <c r="AO1337" s="348">
        <f t="shared" si="756"/>
        <v>0</v>
      </c>
      <c r="AP1337" s="297"/>
      <c r="AQ1337" s="101">
        <f t="shared" si="742"/>
        <v>-402250.1</v>
      </c>
      <c r="AR1337" s="116"/>
      <c r="AS1337" s="116"/>
      <c r="AT1337" s="116"/>
      <c r="AU1337" s="117">
        <f>AQ1337</f>
        <v>-402250.1</v>
      </c>
      <c r="AV1337" s="116">
        <f t="shared" si="757"/>
        <v>-402250.1</v>
      </c>
      <c r="AW1337" s="115"/>
      <c r="AX1337" s="116"/>
      <c r="AY1337" s="343">
        <f t="shared" si="758"/>
        <v>0</v>
      </c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</row>
    <row r="1338" spans="1:76" s="21" customFormat="1" ht="12" customHeight="1">
      <c r="A1338" s="195">
        <v>28302041</v>
      </c>
      <c r="B1338" s="126" t="s">
        <v>2963</v>
      </c>
      <c r="C1338" s="109" t="s">
        <v>1120</v>
      </c>
      <c r="D1338" s="130" t="str">
        <f t="shared" si="764"/>
        <v>W/C</v>
      </c>
      <c r="E1338" s="130"/>
      <c r="F1338" s="109"/>
      <c r="G1338" s="130"/>
      <c r="H1338" s="212" t="str">
        <f t="shared" si="759"/>
        <v/>
      </c>
      <c r="I1338" s="212" t="str">
        <f t="shared" si="762"/>
        <v/>
      </c>
      <c r="J1338" s="212" t="str">
        <f t="shared" si="760"/>
        <v/>
      </c>
      <c r="K1338" s="212" t="str">
        <f t="shared" si="763"/>
        <v/>
      </c>
      <c r="L1338" s="212" t="str">
        <f t="shared" si="765"/>
        <v>NO</v>
      </c>
      <c r="M1338" s="212" t="str">
        <f t="shared" si="766"/>
        <v>W/C</v>
      </c>
      <c r="N1338" s="212" t="str">
        <f t="shared" si="767"/>
        <v>W/C</v>
      </c>
      <c r="O1338" s="212"/>
      <c r="P1338" s="110">
        <v>-9346719.5999999996</v>
      </c>
      <c r="Q1338" s="110">
        <v>-11565789.539999999</v>
      </c>
      <c r="R1338" s="110">
        <v>-11670358.289999999</v>
      </c>
      <c r="S1338" s="110">
        <v>-11961451.5</v>
      </c>
      <c r="T1338" s="110">
        <v>-11869039.58</v>
      </c>
      <c r="U1338" s="110">
        <v>-11690709.779999999</v>
      </c>
      <c r="V1338" s="110">
        <v>-11627416.529999999</v>
      </c>
      <c r="W1338" s="110">
        <v>-11530346.26</v>
      </c>
      <c r="X1338" s="110">
        <v>-11430680.75</v>
      </c>
      <c r="Y1338" s="110">
        <v>-11331015.25</v>
      </c>
      <c r="Z1338" s="110">
        <v>-11214290.34</v>
      </c>
      <c r="AA1338" s="110">
        <v>-11114363.65</v>
      </c>
      <c r="AB1338" s="110">
        <v>-11016996.369999999</v>
      </c>
      <c r="AC1338" s="110"/>
      <c r="AD1338" s="533">
        <f t="shared" si="740"/>
        <v>-11432276.621250002</v>
      </c>
      <c r="AE1338" s="529"/>
      <c r="AF1338" s="119"/>
      <c r="AG1338" s="269"/>
      <c r="AH1338" s="116"/>
      <c r="AI1338" s="116"/>
      <c r="AJ1338" s="116"/>
      <c r="AK1338" s="117"/>
      <c r="AL1338" s="116">
        <f t="shared" si="755"/>
        <v>0</v>
      </c>
      <c r="AM1338" s="115"/>
      <c r="AN1338" s="116">
        <f>AD1338</f>
        <v>-11432276.621250002</v>
      </c>
      <c r="AO1338" s="348">
        <f t="shared" si="756"/>
        <v>-11432276.621250002</v>
      </c>
      <c r="AP1338" s="297"/>
      <c r="AQ1338" s="101">
        <f t="shared" si="742"/>
        <v>-11016996.369999999</v>
      </c>
      <c r="AR1338" s="116"/>
      <c r="AS1338" s="116"/>
      <c r="AT1338" s="116"/>
      <c r="AU1338" s="117"/>
      <c r="AV1338" s="116">
        <f t="shared" si="757"/>
        <v>0</v>
      </c>
      <c r="AW1338" s="115"/>
      <c r="AX1338" s="116">
        <f>AQ1338</f>
        <v>-11016996.369999999</v>
      </c>
      <c r="AY1338" s="343">
        <f t="shared" si="758"/>
        <v>-11016996.369999999</v>
      </c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</row>
    <row r="1339" spans="1:76" s="21" customFormat="1" ht="12" customHeight="1">
      <c r="A1339" s="423">
        <v>28302042</v>
      </c>
      <c r="B1339" s="424" t="s">
        <v>2964</v>
      </c>
      <c r="C1339" s="410" t="s">
        <v>1121</v>
      </c>
      <c r="D1339" s="411" t="str">
        <f t="shared" si="764"/>
        <v>Non-Op</v>
      </c>
      <c r="E1339" s="411"/>
      <c r="F1339" s="561">
        <v>43056</v>
      </c>
      <c r="G1339" s="411"/>
      <c r="H1339" s="412" t="str">
        <f t="shared" si="759"/>
        <v/>
      </c>
      <c r="I1339" s="412" t="str">
        <f t="shared" si="762"/>
        <v/>
      </c>
      <c r="J1339" s="412" t="str">
        <f t="shared" si="760"/>
        <v/>
      </c>
      <c r="K1339" s="412" t="str">
        <f t="shared" si="763"/>
        <v>Non-Op</v>
      </c>
      <c r="L1339" s="412" t="str">
        <f t="shared" si="765"/>
        <v>NO</v>
      </c>
      <c r="M1339" s="412" t="str">
        <f t="shared" si="766"/>
        <v>NO</v>
      </c>
      <c r="N1339" s="412" t="str">
        <f t="shared" si="767"/>
        <v/>
      </c>
      <c r="O1339" s="412"/>
      <c r="P1339" s="413">
        <v>0</v>
      </c>
      <c r="Q1339" s="413">
        <v>0</v>
      </c>
      <c r="R1339" s="413">
        <v>0</v>
      </c>
      <c r="S1339" s="413">
        <v>0</v>
      </c>
      <c r="T1339" s="413">
        <v>0</v>
      </c>
      <c r="U1339" s="413">
        <v>0</v>
      </c>
      <c r="V1339" s="413">
        <v>0</v>
      </c>
      <c r="W1339" s="413">
        <v>0</v>
      </c>
      <c r="X1339" s="413">
        <v>0</v>
      </c>
      <c r="Y1339" s="413">
        <v>0</v>
      </c>
      <c r="Z1339" s="413">
        <v>0</v>
      </c>
      <c r="AA1339" s="413">
        <v>0</v>
      </c>
      <c r="AB1339" s="413">
        <v>0</v>
      </c>
      <c r="AC1339" s="413"/>
      <c r="AD1339" s="534">
        <f t="shared" si="740"/>
        <v>0</v>
      </c>
      <c r="AE1339" s="466"/>
      <c r="AF1339" s="485"/>
      <c r="AG1339" s="486"/>
      <c r="AH1339" s="416"/>
      <c r="AI1339" s="416"/>
      <c r="AJ1339" s="416"/>
      <c r="AK1339" s="417">
        <f>AD1339</f>
        <v>0</v>
      </c>
      <c r="AL1339" s="416">
        <f t="shared" si="755"/>
        <v>0</v>
      </c>
      <c r="AM1339" s="418"/>
      <c r="AN1339" s="416"/>
      <c r="AO1339" s="419">
        <f t="shared" si="756"/>
        <v>0</v>
      </c>
      <c r="AP1339" s="297"/>
      <c r="AQ1339" s="420">
        <f t="shared" si="742"/>
        <v>0</v>
      </c>
      <c r="AR1339" s="416"/>
      <c r="AS1339" s="416"/>
      <c r="AT1339" s="416"/>
      <c r="AU1339" s="417">
        <f>AQ1339</f>
        <v>0</v>
      </c>
      <c r="AV1339" s="416">
        <f t="shared" si="757"/>
        <v>0</v>
      </c>
      <c r="AW1339" s="418"/>
      <c r="AX1339" s="416"/>
      <c r="AY1339" s="421">
        <f t="shared" si="758"/>
        <v>0</v>
      </c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</row>
    <row r="1340" spans="1:76" s="21" customFormat="1" ht="12" customHeight="1">
      <c r="A1340" s="195">
        <v>28302051</v>
      </c>
      <c r="B1340" s="126" t="s">
        <v>2965</v>
      </c>
      <c r="C1340" s="109" t="s">
        <v>1175</v>
      </c>
      <c r="D1340" s="130" t="str">
        <f t="shared" si="764"/>
        <v>W/C</v>
      </c>
      <c r="E1340" s="130"/>
      <c r="F1340" s="109"/>
      <c r="G1340" s="130"/>
      <c r="H1340" s="212" t="str">
        <f t="shared" si="759"/>
        <v/>
      </c>
      <c r="I1340" s="212" t="str">
        <f t="shared" si="762"/>
        <v/>
      </c>
      <c r="J1340" s="212" t="str">
        <f t="shared" si="760"/>
        <v/>
      </c>
      <c r="K1340" s="212" t="str">
        <f t="shared" si="763"/>
        <v/>
      </c>
      <c r="L1340" s="212" t="str">
        <f t="shared" si="765"/>
        <v>NO</v>
      </c>
      <c r="M1340" s="212" t="str">
        <f t="shared" si="766"/>
        <v>W/C</v>
      </c>
      <c r="N1340" s="212" t="str">
        <f t="shared" si="767"/>
        <v>W/C</v>
      </c>
      <c r="O1340" s="212"/>
      <c r="P1340" s="110">
        <v>-2252757.0299999998</v>
      </c>
      <c r="Q1340" s="110">
        <v>-2533893.4900000002</v>
      </c>
      <c r="R1340" s="110">
        <v>-2443338.11</v>
      </c>
      <c r="S1340" s="110">
        <v>-2406762.73</v>
      </c>
      <c r="T1340" s="110">
        <v>-3256106.63</v>
      </c>
      <c r="U1340" s="110">
        <v>-3194110.98</v>
      </c>
      <c r="V1340" s="110">
        <v>-3053100.3</v>
      </c>
      <c r="W1340" s="110">
        <v>-2962175.64</v>
      </c>
      <c r="X1340" s="110">
        <v>-2869003.99</v>
      </c>
      <c r="Y1340" s="110">
        <v>-2775832.33</v>
      </c>
      <c r="Z1340" s="110">
        <v>-2742072.49</v>
      </c>
      <c r="AA1340" s="110">
        <v>-2885222.72</v>
      </c>
      <c r="AB1340" s="110">
        <v>-2928123.41</v>
      </c>
      <c r="AC1340" s="110"/>
      <c r="AD1340" s="533">
        <f t="shared" si="740"/>
        <v>-2809338.3025000002</v>
      </c>
      <c r="AE1340" s="529"/>
      <c r="AF1340" s="119"/>
      <c r="AG1340" s="269"/>
      <c r="AH1340" s="116"/>
      <c r="AI1340" s="116"/>
      <c r="AJ1340" s="116"/>
      <c r="AK1340" s="117"/>
      <c r="AL1340" s="116">
        <f t="shared" si="755"/>
        <v>0</v>
      </c>
      <c r="AM1340" s="115"/>
      <c r="AN1340" s="116">
        <f>AD1340</f>
        <v>-2809338.3025000002</v>
      </c>
      <c r="AO1340" s="348">
        <f t="shared" si="756"/>
        <v>-2809338.3025000002</v>
      </c>
      <c r="AP1340" s="297"/>
      <c r="AQ1340" s="101">
        <f t="shared" si="742"/>
        <v>-2928123.41</v>
      </c>
      <c r="AR1340" s="116"/>
      <c r="AS1340" s="116"/>
      <c r="AT1340" s="116"/>
      <c r="AU1340" s="117"/>
      <c r="AV1340" s="116">
        <f t="shared" si="757"/>
        <v>0</v>
      </c>
      <c r="AW1340" s="115"/>
      <c r="AX1340" s="116">
        <f>AQ1340</f>
        <v>-2928123.41</v>
      </c>
      <c r="AY1340" s="343">
        <f t="shared" si="758"/>
        <v>-2928123.41</v>
      </c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</row>
    <row r="1341" spans="1:76" s="21" customFormat="1" ht="12" customHeight="1">
      <c r="A1341" s="195">
        <v>28302061</v>
      </c>
      <c r="B1341" s="126" t="s">
        <v>2966</v>
      </c>
      <c r="C1341" s="109" t="s">
        <v>1184</v>
      </c>
      <c r="D1341" s="130" t="str">
        <f t="shared" si="764"/>
        <v>ERB</v>
      </c>
      <c r="E1341" s="130"/>
      <c r="F1341" s="109"/>
      <c r="G1341" s="130"/>
      <c r="H1341" s="212" t="str">
        <f t="shared" si="759"/>
        <v/>
      </c>
      <c r="I1341" s="212" t="str">
        <f t="shared" si="762"/>
        <v>ERB</v>
      </c>
      <c r="J1341" s="212" t="str">
        <f t="shared" si="760"/>
        <v/>
      </c>
      <c r="K1341" s="212" t="str">
        <f t="shared" si="763"/>
        <v/>
      </c>
      <c r="L1341" s="212" t="str">
        <f t="shared" si="765"/>
        <v>NO</v>
      </c>
      <c r="M1341" s="212" t="str">
        <f t="shared" si="766"/>
        <v>NO</v>
      </c>
      <c r="N1341" s="212" t="str">
        <f t="shared" si="767"/>
        <v/>
      </c>
      <c r="O1341" s="212"/>
      <c r="P1341" s="110">
        <v>-1918720.24</v>
      </c>
      <c r="Q1341" s="110">
        <v>-1819801.49</v>
      </c>
      <c r="R1341" s="110">
        <v>-1720882.74</v>
      </c>
      <c r="S1341" s="110">
        <v>-1621963.99</v>
      </c>
      <c r="T1341" s="110">
        <v>-1523045.24</v>
      </c>
      <c r="U1341" s="110">
        <v>-1424126.49</v>
      </c>
      <c r="V1341" s="110">
        <v>-1325207.74</v>
      </c>
      <c r="W1341" s="110">
        <v>-1265856.49</v>
      </c>
      <c r="X1341" s="110">
        <v>-1206505.24</v>
      </c>
      <c r="Y1341" s="110">
        <v>-1147153.99</v>
      </c>
      <c r="Z1341" s="110">
        <v>-1087802.74</v>
      </c>
      <c r="AA1341" s="110">
        <v>-1028451.49</v>
      </c>
      <c r="AB1341" s="110">
        <v>-969100.24</v>
      </c>
      <c r="AC1341" s="110"/>
      <c r="AD1341" s="533">
        <f t="shared" si="740"/>
        <v>-1384558.99</v>
      </c>
      <c r="AE1341" s="529" t="s">
        <v>237</v>
      </c>
      <c r="AF1341" s="119"/>
      <c r="AG1341" s="269" t="s">
        <v>232</v>
      </c>
      <c r="AH1341" s="116"/>
      <c r="AI1341" s="116">
        <f>AD1341</f>
        <v>-1384558.99</v>
      </c>
      <c r="AJ1341" s="116"/>
      <c r="AK1341" s="117"/>
      <c r="AL1341" s="338">
        <f t="shared" si="755"/>
        <v>-1384558.99</v>
      </c>
      <c r="AM1341" s="116"/>
      <c r="AN1341" s="116"/>
      <c r="AO1341" s="348">
        <f t="shared" si="756"/>
        <v>0</v>
      </c>
      <c r="AP1341" s="297"/>
      <c r="AQ1341" s="101">
        <f t="shared" si="742"/>
        <v>-969100.24</v>
      </c>
      <c r="AR1341" s="116"/>
      <c r="AS1341" s="116">
        <f>AQ1341</f>
        <v>-969100.24</v>
      </c>
      <c r="AT1341" s="116"/>
      <c r="AU1341" s="117"/>
      <c r="AV1341" s="338">
        <f>SUM(AS1341:AU1341)</f>
        <v>-969100.24</v>
      </c>
      <c r="AW1341" s="116"/>
      <c r="AX1341" s="116"/>
      <c r="AY1341" s="343">
        <f t="shared" si="758"/>
        <v>0</v>
      </c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</row>
    <row r="1342" spans="1:76" s="21" customFormat="1" ht="12" customHeight="1">
      <c r="A1342" s="423">
        <v>28302071</v>
      </c>
      <c r="B1342" s="424" t="s">
        <v>2967</v>
      </c>
      <c r="C1342" s="410" t="s">
        <v>1185</v>
      </c>
      <c r="D1342" s="411" t="str">
        <f t="shared" si="764"/>
        <v>Non-Op</v>
      </c>
      <c r="E1342" s="411"/>
      <c r="F1342" s="561">
        <v>43056</v>
      </c>
      <c r="G1342" s="411"/>
      <c r="H1342" s="412" t="str">
        <f t="shared" si="759"/>
        <v/>
      </c>
      <c r="I1342" s="412" t="str">
        <f t="shared" si="762"/>
        <v/>
      </c>
      <c r="J1342" s="412" t="str">
        <f t="shared" si="760"/>
        <v/>
      </c>
      <c r="K1342" s="412" t="str">
        <f t="shared" si="763"/>
        <v>Non-Op</v>
      </c>
      <c r="L1342" s="412" t="str">
        <f t="shared" si="765"/>
        <v>NO</v>
      </c>
      <c r="M1342" s="412" t="str">
        <f t="shared" si="766"/>
        <v>NO</v>
      </c>
      <c r="N1342" s="412" t="str">
        <f t="shared" si="767"/>
        <v/>
      </c>
      <c r="O1342" s="412"/>
      <c r="P1342" s="413">
        <v>0</v>
      </c>
      <c r="Q1342" s="413">
        <v>0</v>
      </c>
      <c r="R1342" s="413">
        <v>0</v>
      </c>
      <c r="S1342" s="413">
        <v>0</v>
      </c>
      <c r="T1342" s="413">
        <v>0</v>
      </c>
      <c r="U1342" s="413">
        <v>0</v>
      </c>
      <c r="V1342" s="413">
        <v>0</v>
      </c>
      <c r="W1342" s="413">
        <v>0</v>
      </c>
      <c r="X1342" s="413">
        <v>0</v>
      </c>
      <c r="Y1342" s="413">
        <v>0</v>
      </c>
      <c r="Z1342" s="413">
        <v>0</v>
      </c>
      <c r="AA1342" s="413">
        <v>0</v>
      </c>
      <c r="AB1342" s="413">
        <v>0</v>
      </c>
      <c r="AC1342" s="413"/>
      <c r="AD1342" s="534">
        <f t="shared" si="740"/>
        <v>0</v>
      </c>
      <c r="AE1342" s="530"/>
      <c r="AF1342" s="471"/>
      <c r="AG1342" s="472"/>
      <c r="AH1342" s="416"/>
      <c r="AI1342" s="416"/>
      <c r="AJ1342" s="416"/>
      <c r="AK1342" s="417">
        <f>AD1342</f>
        <v>0</v>
      </c>
      <c r="AL1342" s="487">
        <f t="shared" si="755"/>
        <v>0</v>
      </c>
      <c r="AM1342" s="416"/>
      <c r="AN1342" s="416"/>
      <c r="AO1342" s="419">
        <f t="shared" si="756"/>
        <v>0</v>
      </c>
      <c r="AP1342" s="297"/>
      <c r="AQ1342" s="420">
        <f t="shared" si="742"/>
        <v>0</v>
      </c>
      <c r="AR1342" s="416"/>
      <c r="AS1342" s="416"/>
      <c r="AT1342" s="416"/>
      <c r="AU1342" s="417">
        <f>AQ1342</f>
        <v>0</v>
      </c>
      <c r="AV1342" s="487">
        <f>SUM(AS1342:AU1342)</f>
        <v>0</v>
      </c>
      <c r="AW1342" s="416"/>
      <c r="AX1342" s="416"/>
      <c r="AY1342" s="421">
        <f t="shared" si="758"/>
        <v>0</v>
      </c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</row>
    <row r="1343" spans="1:76" s="21" customFormat="1" ht="12" customHeight="1" thickBot="1">
      <c r="A1343" s="442">
        <v>28302081</v>
      </c>
      <c r="B1343" s="488" t="s">
        <v>2968</v>
      </c>
      <c r="C1343" s="489" t="s">
        <v>1388</v>
      </c>
      <c r="D1343" s="490" t="str">
        <f t="shared" si="764"/>
        <v>W/C</v>
      </c>
      <c r="E1343" s="490"/>
      <c r="F1343" s="577">
        <v>42783</v>
      </c>
      <c r="G1343" s="491"/>
      <c r="H1343" s="491" t="str">
        <f t="shared" si="759"/>
        <v/>
      </c>
      <c r="I1343" s="491" t="str">
        <f t="shared" si="762"/>
        <v/>
      </c>
      <c r="J1343" s="491" t="str">
        <f t="shared" si="760"/>
        <v/>
      </c>
      <c r="K1343" s="491" t="str">
        <f t="shared" si="763"/>
        <v/>
      </c>
      <c r="L1343" s="491" t="str">
        <f t="shared" si="765"/>
        <v>NO</v>
      </c>
      <c r="M1343" s="491" t="str">
        <f t="shared" si="766"/>
        <v>W/C</v>
      </c>
      <c r="N1343" s="491" t="str">
        <f t="shared" si="767"/>
        <v>W/C</v>
      </c>
      <c r="O1343" s="491"/>
      <c r="P1343" s="492">
        <v>-4229236.74</v>
      </c>
      <c r="Q1343" s="492">
        <v>-4275431.6399999997</v>
      </c>
      <c r="R1343" s="492">
        <v>-4294996.87</v>
      </c>
      <c r="S1343" s="492">
        <v>-4341084.78</v>
      </c>
      <c r="T1343" s="492">
        <v>-5122042.3499999996</v>
      </c>
      <c r="U1343" s="492">
        <v>-7024605.7800000003</v>
      </c>
      <c r="V1343" s="492">
        <v>-7578611.3300000001</v>
      </c>
      <c r="W1343" s="492">
        <v>-8187271.8499999996</v>
      </c>
      <c r="X1343" s="492">
        <v>-8220496.71</v>
      </c>
      <c r="Y1343" s="492">
        <v>-8235433.2199999997</v>
      </c>
      <c r="Z1343" s="492">
        <v>-8257141.6500000004</v>
      </c>
      <c r="AA1343" s="492">
        <v>-8259901.0999999996</v>
      </c>
      <c r="AB1343" s="492">
        <v>-8267446.7300000004</v>
      </c>
      <c r="AC1343" s="492"/>
      <c r="AD1343" s="534">
        <f t="shared" si="740"/>
        <v>-6670446.5845833337</v>
      </c>
      <c r="AE1343" s="493"/>
      <c r="AF1343" s="494"/>
      <c r="AG1343" s="495"/>
      <c r="AH1343" s="496"/>
      <c r="AI1343" s="496"/>
      <c r="AJ1343" s="496"/>
      <c r="AK1343" s="497"/>
      <c r="AL1343" s="498">
        <f t="shared" si="755"/>
        <v>0</v>
      </c>
      <c r="AM1343" s="496"/>
      <c r="AN1343" s="496">
        <f>AD1343</f>
        <v>-6670446.5845833337</v>
      </c>
      <c r="AO1343" s="499">
        <f t="shared" si="756"/>
        <v>-6670446.5845833337</v>
      </c>
      <c r="AP1343" s="297"/>
      <c r="AQ1343" s="496">
        <f t="shared" si="742"/>
        <v>-8267446.7300000004</v>
      </c>
      <c r="AR1343" s="496"/>
      <c r="AS1343" s="496"/>
      <c r="AT1343" s="496"/>
      <c r="AU1343" s="497"/>
      <c r="AV1343" s="498">
        <f>SUM(AS1343:AU1343)</f>
        <v>0</v>
      </c>
      <c r="AW1343" s="496"/>
      <c r="AX1343" s="496">
        <f>AQ1343</f>
        <v>-8267446.7300000004</v>
      </c>
      <c r="AY1343" s="500">
        <f t="shared" si="758"/>
        <v>-8267446.7300000004</v>
      </c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</row>
    <row r="1344" spans="1:76" s="21" customFormat="1" ht="15" customHeight="1">
      <c r="A1344" s="169" t="s">
        <v>1198</v>
      </c>
      <c r="B1344" s="169"/>
      <c r="C1344" s="170"/>
      <c r="D1344" s="170"/>
      <c r="E1344" s="170"/>
      <c r="F1344" s="170"/>
      <c r="G1344" s="170"/>
      <c r="H1344" s="170"/>
      <c r="I1344" s="170"/>
      <c r="J1344" s="170"/>
      <c r="K1344" s="170"/>
      <c r="L1344" s="170"/>
      <c r="M1344" s="170"/>
      <c r="N1344" s="170"/>
      <c r="O1344" s="170"/>
      <c r="P1344" s="111">
        <f t="shared" ref="P1344:Z1344" si="768">SUM(P862:P1343)</f>
        <v>-11394749750.969995</v>
      </c>
      <c r="Q1344" s="111">
        <f t="shared" si="768"/>
        <v>-11468802141.549999</v>
      </c>
      <c r="R1344" s="111">
        <f t="shared" si="768"/>
        <v>-11514848529.220009</v>
      </c>
      <c r="S1344" s="111">
        <f t="shared" si="768"/>
        <v>-11573935106.379997</v>
      </c>
      <c r="T1344" s="111">
        <f t="shared" si="768"/>
        <v>-11659356883.090004</v>
      </c>
      <c r="U1344" s="111">
        <f t="shared" si="768"/>
        <v>-11783605749.429991</v>
      </c>
      <c r="V1344" s="111">
        <f t="shared" si="768"/>
        <v>-12625792218.959993</v>
      </c>
      <c r="W1344" s="111">
        <f t="shared" si="768"/>
        <v>-12604473198.450008</v>
      </c>
      <c r="X1344" s="111">
        <f t="shared" si="768"/>
        <v>-12602024652.319984</v>
      </c>
      <c r="Y1344" s="111">
        <f t="shared" si="768"/>
        <v>-12541851064.240009</v>
      </c>
      <c r="Z1344" s="111">
        <f t="shared" si="768"/>
        <v>-12456431093.99</v>
      </c>
      <c r="AA1344" s="111">
        <f>SUM(AA862:AA1343)</f>
        <v>-12414895662.369995</v>
      </c>
      <c r="AB1344" s="111">
        <f>SUM(AB862:AB1343)</f>
        <v>-12432450872.950006</v>
      </c>
      <c r="AC1344" s="111"/>
      <c r="AD1344" s="573">
        <f>SUM(AD862:AD1343)</f>
        <v>-12096634717.663349</v>
      </c>
      <c r="AE1344" s="167"/>
      <c r="AF1344" s="167"/>
      <c r="AG1344" s="167"/>
      <c r="AH1344" s="149">
        <f>SUM(AH862:AH1343)</f>
        <v>-7761957284.7683344</v>
      </c>
      <c r="AI1344" s="149">
        <f t="shared" ref="AI1344:AN1344" si="769">SUM(AI862:AI1343)</f>
        <v>-1792971163.4471385</v>
      </c>
      <c r="AJ1344" s="149">
        <f>SUM(AJ862:AJ1343)</f>
        <v>-650439677.92119467</v>
      </c>
      <c r="AK1344" s="149">
        <f t="shared" si="769"/>
        <v>-1233820778.5033338</v>
      </c>
      <c r="AL1344" s="149">
        <f>SUM(AL862:AL1343)</f>
        <v>-3677231619.8716655</v>
      </c>
      <c r="AM1344" s="149">
        <f t="shared" si="769"/>
        <v>0</v>
      </c>
      <c r="AN1344" s="149">
        <f t="shared" si="769"/>
        <v>-657445813.02333355</v>
      </c>
      <c r="AO1344" s="574">
        <f>SUM(AO862:AO1343)</f>
        <v>-657445813.02333355</v>
      </c>
      <c r="AP1344" s="297"/>
      <c r="AQ1344" s="346">
        <f t="shared" si="742"/>
        <v>-12432450872.950006</v>
      </c>
      <c r="AR1344" s="346">
        <f t="shared" ref="AR1344:AY1344" si="770">SUM(AR862:AR1343)</f>
        <v>-7794949572.6399994</v>
      </c>
      <c r="AS1344" s="346">
        <f t="shared" si="770"/>
        <v>-1737822669.7878551</v>
      </c>
      <c r="AT1344" s="346">
        <f t="shared" si="770"/>
        <v>-645182694.09214509</v>
      </c>
      <c r="AU1344" s="346">
        <f t="shared" si="770"/>
        <v>-1582620808.8299999</v>
      </c>
      <c r="AV1344" s="346">
        <f>SUM(AV862:AV1343)</f>
        <v>-3965626172.71</v>
      </c>
      <c r="AW1344" s="346">
        <f t="shared" si="770"/>
        <v>0</v>
      </c>
      <c r="AX1344" s="346">
        <f t="shared" si="770"/>
        <v>-671875127.59999979</v>
      </c>
      <c r="AY1344" s="575">
        <f t="shared" si="770"/>
        <v>-671875127.59999979</v>
      </c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</row>
    <row r="1345" spans="1:52" ht="11.25" customHeight="1">
      <c r="P1345" s="171"/>
      <c r="Q1345" s="171"/>
      <c r="R1345" s="171"/>
      <c r="S1345" s="171"/>
      <c r="T1345" s="171"/>
      <c r="U1345" s="171"/>
      <c r="V1345" s="171"/>
      <c r="W1345" s="171"/>
      <c r="X1345" s="171"/>
      <c r="Y1345" s="171"/>
      <c r="Z1345" s="171"/>
      <c r="AA1345" s="171"/>
      <c r="AB1345" s="110"/>
      <c r="AC1345" s="171"/>
      <c r="AD1345" s="104"/>
      <c r="AE1345" s="172"/>
      <c r="AF1345" s="172"/>
      <c r="AG1345" s="172"/>
      <c r="AH1345" s="351"/>
      <c r="AI1345" s="351"/>
      <c r="AJ1345" s="351"/>
      <c r="AK1345" s="351"/>
      <c r="AL1345" s="351"/>
      <c r="AM1345" s="351"/>
      <c r="AN1345" s="351"/>
      <c r="AO1345" s="43"/>
      <c r="AP1345" s="297"/>
      <c r="AY1345" s="192"/>
    </row>
    <row r="1346" spans="1:52" ht="13.5" thickBot="1">
      <c r="P1346" s="171"/>
      <c r="Q1346" s="171"/>
      <c r="R1346" s="171"/>
      <c r="S1346" s="171"/>
      <c r="T1346" s="571"/>
      <c r="U1346" s="502"/>
      <c r="V1346" s="502"/>
      <c r="W1346" s="502"/>
      <c r="X1346" s="502"/>
      <c r="Y1346" s="502"/>
      <c r="Z1346" s="502"/>
      <c r="AA1346" s="502"/>
      <c r="AB1346" s="502"/>
      <c r="AC1346" s="99"/>
      <c r="AD1346" s="173" t="s">
        <v>1456</v>
      </c>
      <c r="AH1346" s="174">
        <f>AH861+AH1344</f>
        <v>-7687011376.1191673</v>
      </c>
      <c r="AI1346" s="174">
        <f>AI861+AI1344</f>
        <v>4990103660.0196295</v>
      </c>
      <c r="AJ1346" s="174">
        <f>AJ861+AJ1344</f>
        <v>1794651386.8124504</v>
      </c>
      <c r="AK1346" s="174">
        <f>AK861+AK1344</f>
        <v>629703888.93250036</v>
      </c>
      <c r="AL1346" s="174">
        <f>AL861+AL1344</f>
        <v>7414458935.7645893</v>
      </c>
      <c r="AM1346" s="174">
        <f>AM861</f>
        <v>929998253.37833333</v>
      </c>
      <c r="AN1346" s="174">
        <f>AN1344</f>
        <v>-657445813.02333355</v>
      </c>
      <c r="AO1346" s="174">
        <f>AM1346+AN1346</f>
        <v>272552440.35499978</v>
      </c>
      <c r="AP1346" s="297"/>
      <c r="AQ1346" s="97"/>
      <c r="AR1346" s="174">
        <f>AR861+AR1344</f>
        <v>-7717561671.3099995</v>
      </c>
      <c r="AS1346" s="174">
        <f>AS861+AS1344</f>
        <v>5035819821.8566685</v>
      </c>
      <c r="AT1346" s="174">
        <f>AT861+AT1344</f>
        <v>1894996619.5133295</v>
      </c>
      <c r="AU1346" s="174">
        <f>AU861+AU1344</f>
        <v>634089493.54999971</v>
      </c>
      <c r="AV1346" s="174">
        <f>AV861+AV1344</f>
        <v>7564905934.9199896</v>
      </c>
      <c r="AW1346" s="174">
        <f>AW861</f>
        <v>824530863.99999952</v>
      </c>
      <c r="AX1346" s="174">
        <f>AX1344</f>
        <v>-671875127.59999979</v>
      </c>
      <c r="AY1346" s="193">
        <f>AW1346+AX1346</f>
        <v>152655736.39999974</v>
      </c>
      <c r="AZ1346" s="99"/>
    </row>
    <row r="1347" spans="1:52" ht="11.25" customHeight="1" thickTop="1" thickBot="1">
      <c r="P1347" s="99"/>
      <c r="Q1347" s="99"/>
      <c r="R1347" s="99"/>
      <c r="S1347" s="99"/>
      <c r="T1347" s="571"/>
      <c r="U1347" s="502"/>
      <c r="V1347" s="502"/>
      <c r="W1347" s="502"/>
      <c r="X1347" s="502"/>
      <c r="Y1347" s="502"/>
      <c r="Z1347" s="502"/>
      <c r="AA1347" s="502"/>
      <c r="AB1347" s="572"/>
      <c r="AC1347" s="99"/>
      <c r="AH1347" s="105"/>
      <c r="AI1347" s="105"/>
      <c r="AJ1347" s="105"/>
      <c r="AK1347" s="105"/>
      <c r="AL1347" s="105"/>
      <c r="AM1347" s="105"/>
      <c r="AN1347" s="105"/>
      <c r="AO1347" s="105"/>
    </row>
    <row r="1348" spans="1:52" ht="11.25" customHeight="1">
      <c r="C1348" s="562" t="s">
        <v>803</v>
      </c>
      <c r="D1348" s="75"/>
      <c r="E1348" s="75"/>
      <c r="F1348" s="75"/>
      <c r="G1348" s="75"/>
      <c r="H1348" s="75"/>
      <c r="I1348" s="75"/>
      <c r="J1348" s="75"/>
      <c r="K1348" s="75"/>
      <c r="L1348" s="75"/>
      <c r="M1348" s="75"/>
      <c r="N1348" s="75"/>
      <c r="O1348" s="75"/>
      <c r="P1348" s="99"/>
      <c r="Q1348" s="99"/>
      <c r="R1348" s="99"/>
      <c r="S1348" s="99"/>
      <c r="T1348" s="99"/>
      <c r="U1348" s="502"/>
      <c r="V1348" s="502"/>
      <c r="W1348" s="502"/>
      <c r="X1348" s="502"/>
      <c r="Y1348" s="502"/>
      <c r="Z1348" s="502"/>
      <c r="AA1348" s="265"/>
      <c r="AB1348" s="572"/>
      <c r="AC1348" s="99"/>
      <c r="AH1348" s="81" t="s">
        <v>1458</v>
      </c>
      <c r="AI1348" s="176">
        <f>AI1346/AL1346</f>
        <v>0.67302330530812271</v>
      </c>
      <c r="AJ1348" s="176">
        <f>AJ1346/AL1346</f>
        <v>0.24204751855266476</v>
      </c>
      <c r="AK1348" s="176">
        <f>AK1346/AL1346</f>
        <v>8.492917613921136E-2</v>
      </c>
      <c r="AL1348" s="81"/>
      <c r="AM1348" s="105"/>
      <c r="AN1348" s="105"/>
      <c r="AO1348" s="105"/>
      <c r="AR1348" s="81" t="s">
        <v>1458</v>
      </c>
      <c r="AS1348" s="176">
        <f>AS1346/AV1346</f>
        <v>0.66568175006791142</v>
      </c>
      <c r="AT1348" s="176">
        <f>AT1346/AV1346</f>
        <v>0.25049837179943363</v>
      </c>
      <c r="AU1348" s="176">
        <f>AU1346/AV1346</f>
        <v>8.3819878132656012E-2</v>
      </c>
      <c r="AV1348" s="81"/>
    </row>
    <row r="1349" spans="1:52" ht="11.25" customHeight="1" thickBot="1">
      <c r="C1349" s="404">
        <v>0.85419999999999996</v>
      </c>
      <c r="D1349" s="604" t="s">
        <v>1716</v>
      </c>
      <c r="E1349" s="175"/>
      <c r="F1349" s="175"/>
      <c r="G1349" s="175"/>
      <c r="H1349" s="175"/>
      <c r="I1349" s="175"/>
      <c r="J1349" s="175"/>
      <c r="K1349" s="175"/>
      <c r="L1349" s="175"/>
      <c r="M1349" s="175"/>
      <c r="N1349" s="175"/>
      <c r="O1349" s="175"/>
      <c r="P1349" s="99"/>
      <c r="Q1349" s="99"/>
      <c r="R1349" s="99"/>
      <c r="S1349" s="99"/>
      <c r="T1349" s="99"/>
      <c r="U1349" s="502"/>
      <c r="V1349" s="502"/>
      <c r="W1349" s="502"/>
      <c r="X1349" s="502"/>
      <c r="Y1349" s="502"/>
      <c r="Z1349" s="502"/>
      <c r="AA1349" s="502"/>
      <c r="AB1349" s="572"/>
      <c r="AC1349" s="99"/>
      <c r="AD1349" s="266"/>
      <c r="AH1349" s="105"/>
      <c r="AI1349" s="81"/>
      <c r="AJ1349" s="105"/>
      <c r="AK1349" s="105"/>
      <c r="AL1349" s="105"/>
      <c r="AM1349" s="105"/>
      <c r="AN1349" s="105"/>
      <c r="AO1349" s="105"/>
    </row>
    <row r="1350" spans="1:52" ht="11.25" customHeight="1">
      <c r="C1350" s="405">
        <v>0.14580000000000001</v>
      </c>
      <c r="D1350" s="604" t="s">
        <v>1717</v>
      </c>
      <c r="E1350" s="175"/>
      <c r="F1350" s="175"/>
      <c r="G1350" s="175"/>
      <c r="H1350" s="175"/>
      <c r="I1350" s="175"/>
      <c r="J1350" s="175"/>
      <c r="K1350" s="175"/>
      <c r="L1350" s="175"/>
      <c r="M1350" s="175"/>
      <c r="N1350" s="175"/>
      <c r="O1350" s="175"/>
      <c r="P1350" s="99"/>
      <c r="Q1350" s="99"/>
      <c r="R1350" s="99"/>
      <c r="S1350" s="99"/>
      <c r="T1350" s="571"/>
      <c r="U1350" s="502"/>
      <c r="V1350" s="502"/>
      <c r="W1350" s="502"/>
      <c r="X1350" s="502"/>
      <c r="Y1350" s="502"/>
      <c r="Z1350" s="502"/>
      <c r="AA1350" s="502"/>
      <c r="AB1350" s="502"/>
      <c r="AC1350" s="99"/>
      <c r="AD1350" s="266"/>
      <c r="AH1350" s="35"/>
      <c r="AI1350" s="35"/>
      <c r="AJ1350" s="105"/>
      <c r="AK1350" s="105"/>
      <c r="AL1350" s="35"/>
      <c r="AM1350" s="626" t="s">
        <v>1459</v>
      </c>
      <c r="AN1350" s="627"/>
      <c r="AO1350" s="27"/>
      <c r="AP1350" s="27"/>
      <c r="AR1350" s="97"/>
      <c r="AS1350" s="186"/>
      <c r="AT1350" s="626" t="s">
        <v>1459</v>
      </c>
      <c r="AU1350" s="627"/>
      <c r="AV1350" s="97"/>
      <c r="AW1350" s="105"/>
      <c r="AX1350" s="97"/>
    </row>
    <row r="1351" spans="1:52" ht="11.25" customHeight="1" thickBot="1">
      <c r="C1351" s="406">
        <f>SUM(C1349:C1350)</f>
        <v>1</v>
      </c>
      <c r="D1351" s="175"/>
      <c r="E1351" s="175"/>
      <c r="F1351" s="175"/>
      <c r="G1351" s="175"/>
      <c r="H1351" s="175"/>
      <c r="I1351" s="175"/>
      <c r="J1351" s="175"/>
      <c r="K1351" s="175"/>
      <c r="L1351" s="175"/>
      <c r="M1351" s="175"/>
      <c r="N1351" s="175"/>
      <c r="O1351" s="175"/>
      <c r="P1351" s="99"/>
      <c r="Q1351" s="99"/>
      <c r="R1351" s="99"/>
      <c r="S1351" s="99"/>
      <c r="T1351" s="99"/>
      <c r="U1351" s="502"/>
      <c r="V1351" s="502"/>
      <c r="W1351" s="502"/>
      <c r="X1351" s="502"/>
      <c r="Y1351" s="502"/>
      <c r="Z1351" s="502"/>
      <c r="AA1351" s="502"/>
      <c r="AB1351" s="572"/>
      <c r="AC1351" s="99"/>
      <c r="AD1351" s="266"/>
      <c r="AH1351" s="266"/>
      <c r="AI1351"/>
      <c r="AJ1351"/>
      <c r="AK1351" s="105"/>
      <c r="AL1351" s="35"/>
      <c r="AM1351" s="299">
        <f>AI1348</f>
        <v>0.67302330530812271</v>
      </c>
      <c r="AN1351" s="300">
        <f>AO1346*AM1351</f>
        <v>183434144.27751693</v>
      </c>
      <c r="AO1351" s="105"/>
      <c r="AR1351" s="97"/>
      <c r="AS1351" s="186"/>
      <c r="AT1351" s="299">
        <f>AS1348</f>
        <v>0.66568175006791142</v>
      </c>
      <c r="AU1351" s="300">
        <f>AY1346*AT1351</f>
        <v>101620137.76465759</v>
      </c>
      <c r="AV1351" s="97"/>
      <c r="AW1351" s="105"/>
      <c r="AX1351" s="97"/>
    </row>
    <row r="1352" spans="1:52" ht="11.25" customHeight="1" thickBot="1">
      <c r="C1352" s="75"/>
      <c r="D1352" s="75"/>
      <c r="E1352" s="75"/>
      <c r="F1352" s="75"/>
      <c r="G1352" s="75"/>
      <c r="H1352" s="75"/>
      <c r="I1352" s="75"/>
      <c r="J1352" s="75"/>
      <c r="K1352" s="75"/>
      <c r="L1352" s="75"/>
      <c r="M1352" s="75"/>
      <c r="N1352" s="75"/>
      <c r="O1352" s="75"/>
      <c r="P1352" s="99"/>
      <c r="Q1352" s="99"/>
      <c r="R1352" s="99"/>
      <c r="S1352" s="99"/>
      <c r="T1352" s="99"/>
      <c r="U1352" s="502"/>
      <c r="V1352" s="502"/>
      <c r="W1352" s="502"/>
      <c r="X1352" s="502"/>
      <c r="Y1352" s="502"/>
      <c r="Z1352" s="502"/>
      <c r="AA1352" s="502"/>
      <c r="AB1352" s="572"/>
      <c r="AC1352" s="99"/>
      <c r="AD1352" s="266"/>
      <c r="AH1352" s="35"/>
      <c r="AI1352"/>
      <c r="AJ1352"/>
      <c r="AK1352" s="105"/>
      <c r="AL1352" s="35"/>
      <c r="AM1352" s="299">
        <f>AJ1348</f>
        <v>0.24204751855266476</v>
      </c>
      <c r="AN1352" s="300">
        <f>AO1346*AM1352</f>
        <v>65970641.863400869</v>
      </c>
      <c r="AO1352" s="105"/>
      <c r="AR1352" s="97"/>
      <c r="AS1352" s="186"/>
      <c r="AT1352" s="299">
        <f>AT1348</f>
        <v>0.25049837179943363</v>
      </c>
      <c r="AU1352" s="300">
        <f>AY1346*AT1352</f>
        <v>38240013.414043471</v>
      </c>
      <c r="AV1352" s="97"/>
      <c r="AW1352" s="105"/>
      <c r="AX1352" s="97"/>
    </row>
    <row r="1353" spans="1:52" ht="11.25" customHeight="1">
      <c r="A1353" s="105"/>
      <c r="B1353" s="105"/>
      <c r="C1353" s="562" t="s">
        <v>1696</v>
      </c>
      <c r="D1353" s="75"/>
      <c r="E1353" s="75"/>
      <c r="F1353" s="75"/>
      <c r="G1353" s="75"/>
      <c r="H1353" s="75"/>
      <c r="I1353" s="75"/>
      <c r="J1353" s="75"/>
      <c r="K1353" s="75"/>
      <c r="L1353" s="75"/>
      <c r="M1353" s="75"/>
      <c r="N1353" s="75"/>
      <c r="O1353" s="75"/>
      <c r="P1353" s="99"/>
      <c r="Q1353" s="99"/>
      <c r="R1353" s="99"/>
      <c r="S1353" s="99"/>
      <c r="T1353" s="99"/>
      <c r="U1353" s="99"/>
      <c r="V1353" s="99"/>
      <c r="W1353" s="99"/>
      <c r="X1353" s="99" t="s">
        <v>1670</v>
      </c>
      <c r="Y1353" s="99"/>
      <c r="Z1353" s="99"/>
      <c r="AA1353" s="99"/>
      <c r="AB1353" s="110"/>
      <c r="AC1353" s="99"/>
      <c r="AD1353" s="266"/>
      <c r="AH1353" s="266"/>
      <c r="AI1353"/>
      <c r="AJ1353"/>
      <c r="AK1353" s="105"/>
      <c r="AL1353" s="35"/>
      <c r="AM1353" s="301">
        <f>AK1348</f>
        <v>8.492917613921136E-2</v>
      </c>
      <c r="AN1353" s="302">
        <f>AO1346*AM1353</f>
        <v>23147654.214081675</v>
      </c>
      <c r="AO1353" s="43"/>
      <c r="AP1353" s="43"/>
      <c r="AR1353" s="97"/>
      <c r="AS1353" s="186"/>
      <c r="AT1353" s="301">
        <f>AU1348</f>
        <v>8.3819878132656012E-2</v>
      </c>
      <c r="AU1353" s="302">
        <f>AY1346*AT1353</f>
        <v>12795585.221298838</v>
      </c>
      <c r="AV1353" s="97"/>
      <c r="AW1353" s="105"/>
      <c r="AX1353" s="97"/>
    </row>
    <row r="1354" spans="1:52" ht="13.5" thickBot="1">
      <c r="A1354" s="35"/>
      <c r="B1354" s="35"/>
      <c r="C1354" s="407" t="s">
        <v>1460</v>
      </c>
      <c r="D1354" s="75"/>
      <c r="E1354" s="75"/>
      <c r="F1354" s="75"/>
      <c r="G1354" s="75"/>
      <c r="H1354" s="75"/>
      <c r="I1354" s="75"/>
      <c r="J1354" s="75"/>
      <c r="K1354" s="75"/>
      <c r="L1354" s="75"/>
      <c r="M1354" s="75"/>
      <c r="N1354" s="75"/>
      <c r="O1354" s="75"/>
      <c r="P1354" s="99"/>
      <c r="Q1354" s="99"/>
      <c r="R1354" s="99"/>
      <c r="S1354" s="99"/>
      <c r="T1354" s="99"/>
      <c r="U1354" s="99"/>
      <c r="V1354" s="99"/>
      <c r="W1354" s="99"/>
      <c r="X1354" s="407" t="s">
        <v>1460</v>
      </c>
      <c r="Y1354" s="99"/>
      <c r="Z1354" s="99"/>
      <c r="AA1354" s="99"/>
      <c r="AB1354" s="110"/>
      <c r="AC1354" s="99"/>
      <c r="AH1354" s="35"/>
      <c r="AI1354"/>
      <c r="AJ1354"/>
      <c r="AK1354" s="105"/>
      <c r="AL1354" s="35"/>
      <c r="AM1354" s="303">
        <f>SUM(AM1351:AM1353)</f>
        <v>0.99999999999999878</v>
      </c>
      <c r="AN1354" s="304">
        <f>SUM(AN1351:AN1353)</f>
        <v>272552440.35499948</v>
      </c>
      <c r="AO1354" s="105"/>
      <c r="AR1354" s="97"/>
      <c r="AS1354" s="186"/>
      <c r="AT1354" s="303">
        <f>SUM(AT1351:AT1353)</f>
        <v>1.0000000000000011</v>
      </c>
      <c r="AU1354" s="304">
        <f>SUM(AU1351:AU1353)</f>
        <v>152655736.39999989</v>
      </c>
      <c r="AV1354" s="97"/>
      <c r="AW1354" s="105"/>
      <c r="AX1354" s="97"/>
    </row>
    <row r="1355" spans="1:52" ht="11.25" customHeight="1">
      <c r="A1355" s="35"/>
      <c r="B1355" s="35"/>
      <c r="C1355" s="404">
        <f>'3.04 &amp; 4.04 Lead'!E35</f>
        <v>0.65449999999999997</v>
      </c>
      <c r="D1355" s="175"/>
      <c r="E1355" s="175"/>
      <c r="F1355" s="175"/>
      <c r="G1355" s="175"/>
      <c r="H1355" s="175"/>
      <c r="I1355" s="175"/>
      <c r="J1355" s="175"/>
      <c r="K1355" s="175"/>
      <c r="L1355" s="175"/>
      <c r="M1355" s="175"/>
      <c r="N1355" s="175"/>
      <c r="O1355" s="175"/>
      <c r="P1355" s="99"/>
      <c r="Q1355" s="99"/>
      <c r="R1355" s="99"/>
      <c r="S1355" s="99"/>
      <c r="T1355" s="99"/>
      <c r="U1355" s="99"/>
      <c r="V1355" s="99"/>
      <c r="W1355" s="99"/>
      <c r="X1355" s="404">
        <v>0.66439999999999999</v>
      </c>
      <c r="Y1355" s="99"/>
      <c r="Z1355" s="99"/>
      <c r="AA1355" s="99"/>
      <c r="AB1355" s="110"/>
      <c r="AC1355" s="99"/>
      <c r="AH1355" s="35"/>
      <c r="AI1355" s="35"/>
      <c r="AJ1355" s="35"/>
      <c r="AK1355" s="35"/>
      <c r="AL1355" s="35"/>
      <c r="AM1355" s="35"/>
      <c r="AN1355" s="35"/>
      <c r="AO1355" s="35"/>
      <c r="AP1355" s="35"/>
    </row>
    <row r="1356" spans="1:52" ht="11.25" customHeight="1">
      <c r="A1356" s="35"/>
      <c r="B1356" s="35"/>
      <c r="C1356" s="405">
        <f>'3.04 &amp; 4.04 Lead'!F35</f>
        <v>0.34549999999999997</v>
      </c>
      <c r="D1356" s="175"/>
      <c r="E1356" s="175"/>
      <c r="F1356" s="175"/>
      <c r="G1356" s="175"/>
      <c r="H1356" s="175"/>
      <c r="I1356" s="175"/>
      <c r="J1356" s="175"/>
      <c r="K1356" s="175"/>
      <c r="L1356" s="175"/>
      <c r="M1356" s="175"/>
      <c r="N1356" s="175"/>
      <c r="O1356" s="175"/>
      <c r="P1356" s="99"/>
      <c r="Q1356" s="99"/>
      <c r="R1356" s="99"/>
      <c r="S1356" s="99"/>
      <c r="T1356" s="99"/>
      <c r="U1356" s="99"/>
      <c r="V1356" s="99"/>
      <c r="W1356" s="99"/>
      <c r="X1356" s="405">
        <v>0.33560000000000001</v>
      </c>
      <c r="Y1356" s="99"/>
      <c r="Z1356" s="99"/>
      <c r="AA1356" s="99"/>
      <c r="AB1356" s="110"/>
      <c r="AC1356" s="99"/>
      <c r="AH1356" s="35"/>
      <c r="AI1356" s="35"/>
      <c r="AJ1356" s="35"/>
      <c r="AK1356" s="35"/>
      <c r="AL1356" s="35"/>
      <c r="AM1356" s="35"/>
      <c r="AN1356" s="35"/>
      <c r="AO1356" s="35"/>
      <c r="AP1356" s="35"/>
    </row>
    <row r="1357" spans="1:52" ht="11.25" customHeight="1" thickBot="1">
      <c r="A1357" s="35"/>
      <c r="B1357" s="35"/>
      <c r="C1357" s="406">
        <f>SUM(C1355:C1356)</f>
        <v>1</v>
      </c>
      <c r="D1357" s="175"/>
      <c r="E1357" s="175"/>
      <c r="F1357" s="175"/>
      <c r="G1357" s="175"/>
      <c r="H1357" s="175"/>
      <c r="I1357" s="175"/>
      <c r="J1357" s="175"/>
      <c r="K1357" s="175"/>
      <c r="L1357" s="175"/>
      <c r="M1357" s="175"/>
      <c r="N1357" s="175"/>
      <c r="O1357" s="175"/>
      <c r="P1357" s="99"/>
      <c r="Q1357" s="99"/>
      <c r="R1357" s="99"/>
      <c r="S1357" s="99"/>
      <c r="T1357" s="99"/>
      <c r="U1357" s="99"/>
      <c r="V1357" s="99"/>
      <c r="W1357" s="99"/>
      <c r="X1357" s="406">
        <v>1</v>
      </c>
      <c r="Y1357" s="99"/>
      <c r="Z1357" s="99"/>
      <c r="AA1357" s="99"/>
      <c r="AB1357" s="110"/>
      <c r="AC1357" s="99"/>
      <c r="AH1357" s="35"/>
      <c r="AI1357" s="35"/>
      <c r="AJ1357" s="35"/>
      <c r="AK1357" s="35"/>
      <c r="AL1357" s="35"/>
      <c r="AM1357" s="35"/>
      <c r="AN1357" s="35"/>
      <c r="AO1357" s="35"/>
      <c r="AP1357" s="35"/>
    </row>
    <row r="1358" spans="1:52" ht="12" customHeight="1"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110"/>
      <c r="AC1358" s="99"/>
      <c r="AH1358" s="35"/>
      <c r="AI1358" s="35"/>
      <c r="AJ1358" s="35"/>
      <c r="AK1358" s="35"/>
      <c r="AL1358" s="35"/>
      <c r="AM1358" s="35"/>
      <c r="AN1358" s="35"/>
      <c r="AO1358" s="35"/>
      <c r="AP1358" s="35"/>
    </row>
    <row r="1359" spans="1:52" ht="12" customHeight="1"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110"/>
      <c r="AC1359" s="99"/>
      <c r="AH1359" s="105"/>
      <c r="AI1359" s="35"/>
      <c r="AJ1359" s="35"/>
      <c r="AK1359" s="35"/>
      <c r="AL1359" s="105"/>
      <c r="AM1359" s="35"/>
      <c r="AN1359" s="35"/>
      <c r="AO1359" s="105"/>
      <c r="AP1359" s="35"/>
    </row>
    <row r="1360" spans="1:52">
      <c r="A1360" s="105"/>
      <c r="B1360" s="105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110"/>
      <c r="AC1360" s="99"/>
      <c r="AH1360" s="35"/>
      <c r="AI1360" s="35"/>
      <c r="AJ1360" s="35"/>
      <c r="AK1360" s="35"/>
      <c r="AL1360" s="35"/>
      <c r="AM1360" s="35"/>
      <c r="AN1360" s="35"/>
      <c r="AO1360" s="35"/>
      <c r="AP1360" s="35"/>
    </row>
    <row r="1361" spans="1:45">
      <c r="A1361" s="35"/>
      <c r="B1361" s="35"/>
      <c r="T1361" s="99"/>
      <c r="U1361" s="99"/>
      <c r="V1361" s="99"/>
      <c r="W1361" s="99"/>
      <c r="X1361" s="99"/>
      <c r="Y1361" s="99"/>
      <c r="Z1361" s="99"/>
      <c r="AA1361" s="99"/>
      <c r="AB1361" s="110"/>
      <c r="AC1361" s="99"/>
      <c r="AD1361" s="90"/>
      <c r="AH1361" s="35"/>
      <c r="AI1361" s="35"/>
      <c r="AJ1361" s="35"/>
      <c r="AK1361" s="35"/>
      <c r="AL1361" s="35"/>
      <c r="AM1361" s="35"/>
      <c r="AN1361" s="35"/>
      <c r="AO1361" s="35"/>
      <c r="AP1361" s="35"/>
    </row>
    <row r="1362" spans="1:45">
      <c r="A1362" s="35"/>
      <c r="B1362" s="35"/>
      <c r="T1362" s="99"/>
      <c r="U1362" s="99"/>
      <c r="V1362" s="99"/>
      <c r="W1362" s="99"/>
      <c r="X1362" s="99"/>
      <c r="Y1362" s="99"/>
      <c r="Z1362" s="99"/>
      <c r="AA1362" s="99"/>
      <c r="AB1362" s="110"/>
      <c r="AC1362" s="99"/>
      <c r="AG1362" s="177"/>
      <c r="AH1362" s="35"/>
      <c r="AI1362" s="35"/>
      <c r="AJ1362" s="35"/>
      <c r="AK1362" s="35"/>
      <c r="AL1362" s="35"/>
      <c r="AM1362" s="35"/>
      <c r="AN1362" s="35"/>
      <c r="AO1362" s="35"/>
      <c r="AP1362" s="35"/>
    </row>
    <row r="1363" spans="1:45">
      <c r="A1363" s="105"/>
      <c r="B1363" s="105"/>
      <c r="AB1363" s="110"/>
      <c r="AG1363" s="177"/>
      <c r="AH1363" s="35"/>
      <c r="AI1363" s="35"/>
      <c r="AJ1363" s="35"/>
      <c r="AK1363" s="35"/>
      <c r="AL1363" s="35"/>
      <c r="AM1363" s="35"/>
      <c r="AN1363" s="35"/>
      <c r="AO1363" s="35"/>
      <c r="AP1363" s="35"/>
    </row>
    <row r="1364" spans="1:45">
      <c r="A1364" s="35"/>
      <c r="B1364" s="35"/>
      <c r="P1364" s="99"/>
      <c r="Q1364" s="99"/>
      <c r="R1364" s="99"/>
      <c r="S1364" s="99"/>
      <c r="AB1364" s="110"/>
      <c r="AE1364" s="178"/>
      <c r="AF1364" s="178"/>
      <c r="AG1364" s="179"/>
      <c r="AH1364" s="35"/>
      <c r="AI1364" s="35"/>
      <c r="AJ1364" s="35"/>
      <c r="AK1364" s="35"/>
      <c r="AL1364" s="35"/>
      <c r="AM1364" s="35"/>
      <c r="AN1364" s="35"/>
      <c r="AO1364" s="35"/>
      <c r="AP1364" s="35"/>
    </row>
    <row r="1365" spans="1:45">
      <c r="A1365" s="35"/>
      <c r="B1365" s="3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</row>
    <row r="1366" spans="1:45">
      <c r="A1366" s="35"/>
      <c r="B1366" s="35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</row>
    <row r="1367" spans="1:45">
      <c r="A1367" s="35"/>
      <c r="B1367" s="35"/>
      <c r="C1367" s="8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</row>
    <row r="1368" spans="1:45">
      <c r="A1368" s="35"/>
      <c r="B1368" s="35"/>
      <c r="C1368" s="8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</row>
    <row r="1369" spans="1:45">
      <c r="A1369" s="35"/>
      <c r="B1369" s="35"/>
      <c r="C1369" s="8"/>
      <c r="D1369" s="70"/>
      <c r="E1369" s="70"/>
      <c r="F1369" s="70"/>
      <c r="G1369" s="70"/>
      <c r="H1369" s="70"/>
      <c r="I1369" s="70"/>
      <c r="J1369" s="70"/>
      <c r="K1369" s="70"/>
      <c r="L1369" s="70"/>
      <c r="M1369" s="70"/>
      <c r="N1369" s="70"/>
      <c r="O1369" s="70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</row>
    <row r="1370" spans="1:45">
      <c r="A1370" s="35"/>
      <c r="B1370" s="35"/>
      <c r="C1370" s="8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</row>
    <row r="1371" spans="1:45">
      <c r="A1371" s="35"/>
      <c r="B1371" s="35"/>
      <c r="C1371" s="8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</row>
    <row r="1372" spans="1:45">
      <c r="A1372" s="35"/>
      <c r="B1372" s="35"/>
      <c r="C1372" s="8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</row>
    <row r="1373" spans="1:45">
      <c r="A1373" s="35"/>
      <c r="B1373" s="35"/>
      <c r="C1373" s="8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</row>
    <row r="1374" spans="1:45">
      <c r="A1374" s="35"/>
      <c r="B1374" s="35"/>
      <c r="C1374" s="8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</row>
    <row r="1375" spans="1:45">
      <c r="C1375" s="8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</row>
    <row r="1376" spans="1:45">
      <c r="C1376" s="8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</row>
    <row r="1377" spans="16:76"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</row>
    <row r="1378" spans="16:76"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</row>
    <row r="1379" spans="16:76"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</row>
    <row r="1380" spans="16:76"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</row>
    <row r="1381" spans="16:76">
      <c r="AE1381" s="35"/>
      <c r="AF1381" s="35"/>
      <c r="AG1381" s="35"/>
      <c r="AH1381" s="105"/>
      <c r="AI1381" s="105"/>
      <c r="AJ1381" s="105"/>
      <c r="AK1381" s="105"/>
      <c r="AL1381" s="105"/>
      <c r="AM1381" s="105"/>
      <c r="AN1381" s="105"/>
      <c r="AO1381" s="105"/>
    </row>
    <row r="1382" spans="16:76">
      <c r="AE1382" s="35"/>
      <c r="AF1382" s="35"/>
      <c r="AG1382" s="35"/>
      <c r="AH1382" s="105"/>
      <c r="AI1382" s="105"/>
      <c r="AJ1382" s="105"/>
      <c r="AK1382" s="105"/>
      <c r="AL1382" s="105"/>
      <c r="AM1382" s="105"/>
      <c r="AN1382" s="105"/>
      <c r="AO1382" s="105"/>
    </row>
    <row r="1383" spans="16:76">
      <c r="AH1383" s="105"/>
      <c r="AI1383" s="105"/>
      <c r="AJ1383" s="105"/>
      <c r="AK1383" s="105"/>
      <c r="AL1383" s="105"/>
      <c r="AM1383" s="105"/>
      <c r="AN1383" s="105"/>
      <c r="AO1383" s="105"/>
    </row>
    <row r="1384" spans="16:76">
      <c r="AH1384" s="105"/>
      <c r="AI1384" s="105"/>
      <c r="AJ1384" s="105"/>
      <c r="AK1384" s="105"/>
      <c r="AL1384" s="105"/>
      <c r="AM1384" s="105"/>
      <c r="AN1384" s="105"/>
      <c r="AO1384" s="105"/>
    </row>
    <row r="1385" spans="16:76">
      <c r="AH1385" s="105"/>
      <c r="AI1385" s="105"/>
      <c r="AJ1385" s="105"/>
      <c r="AK1385" s="105"/>
      <c r="AL1385" s="105"/>
      <c r="AM1385" s="105"/>
      <c r="AN1385" s="105"/>
      <c r="AO1385" s="105"/>
    </row>
    <row r="1386" spans="16:76">
      <c r="AH1386" s="105"/>
      <c r="AI1386" s="105"/>
      <c r="AJ1386" s="105"/>
      <c r="AK1386" s="105"/>
      <c r="AL1386" s="105"/>
      <c r="AM1386" s="105"/>
      <c r="AN1386" s="105"/>
      <c r="AO1386" s="105"/>
    </row>
    <row r="1387" spans="16:76">
      <c r="AH1387" s="105"/>
      <c r="AI1387" s="105"/>
      <c r="AJ1387" s="105"/>
      <c r="AK1387" s="105"/>
      <c r="AL1387" s="105"/>
      <c r="AM1387" s="105"/>
      <c r="AN1387" s="105"/>
      <c r="AO1387" s="105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</row>
    <row r="1388" spans="16:76">
      <c r="AH1388" s="105"/>
      <c r="AI1388" s="105"/>
      <c r="AJ1388" s="105"/>
      <c r="AK1388" s="105"/>
      <c r="AL1388" s="105"/>
      <c r="AM1388" s="105"/>
      <c r="AN1388" s="105"/>
      <c r="AO1388" s="105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</row>
    <row r="1389" spans="16:76">
      <c r="AH1389" s="105"/>
      <c r="AI1389" s="105"/>
      <c r="AJ1389" s="105"/>
      <c r="AK1389" s="105"/>
      <c r="AL1389" s="105"/>
      <c r="AM1389" s="105"/>
      <c r="AN1389" s="105"/>
      <c r="AO1389" s="105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</row>
    <row r="1390" spans="16:76">
      <c r="AH1390" s="105"/>
      <c r="AI1390" s="105"/>
      <c r="AJ1390" s="105"/>
      <c r="AK1390" s="105"/>
      <c r="AL1390" s="105"/>
      <c r="AM1390" s="105"/>
      <c r="AN1390" s="105"/>
      <c r="AO1390" s="105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</row>
    <row r="1391" spans="16:76">
      <c r="AH1391" s="105"/>
      <c r="AI1391" s="105"/>
      <c r="AJ1391" s="105"/>
      <c r="AK1391" s="105"/>
      <c r="AL1391" s="105"/>
      <c r="AM1391" s="105"/>
      <c r="AN1391" s="105"/>
      <c r="AO1391" s="105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</row>
    <row r="1392" spans="16:76">
      <c r="AH1392" s="105"/>
      <c r="AI1392" s="105"/>
      <c r="AJ1392" s="105"/>
      <c r="AK1392" s="105"/>
      <c r="AL1392" s="105"/>
      <c r="AM1392" s="105"/>
      <c r="AN1392" s="105"/>
      <c r="AO1392" s="105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</row>
    <row r="1393" spans="34:76">
      <c r="AH1393" s="105"/>
      <c r="AI1393" s="105"/>
      <c r="AJ1393" s="105"/>
      <c r="AK1393" s="105"/>
      <c r="AL1393" s="105"/>
      <c r="AM1393" s="105"/>
      <c r="AN1393" s="105"/>
      <c r="AO1393" s="105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</row>
    <row r="1394" spans="34:76">
      <c r="AH1394" s="105"/>
      <c r="AI1394" s="105"/>
      <c r="AJ1394" s="105"/>
      <c r="AK1394" s="105"/>
      <c r="AL1394" s="105"/>
      <c r="AM1394" s="105"/>
      <c r="AN1394" s="105"/>
      <c r="AO1394" s="105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</row>
    <row r="1395" spans="34:76">
      <c r="AH1395" s="105"/>
      <c r="AI1395" s="105"/>
      <c r="AJ1395" s="105"/>
      <c r="AK1395" s="105"/>
      <c r="AL1395" s="105"/>
      <c r="AM1395" s="105"/>
      <c r="AN1395" s="105"/>
      <c r="AO1395" s="105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</row>
    <row r="1396" spans="34:76">
      <c r="AH1396" s="105"/>
      <c r="AI1396" s="105"/>
      <c r="AJ1396" s="105"/>
      <c r="AK1396" s="105"/>
      <c r="AL1396" s="105"/>
      <c r="AM1396" s="105"/>
      <c r="AN1396" s="105"/>
      <c r="AO1396" s="105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</row>
    <row r="1397" spans="34:76">
      <c r="AH1397" s="105"/>
      <c r="AI1397" s="105"/>
      <c r="AJ1397" s="105"/>
      <c r="AK1397" s="105"/>
      <c r="AL1397" s="105"/>
      <c r="AM1397" s="105"/>
      <c r="AN1397" s="105"/>
      <c r="AO1397" s="105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</row>
    <row r="1398" spans="34:76">
      <c r="AH1398" s="105"/>
      <c r="AI1398" s="105"/>
      <c r="AJ1398" s="105"/>
      <c r="AK1398" s="105"/>
      <c r="AL1398" s="105"/>
      <c r="AM1398" s="105"/>
      <c r="AN1398" s="105"/>
      <c r="AO1398" s="105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</row>
    <row r="1399" spans="34:76">
      <c r="AH1399" s="105"/>
      <c r="AI1399" s="105"/>
      <c r="AJ1399" s="105"/>
      <c r="AK1399" s="105"/>
      <c r="AL1399" s="105"/>
      <c r="AM1399" s="105"/>
      <c r="AN1399" s="105"/>
      <c r="AO1399" s="105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</row>
    <row r="1400" spans="34:76">
      <c r="AH1400" s="105"/>
      <c r="AI1400" s="105"/>
      <c r="AJ1400" s="105"/>
      <c r="AK1400" s="105"/>
      <c r="AL1400" s="105"/>
      <c r="AM1400" s="105"/>
      <c r="AN1400" s="105"/>
      <c r="AO1400" s="105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</row>
    <row r="1401" spans="34:76">
      <c r="AH1401" s="105"/>
      <c r="AI1401" s="105"/>
      <c r="AJ1401" s="105"/>
      <c r="AK1401" s="105"/>
      <c r="AL1401" s="105"/>
      <c r="AM1401" s="105"/>
      <c r="AN1401" s="105"/>
      <c r="AO1401" s="105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</row>
    <row r="1402" spans="34:76">
      <c r="AH1402" s="105"/>
      <c r="AI1402" s="105"/>
      <c r="AJ1402" s="105"/>
      <c r="AK1402" s="105"/>
      <c r="AL1402" s="105"/>
      <c r="AM1402" s="105"/>
      <c r="AN1402" s="105"/>
      <c r="AO1402" s="105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</row>
    <row r="1403" spans="34:76">
      <c r="AH1403" s="105"/>
      <c r="AI1403" s="105"/>
      <c r="AJ1403" s="105"/>
      <c r="AK1403" s="105"/>
      <c r="AL1403" s="105"/>
      <c r="AM1403" s="105"/>
      <c r="AN1403" s="105"/>
      <c r="AO1403" s="105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</row>
    <row r="1404" spans="34:76">
      <c r="AH1404" s="105"/>
      <c r="AI1404" s="105"/>
      <c r="AJ1404" s="105"/>
      <c r="AK1404" s="105"/>
      <c r="AL1404" s="105"/>
      <c r="AM1404" s="105"/>
      <c r="AN1404" s="105"/>
      <c r="AO1404" s="105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</row>
    <row r="1405" spans="34:76">
      <c r="AH1405" s="105"/>
      <c r="AI1405" s="105"/>
      <c r="AJ1405" s="105"/>
      <c r="AK1405" s="105"/>
      <c r="AL1405" s="105"/>
      <c r="AM1405" s="105"/>
      <c r="AN1405" s="105"/>
      <c r="AO1405" s="105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</row>
    <row r="1406" spans="34:76">
      <c r="AH1406" s="105"/>
      <c r="AI1406" s="105"/>
      <c r="AJ1406" s="105"/>
      <c r="AK1406" s="105"/>
      <c r="AL1406" s="105"/>
      <c r="AM1406" s="105"/>
      <c r="AN1406" s="105"/>
      <c r="AO1406" s="105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</row>
    <row r="1407" spans="34:76">
      <c r="AH1407" s="105"/>
      <c r="AI1407" s="105"/>
      <c r="AJ1407" s="105"/>
      <c r="AK1407" s="105"/>
      <c r="AL1407" s="105"/>
      <c r="AM1407" s="105"/>
      <c r="AN1407" s="105"/>
      <c r="AO1407" s="105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</row>
    <row r="1408" spans="34:76">
      <c r="AH1408" s="105"/>
      <c r="AI1408" s="105"/>
      <c r="AJ1408" s="105"/>
      <c r="AK1408" s="105"/>
      <c r="AL1408" s="105"/>
      <c r="AM1408" s="105"/>
      <c r="AN1408" s="105"/>
      <c r="AO1408" s="105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</row>
    <row r="1409" spans="34:76">
      <c r="AH1409" s="105"/>
      <c r="AI1409" s="105"/>
      <c r="AJ1409" s="105"/>
      <c r="AK1409" s="105"/>
      <c r="AL1409" s="105"/>
      <c r="AM1409" s="105"/>
      <c r="AN1409" s="105"/>
      <c r="AO1409" s="105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</row>
    <row r="1410" spans="34:76">
      <c r="AH1410" s="105"/>
      <c r="AI1410" s="105"/>
      <c r="AJ1410" s="105"/>
      <c r="AK1410" s="105"/>
      <c r="AL1410" s="105"/>
      <c r="AM1410" s="105"/>
      <c r="AN1410" s="105"/>
      <c r="AO1410" s="105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</row>
    <row r="1411" spans="34:76">
      <c r="AH1411" s="105"/>
      <c r="AI1411" s="105"/>
      <c r="AJ1411" s="105"/>
      <c r="AK1411" s="105"/>
      <c r="AL1411" s="105"/>
      <c r="AM1411" s="105"/>
      <c r="AN1411" s="105"/>
      <c r="AO1411" s="105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</row>
    <row r="1412" spans="34:76">
      <c r="AH1412" s="105"/>
      <c r="AI1412" s="105"/>
      <c r="AJ1412" s="105"/>
      <c r="AK1412" s="105"/>
      <c r="AL1412" s="105"/>
      <c r="AM1412" s="105"/>
      <c r="AN1412" s="105"/>
      <c r="AO1412" s="105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</row>
    <row r="1413" spans="34:76">
      <c r="AH1413" s="105"/>
      <c r="AI1413" s="105"/>
      <c r="AJ1413" s="105"/>
      <c r="AK1413" s="105"/>
      <c r="AL1413" s="105"/>
      <c r="AM1413" s="105"/>
      <c r="AN1413" s="105"/>
      <c r="AO1413" s="105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</row>
    <row r="1414" spans="34:76">
      <c r="AH1414" s="105"/>
      <c r="AI1414" s="105"/>
      <c r="AJ1414" s="105"/>
      <c r="AK1414" s="105"/>
      <c r="AL1414" s="105"/>
      <c r="AM1414" s="105"/>
      <c r="AN1414" s="105"/>
      <c r="AO1414" s="105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</row>
    <row r="1415" spans="34:76">
      <c r="AH1415" s="105"/>
      <c r="AI1415" s="105"/>
      <c r="AJ1415" s="105"/>
      <c r="AK1415" s="105"/>
      <c r="AL1415" s="105"/>
      <c r="AM1415" s="105"/>
      <c r="AN1415" s="105"/>
      <c r="AO1415" s="105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</row>
    <row r="1416" spans="34:76">
      <c r="AH1416" s="105"/>
      <c r="AI1416" s="105"/>
      <c r="AJ1416" s="105"/>
      <c r="AK1416" s="105"/>
      <c r="AL1416" s="105"/>
      <c r="AM1416" s="105"/>
      <c r="AN1416" s="105"/>
      <c r="AO1416" s="105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</row>
    <row r="1417" spans="34:76">
      <c r="AH1417" s="105"/>
      <c r="AI1417" s="105"/>
      <c r="AJ1417" s="105"/>
      <c r="AK1417" s="105"/>
      <c r="AL1417" s="105"/>
      <c r="AM1417" s="105"/>
      <c r="AN1417" s="105"/>
      <c r="AO1417" s="105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</row>
    <row r="1418" spans="34:76">
      <c r="AH1418" s="105"/>
      <c r="AI1418" s="105"/>
      <c r="AJ1418" s="105"/>
      <c r="AK1418" s="105"/>
      <c r="AL1418" s="105"/>
      <c r="AM1418" s="105"/>
      <c r="AN1418" s="105"/>
      <c r="AO1418" s="105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</row>
    <row r="1419" spans="34:76">
      <c r="AH1419" s="105"/>
      <c r="AI1419" s="105"/>
      <c r="AJ1419" s="105"/>
      <c r="AK1419" s="105"/>
      <c r="AL1419" s="105"/>
      <c r="AM1419" s="105"/>
      <c r="AN1419" s="105"/>
      <c r="AO1419" s="105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</row>
    <row r="1420" spans="34:76">
      <c r="AH1420" s="105"/>
      <c r="AI1420" s="105"/>
      <c r="AJ1420" s="105"/>
      <c r="AK1420" s="105"/>
      <c r="AL1420" s="105"/>
      <c r="AM1420" s="105"/>
      <c r="AN1420" s="105"/>
      <c r="AO1420" s="105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</row>
    <row r="1421" spans="34:76">
      <c r="AH1421" s="105"/>
      <c r="AI1421" s="105"/>
      <c r="AJ1421" s="105"/>
      <c r="AK1421" s="105"/>
      <c r="AL1421" s="105"/>
      <c r="AM1421" s="105"/>
      <c r="AN1421" s="105"/>
      <c r="AO1421" s="105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</row>
    <row r="1422" spans="34:76">
      <c r="AH1422" s="105"/>
      <c r="AI1422" s="105"/>
      <c r="AJ1422" s="105"/>
      <c r="AK1422" s="105"/>
      <c r="AL1422" s="105"/>
      <c r="AM1422" s="105"/>
      <c r="AN1422" s="105"/>
      <c r="AO1422" s="105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</row>
    <row r="1423" spans="34:76">
      <c r="AH1423" s="105"/>
      <c r="AI1423" s="105"/>
      <c r="AJ1423" s="105"/>
      <c r="AK1423" s="105"/>
      <c r="AL1423" s="105"/>
      <c r="AM1423" s="105"/>
      <c r="AN1423" s="105"/>
      <c r="AO1423" s="105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</row>
    <row r="1424" spans="34:76">
      <c r="AH1424" s="105"/>
      <c r="AI1424" s="105"/>
      <c r="AJ1424" s="105"/>
      <c r="AK1424" s="105"/>
      <c r="AL1424" s="105"/>
      <c r="AM1424" s="105"/>
      <c r="AN1424" s="105"/>
      <c r="AO1424" s="105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</row>
    <row r="1425" spans="34:76">
      <c r="AH1425" s="105"/>
      <c r="AI1425" s="105"/>
      <c r="AJ1425" s="105"/>
      <c r="AK1425" s="105"/>
      <c r="AL1425" s="105"/>
      <c r="AM1425" s="105"/>
      <c r="AN1425" s="105"/>
      <c r="AO1425" s="105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</row>
    <row r="1426" spans="34:76">
      <c r="AH1426" s="105"/>
      <c r="AI1426" s="105"/>
      <c r="AJ1426" s="105"/>
      <c r="AK1426" s="105"/>
      <c r="AL1426" s="105"/>
      <c r="AM1426" s="105"/>
      <c r="AN1426" s="105"/>
      <c r="AO1426" s="105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</row>
    <row r="1427" spans="34:76">
      <c r="AH1427" s="105"/>
      <c r="AI1427" s="105"/>
      <c r="AJ1427" s="105"/>
      <c r="AK1427" s="105"/>
      <c r="AL1427" s="105"/>
      <c r="AM1427" s="105"/>
      <c r="AN1427" s="105"/>
      <c r="AO1427" s="105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</row>
    <row r="1428" spans="34:76">
      <c r="AH1428" s="105"/>
      <c r="AI1428" s="105"/>
      <c r="AJ1428" s="105"/>
      <c r="AK1428" s="105"/>
      <c r="AL1428" s="105"/>
      <c r="AM1428" s="105"/>
      <c r="AN1428" s="105"/>
      <c r="AO1428" s="105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</row>
    <row r="1429" spans="34:76">
      <c r="AH1429" s="105"/>
      <c r="AI1429" s="105"/>
      <c r="AJ1429" s="105"/>
      <c r="AK1429" s="105"/>
      <c r="AL1429" s="105"/>
      <c r="AM1429" s="105"/>
      <c r="AN1429" s="105"/>
      <c r="AO1429" s="105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</row>
    <row r="1430" spans="34:76">
      <c r="AH1430" s="105"/>
      <c r="AI1430" s="105"/>
      <c r="AJ1430" s="105"/>
      <c r="AK1430" s="105"/>
      <c r="AL1430" s="105"/>
      <c r="AM1430" s="105"/>
      <c r="AN1430" s="105"/>
      <c r="AO1430" s="105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</row>
    <row r="1431" spans="34:76">
      <c r="AH1431" s="105"/>
      <c r="AI1431" s="105"/>
      <c r="AJ1431" s="105"/>
      <c r="AK1431" s="105"/>
      <c r="AL1431" s="105"/>
      <c r="AM1431" s="105"/>
      <c r="AN1431" s="105"/>
      <c r="AO1431" s="105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</row>
    <row r="1432" spans="34:76">
      <c r="AH1432" s="105"/>
      <c r="AI1432" s="105"/>
      <c r="AJ1432" s="105"/>
      <c r="AK1432" s="105"/>
      <c r="AL1432" s="105"/>
      <c r="AM1432" s="105"/>
      <c r="AN1432" s="105"/>
      <c r="AO1432" s="105"/>
      <c r="BA1432" s="8"/>
      <c r="BB1432" s="8"/>
      <c r="BC1432" s="8"/>
      <c r="BD1432" s="8"/>
      <c r="BE1432" s="8"/>
      <c r="BF1432" s="8"/>
      <c r="BG1432" s="8"/>
      <c r="BH1432" s="8"/>
      <c r="BI1432" s="8"/>
      <c r="BJ1432" s="8"/>
      <c r="BK1432" s="8"/>
      <c r="BL1432" s="8"/>
      <c r="BM1432" s="8"/>
      <c r="BN1432" s="8"/>
      <c r="BO1432" s="8"/>
      <c r="BP1432" s="8"/>
      <c r="BQ1432" s="8"/>
      <c r="BR1432" s="8"/>
      <c r="BS1432" s="8"/>
      <c r="BT1432" s="8"/>
      <c r="BU1432" s="8"/>
      <c r="BV1432" s="8"/>
      <c r="BW1432" s="8"/>
      <c r="BX1432" s="8"/>
    </row>
    <row r="1433" spans="34:76">
      <c r="AH1433" s="105"/>
      <c r="AI1433" s="105"/>
      <c r="AJ1433" s="105"/>
      <c r="AK1433" s="105"/>
      <c r="AL1433" s="105"/>
      <c r="AM1433" s="105"/>
      <c r="AN1433" s="105"/>
      <c r="AO1433" s="105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</row>
    <row r="1434" spans="34:76">
      <c r="AH1434" s="105"/>
      <c r="AI1434" s="105"/>
      <c r="AJ1434" s="105"/>
      <c r="AK1434" s="105"/>
      <c r="AL1434" s="105"/>
      <c r="AM1434" s="105"/>
      <c r="AN1434" s="105"/>
      <c r="AO1434" s="105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</row>
    <row r="1435" spans="34:76">
      <c r="AH1435" s="105"/>
      <c r="AI1435" s="105"/>
      <c r="AJ1435" s="105"/>
      <c r="AK1435" s="105"/>
      <c r="AL1435" s="105"/>
      <c r="AM1435" s="105"/>
      <c r="AN1435" s="105"/>
      <c r="AO1435" s="105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</row>
    <row r="1436" spans="34:76">
      <c r="AH1436" s="105"/>
      <c r="AI1436" s="105"/>
      <c r="AJ1436" s="105"/>
      <c r="AK1436" s="105"/>
      <c r="AL1436" s="105"/>
      <c r="AM1436" s="105"/>
      <c r="AN1436" s="105"/>
      <c r="AO1436" s="105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</row>
    <row r="1437" spans="34:76">
      <c r="AH1437" s="105"/>
      <c r="AI1437" s="105"/>
      <c r="AJ1437" s="105"/>
      <c r="AK1437" s="105"/>
      <c r="AL1437" s="105"/>
      <c r="AM1437" s="105"/>
      <c r="AN1437" s="105"/>
      <c r="AO1437" s="105"/>
      <c r="BA1437" s="8"/>
      <c r="BB1437" s="8"/>
      <c r="BC1437" s="8"/>
      <c r="BD1437" s="8"/>
      <c r="BE1437" s="8"/>
      <c r="BF1437" s="8"/>
      <c r="BG1437" s="8"/>
      <c r="BH1437" s="8"/>
      <c r="BI1437" s="8"/>
      <c r="BJ1437" s="8"/>
      <c r="BK1437" s="8"/>
      <c r="BL1437" s="8"/>
      <c r="BM1437" s="8"/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8"/>
    </row>
    <row r="1438" spans="34:76">
      <c r="AH1438" s="105"/>
      <c r="AI1438" s="105"/>
      <c r="AJ1438" s="105"/>
      <c r="AK1438" s="105"/>
      <c r="AL1438" s="105"/>
      <c r="AM1438" s="105"/>
      <c r="AN1438" s="105"/>
      <c r="AO1438" s="105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</row>
    <row r="1439" spans="34:76">
      <c r="AH1439" s="105"/>
      <c r="AI1439" s="105"/>
      <c r="AJ1439" s="105"/>
      <c r="AK1439" s="105"/>
      <c r="AL1439" s="105"/>
      <c r="AM1439" s="105"/>
      <c r="AN1439" s="105"/>
      <c r="AO1439" s="105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</row>
    <row r="1440" spans="34:76">
      <c r="AH1440" s="105"/>
      <c r="AI1440" s="105"/>
      <c r="AJ1440" s="105"/>
      <c r="AK1440" s="105"/>
      <c r="AL1440" s="105"/>
      <c r="AM1440" s="105"/>
      <c r="AN1440" s="105"/>
      <c r="AO1440" s="105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</row>
    <row r="1441" spans="34:76">
      <c r="AH1441" s="105"/>
      <c r="AI1441" s="105"/>
      <c r="AJ1441" s="105"/>
      <c r="AK1441" s="105"/>
      <c r="AL1441" s="105"/>
      <c r="AM1441" s="105"/>
      <c r="AN1441" s="105"/>
      <c r="AO1441" s="105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</row>
    <row r="1442" spans="34:76">
      <c r="AH1442" s="105"/>
      <c r="AI1442" s="105"/>
      <c r="AJ1442" s="105"/>
      <c r="AK1442" s="105"/>
      <c r="AL1442" s="105"/>
      <c r="AM1442" s="105"/>
      <c r="AN1442" s="105"/>
      <c r="AO1442" s="105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</row>
    <row r="1443" spans="34:76">
      <c r="AH1443" s="105"/>
      <c r="AI1443" s="105"/>
      <c r="AJ1443" s="105"/>
      <c r="AK1443" s="105"/>
      <c r="AL1443" s="105"/>
      <c r="AM1443" s="105"/>
      <c r="AN1443" s="105"/>
      <c r="AO1443" s="105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</row>
    <row r="1444" spans="34:76">
      <c r="AH1444" s="105"/>
      <c r="AI1444" s="105"/>
      <c r="AJ1444" s="105"/>
      <c r="AK1444" s="105"/>
      <c r="AL1444" s="105"/>
      <c r="AM1444" s="105"/>
      <c r="AN1444" s="105"/>
      <c r="AO1444" s="105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</row>
    <row r="1445" spans="34:76">
      <c r="AH1445" s="105"/>
      <c r="AI1445" s="105"/>
      <c r="AJ1445" s="105"/>
      <c r="AK1445" s="105"/>
      <c r="AL1445" s="105"/>
      <c r="AM1445" s="105"/>
      <c r="AN1445" s="105"/>
      <c r="AO1445" s="105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</row>
    <row r="1446" spans="34:76">
      <c r="AH1446" s="105"/>
      <c r="AI1446" s="105"/>
      <c r="AJ1446" s="105"/>
      <c r="AK1446" s="105"/>
      <c r="AL1446" s="105"/>
      <c r="AM1446" s="105"/>
      <c r="AN1446" s="105"/>
      <c r="AO1446" s="105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</row>
    <row r="1447" spans="34:76">
      <c r="AH1447" s="105"/>
      <c r="AI1447" s="105"/>
      <c r="AJ1447" s="105"/>
      <c r="AK1447" s="105"/>
      <c r="AL1447" s="105"/>
      <c r="AM1447" s="105"/>
      <c r="AN1447" s="105"/>
      <c r="AO1447" s="105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</row>
    <row r="1448" spans="34:76">
      <c r="AH1448" s="105"/>
      <c r="AI1448" s="105"/>
      <c r="AJ1448" s="105"/>
      <c r="AK1448" s="105"/>
      <c r="AL1448" s="105"/>
      <c r="AM1448" s="105"/>
      <c r="AN1448" s="105"/>
      <c r="AO1448" s="105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</row>
    <row r="1449" spans="34:76">
      <c r="AH1449" s="105"/>
      <c r="AI1449" s="105"/>
      <c r="AJ1449" s="105"/>
      <c r="AK1449" s="105"/>
      <c r="AL1449" s="105"/>
      <c r="AM1449" s="105"/>
      <c r="AN1449" s="105"/>
      <c r="AO1449" s="105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</row>
    <row r="1450" spans="34:76">
      <c r="AH1450" s="105"/>
      <c r="AI1450" s="105"/>
      <c r="AJ1450" s="105"/>
      <c r="AK1450" s="105"/>
      <c r="AL1450" s="105"/>
      <c r="AM1450" s="105"/>
      <c r="AN1450" s="105"/>
      <c r="AO1450" s="105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</row>
    <row r="1451" spans="34:76">
      <c r="AH1451" s="105"/>
      <c r="AI1451" s="105"/>
      <c r="AJ1451" s="105"/>
      <c r="AK1451" s="105"/>
      <c r="AL1451" s="105"/>
      <c r="AM1451" s="105"/>
      <c r="AN1451" s="105"/>
      <c r="AO1451" s="105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</row>
    <row r="1452" spans="34:76">
      <c r="AH1452" s="105"/>
      <c r="AI1452" s="105"/>
      <c r="AJ1452" s="105"/>
      <c r="AK1452" s="105"/>
      <c r="AL1452" s="105"/>
      <c r="AM1452" s="105"/>
      <c r="AN1452" s="105"/>
      <c r="AO1452" s="105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</row>
    <row r="1453" spans="34:76">
      <c r="AH1453" s="105"/>
      <c r="AI1453" s="105"/>
      <c r="AJ1453" s="105"/>
      <c r="AK1453" s="105"/>
      <c r="AL1453" s="105"/>
      <c r="AM1453" s="105"/>
      <c r="AN1453" s="105"/>
      <c r="AO1453" s="105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</row>
    <row r="1454" spans="34:76">
      <c r="AH1454" s="105"/>
      <c r="AI1454" s="105"/>
      <c r="AJ1454" s="105"/>
      <c r="AK1454" s="105"/>
      <c r="AL1454" s="105"/>
      <c r="AM1454" s="105"/>
      <c r="AN1454" s="105"/>
      <c r="AO1454" s="105"/>
      <c r="BA1454" s="8"/>
      <c r="BB1454" s="8"/>
      <c r="BC1454" s="8"/>
      <c r="BD1454" s="8"/>
      <c r="BE1454" s="8"/>
      <c r="BF1454" s="8"/>
      <c r="BG1454" s="8"/>
      <c r="BH1454" s="8"/>
      <c r="BI1454" s="8"/>
      <c r="BJ1454" s="8"/>
      <c r="BK1454" s="8"/>
      <c r="BL1454" s="8"/>
      <c r="BM1454" s="8"/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8"/>
    </row>
    <row r="1455" spans="34:76">
      <c r="AH1455" s="105"/>
      <c r="AI1455" s="105"/>
      <c r="AJ1455" s="105"/>
      <c r="AK1455" s="105"/>
      <c r="AL1455" s="105"/>
      <c r="AM1455" s="105"/>
      <c r="AN1455" s="105"/>
      <c r="AO1455" s="105"/>
      <c r="BA1455" s="8"/>
      <c r="BB1455" s="8"/>
      <c r="BC1455" s="8"/>
      <c r="BD1455" s="8"/>
      <c r="BE1455" s="8"/>
      <c r="BF1455" s="8"/>
      <c r="BG1455" s="8"/>
      <c r="BH1455" s="8"/>
      <c r="BI1455" s="8"/>
      <c r="BJ1455" s="8"/>
      <c r="BK1455" s="8"/>
      <c r="BL1455" s="8"/>
      <c r="BM1455" s="8"/>
      <c r="BN1455" s="8"/>
      <c r="BO1455" s="8"/>
      <c r="BP1455" s="8"/>
      <c r="BQ1455" s="8"/>
      <c r="BR1455" s="8"/>
      <c r="BS1455" s="8"/>
      <c r="BT1455" s="8"/>
      <c r="BU1455" s="8"/>
      <c r="BV1455" s="8"/>
      <c r="BW1455" s="8"/>
      <c r="BX1455" s="8"/>
    </row>
    <row r="1456" spans="34:76">
      <c r="AH1456" s="105"/>
      <c r="AI1456" s="105"/>
      <c r="AJ1456" s="105"/>
      <c r="AK1456" s="105"/>
      <c r="AL1456" s="105"/>
      <c r="AM1456" s="105"/>
      <c r="AN1456" s="105"/>
      <c r="AO1456" s="105"/>
      <c r="BA1456" s="8"/>
      <c r="BB1456" s="8"/>
      <c r="BC1456" s="8"/>
      <c r="BD1456" s="8"/>
      <c r="BE1456" s="8"/>
      <c r="BF1456" s="8"/>
      <c r="BG1456" s="8"/>
      <c r="BH1456" s="8"/>
      <c r="BI1456" s="8"/>
      <c r="BJ1456" s="8"/>
      <c r="BK1456" s="8"/>
      <c r="BL1456" s="8"/>
      <c r="BM1456" s="8"/>
      <c r="BN1456" s="8"/>
      <c r="BO1456" s="8"/>
      <c r="BP1456" s="8"/>
      <c r="BQ1456" s="8"/>
      <c r="BR1456" s="8"/>
      <c r="BS1456" s="8"/>
      <c r="BT1456" s="8"/>
      <c r="BU1456" s="8"/>
      <c r="BV1456" s="8"/>
      <c r="BW1456" s="8"/>
      <c r="BX1456" s="8"/>
    </row>
    <row r="1457" spans="34:76">
      <c r="AH1457" s="105"/>
      <c r="AI1457" s="105"/>
      <c r="AJ1457" s="105"/>
      <c r="AK1457" s="105"/>
      <c r="AL1457" s="105"/>
      <c r="AM1457" s="105"/>
      <c r="AN1457" s="105"/>
      <c r="AO1457" s="105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</row>
    <row r="1458" spans="34:76">
      <c r="AH1458" s="105"/>
      <c r="AI1458" s="105"/>
      <c r="AJ1458" s="105"/>
      <c r="AK1458" s="105"/>
      <c r="AL1458" s="105"/>
      <c r="AM1458" s="105"/>
      <c r="AN1458" s="105"/>
      <c r="AO1458" s="105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</row>
    <row r="1459" spans="34:76">
      <c r="AH1459" s="105"/>
      <c r="AI1459" s="105"/>
      <c r="AJ1459" s="105"/>
      <c r="AK1459" s="105"/>
      <c r="AL1459" s="105"/>
      <c r="AM1459" s="105"/>
      <c r="AN1459" s="105"/>
      <c r="AO1459" s="105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</row>
    <row r="1460" spans="34:76">
      <c r="AH1460" s="105"/>
      <c r="AI1460" s="105"/>
      <c r="AJ1460" s="105"/>
      <c r="AK1460" s="105"/>
      <c r="AL1460" s="105"/>
      <c r="AM1460" s="105"/>
      <c r="AN1460" s="105"/>
      <c r="AO1460" s="105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</row>
    <row r="1461" spans="34:76">
      <c r="AH1461" s="105"/>
      <c r="AI1461" s="105"/>
      <c r="AJ1461" s="105"/>
      <c r="AK1461" s="105"/>
      <c r="AL1461" s="105"/>
      <c r="AM1461" s="105"/>
      <c r="AN1461" s="105"/>
      <c r="AO1461" s="105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</row>
    <row r="1462" spans="34:76">
      <c r="AH1462" s="105"/>
      <c r="AI1462" s="105"/>
      <c r="AJ1462" s="105"/>
      <c r="AK1462" s="105"/>
      <c r="AL1462" s="105"/>
      <c r="AM1462" s="105"/>
      <c r="AN1462" s="105"/>
      <c r="AO1462" s="105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</row>
    <row r="1463" spans="34:76">
      <c r="AH1463" s="105"/>
      <c r="AI1463" s="105"/>
      <c r="AJ1463" s="105"/>
      <c r="AK1463" s="105"/>
      <c r="AL1463" s="105"/>
      <c r="AM1463" s="105"/>
      <c r="AN1463" s="105"/>
      <c r="AO1463" s="105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</row>
    <row r="1464" spans="34:76">
      <c r="AH1464" s="105"/>
      <c r="AI1464" s="105"/>
      <c r="AJ1464" s="105"/>
      <c r="AK1464" s="105"/>
      <c r="AL1464" s="105"/>
      <c r="AM1464" s="105"/>
      <c r="AN1464" s="105"/>
      <c r="AO1464" s="105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</row>
    <row r="1465" spans="34:76">
      <c r="AH1465" s="105"/>
      <c r="AI1465" s="105"/>
      <c r="AJ1465" s="105"/>
      <c r="AK1465" s="105"/>
      <c r="AL1465" s="105"/>
      <c r="AM1465" s="105"/>
      <c r="AN1465" s="105"/>
      <c r="AO1465" s="105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</row>
    <row r="1466" spans="34:76">
      <c r="AH1466" s="105"/>
      <c r="AI1466" s="105"/>
      <c r="AJ1466" s="105"/>
      <c r="AK1466" s="105"/>
      <c r="AL1466" s="105"/>
      <c r="AM1466" s="105"/>
      <c r="AN1466" s="105"/>
      <c r="AO1466" s="105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</row>
    <row r="1467" spans="34:76">
      <c r="AH1467" s="105"/>
      <c r="AI1467" s="105"/>
      <c r="AJ1467" s="105"/>
      <c r="AK1467" s="105"/>
      <c r="AL1467" s="105"/>
      <c r="AM1467" s="105"/>
      <c r="AN1467" s="105"/>
      <c r="AO1467" s="105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</row>
    <row r="1468" spans="34:76">
      <c r="AH1468" s="105"/>
      <c r="AI1468" s="105"/>
      <c r="AJ1468" s="105"/>
      <c r="AK1468" s="105"/>
      <c r="AL1468" s="105"/>
      <c r="AM1468" s="105"/>
      <c r="AN1468" s="105"/>
      <c r="AO1468" s="105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</row>
    <row r="1469" spans="34:76">
      <c r="AH1469" s="105"/>
      <c r="AI1469" s="105"/>
      <c r="AJ1469" s="105"/>
      <c r="AK1469" s="105"/>
      <c r="AL1469" s="105"/>
      <c r="AM1469" s="105"/>
      <c r="AN1469" s="105"/>
      <c r="AO1469" s="105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</row>
    <row r="1470" spans="34:76">
      <c r="AH1470" s="105"/>
      <c r="AI1470" s="105"/>
      <c r="AJ1470" s="105"/>
      <c r="AK1470" s="105"/>
      <c r="AL1470" s="105"/>
      <c r="AM1470" s="105"/>
      <c r="AN1470" s="105"/>
      <c r="AO1470" s="105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</row>
    <row r="1471" spans="34:76">
      <c r="AH1471" s="105"/>
      <c r="AI1471" s="105"/>
      <c r="AJ1471" s="105"/>
      <c r="AK1471" s="105"/>
      <c r="AL1471" s="105"/>
      <c r="AM1471" s="105"/>
      <c r="AN1471" s="105"/>
      <c r="AO1471" s="105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</row>
    <row r="1472" spans="34:76">
      <c r="AH1472" s="105"/>
      <c r="AI1472" s="105"/>
      <c r="AJ1472" s="105"/>
      <c r="AK1472" s="105"/>
      <c r="AL1472" s="105"/>
      <c r="AM1472" s="105"/>
      <c r="AN1472" s="105"/>
      <c r="AO1472" s="105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</row>
    <row r="1473" spans="34:76">
      <c r="AH1473" s="105"/>
      <c r="AI1473" s="105"/>
      <c r="AJ1473" s="105"/>
      <c r="AK1473" s="105"/>
      <c r="AL1473" s="105"/>
      <c r="AM1473" s="105"/>
      <c r="AN1473" s="105"/>
      <c r="AO1473" s="105"/>
      <c r="BA1473" s="8"/>
      <c r="BB1473" s="8"/>
      <c r="BC1473" s="8"/>
      <c r="BD1473" s="8"/>
      <c r="BE1473" s="8"/>
      <c r="BF1473" s="8"/>
      <c r="BG1473" s="8"/>
      <c r="BH1473" s="8"/>
      <c r="BI1473" s="8"/>
      <c r="BJ1473" s="8"/>
      <c r="BK1473" s="8"/>
      <c r="BL1473" s="8"/>
      <c r="BM1473" s="8"/>
      <c r="BN1473" s="8"/>
      <c r="BO1473" s="8"/>
      <c r="BP1473" s="8"/>
      <c r="BQ1473" s="8"/>
      <c r="BR1473" s="8"/>
      <c r="BS1473" s="8"/>
      <c r="BT1473" s="8"/>
      <c r="BU1473" s="8"/>
      <c r="BV1473" s="8"/>
      <c r="BW1473" s="8"/>
      <c r="BX1473" s="8"/>
    </row>
    <row r="1474" spans="34:76">
      <c r="AH1474" s="105"/>
      <c r="AI1474" s="105"/>
      <c r="AJ1474" s="105"/>
      <c r="AK1474" s="105"/>
      <c r="AL1474" s="105"/>
      <c r="AM1474" s="105"/>
      <c r="AN1474" s="105"/>
      <c r="AO1474" s="105"/>
      <c r="BA1474" s="8"/>
      <c r="BB1474" s="8"/>
      <c r="BC1474" s="8"/>
      <c r="BD1474" s="8"/>
      <c r="BE1474" s="8"/>
      <c r="BF1474" s="8"/>
      <c r="BG1474" s="8"/>
      <c r="BH1474" s="8"/>
      <c r="BI1474" s="8"/>
      <c r="BJ1474" s="8"/>
      <c r="BK1474" s="8"/>
      <c r="BL1474" s="8"/>
      <c r="BM1474" s="8"/>
      <c r="BN1474" s="8"/>
      <c r="BO1474" s="8"/>
      <c r="BP1474" s="8"/>
      <c r="BQ1474" s="8"/>
      <c r="BR1474" s="8"/>
      <c r="BS1474" s="8"/>
      <c r="BT1474" s="8"/>
      <c r="BU1474" s="8"/>
      <c r="BV1474" s="8"/>
      <c r="BW1474" s="8"/>
      <c r="BX1474" s="8"/>
    </row>
    <row r="1475" spans="34:76">
      <c r="AH1475" s="105"/>
      <c r="AI1475" s="105"/>
      <c r="AJ1475" s="105"/>
      <c r="AK1475" s="105"/>
      <c r="AL1475" s="105"/>
      <c r="AM1475" s="105"/>
      <c r="AN1475" s="105"/>
      <c r="AO1475" s="105"/>
      <c r="BA1475" s="8"/>
      <c r="BB1475" s="8"/>
      <c r="BC1475" s="8"/>
      <c r="BD1475" s="8"/>
      <c r="BE1475" s="8"/>
      <c r="BF1475" s="8"/>
      <c r="BG1475" s="8"/>
      <c r="BH1475" s="8"/>
      <c r="BI1475" s="8"/>
      <c r="BJ1475" s="8"/>
      <c r="BK1475" s="8"/>
      <c r="BL1475" s="8"/>
      <c r="BM1475" s="8"/>
      <c r="BN1475" s="8"/>
      <c r="BO1475" s="8"/>
      <c r="BP1475" s="8"/>
      <c r="BQ1475" s="8"/>
      <c r="BR1475" s="8"/>
      <c r="BS1475" s="8"/>
      <c r="BT1475" s="8"/>
      <c r="BU1475" s="8"/>
      <c r="BV1475" s="8"/>
      <c r="BW1475" s="8"/>
      <c r="BX1475" s="8"/>
    </row>
    <row r="1476" spans="34:76">
      <c r="AH1476" s="105"/>
      <c r="AI1476" s="105"/>
      <c r="AJ1476" s="105"/>
      <c r="AK1476" s="105"/>
      <c r="AL1476" s="105"/>
      <c r="AM1476" s="105"/>
      <c r="AN1476" s="105"/>
      <c r="AO1476" s="105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</row>
    <row r="1477" spans="34:76">
      <c r="AH1477" s="105"/>
      <c r="AI1477" s="105"/>
      <c r="AJ1477" s="105"/>
      <c r="AK1477" s="105"/>
      <c r="AL1477" s="105"/>
      <c r="AM1477" s="105"/>
      <c r="AN1477" s="105"/>
      <c r="AO1477" s="105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</row>
    <row r="1478" spans="34:76">
      <c r="AH1478" s="105"/>
      <c r="AI1478" s="105"/>
      <c r="AJ1478" s="105"/>
      <c r="AK1478" s="105"/>
      <c r="AL1478" s="105"/>
      <c r="AM1478" s="105"/>
      <c r="AN1478" s="105"/>
      <c r="AO1478" s="105"/>
      <c r="BA1478" s="8"/>
      <c r="BB1478" s="8"/>
      <c r="BC1478" s="8"/>
      <c r="BD1478" s="8"/>
      <c r="BE1478" s="8"/>
      <c r="BF1478" s="8"/>
      <c r="BG1478" s="8"/>
      <c r="BH1478" s="8"/>
      <c r="BI1478" s="8"/>
      <c r="BJ1478" s="8"/>
      <c r="BK1478" s="8"/>
      <c r="BL1478" s="8"/>
      <c r="BM1478" s="8"/>
      <c r="BN1478" s="8"/>
      <c r="BO1478" s="8"/>
      <c r="BP1478" s="8"/>
      <c r="BQ1478" s="8"/>
      <c r="BR1478" s="8"/>
      <c r="BS1478" s="8"/>
      <c r="BT1478" s="8"/>
      <c r="BU1478" s="8"/>
      <c r="BV1478" s="8"/>
      <c r="BW1478" s="8"/>
      <c r="BX1478" s="8"/>
    </row>
    <row r="1479" spans="34:76">
      <c r="AH1479" s="105"/>
      <c r="AI1479" s="105"/>
      <c r="AJ1479" s="105"/>
      <c r="AK1479" s="105"/>
      <c r="AL1479" s="105"/>
      <c r="AM1479" s="105"/>
      <c r="AN1479" s="105"/>
      <c r="AO1479" s="105"/>
      <c r="BA1479" s="8"/>
      <c r="BB1479" s="8"/>
      <c r="BC1479" s="8"/>
      <c r="BD1479" s="8"/>
      <c r="BE1479" s="8"/>
      <c r="BF1479" s="8"/>
      <c r="BG1479" s="8"/>
      <c r="BH1479" s="8"/>
      <c r="BI1479" s="8"/>
      <c r="BJ1479" s="8"/>
      <c r="BK1479" s="8"/>
      <c r="BL1479" s="8"/>
      <c r="BM1479" s="8"/>
      <c r="BN1479" s="8"/>
      <c r="BO1479" s="8"/>
      <c r="BP1479" s="8"/>
      <c r="BQ1479" s="8"/>
      <c r="BR1479" s="8"/>
      <c r="BS1479" s="8"/>
      <c r="BT1479" s="8"/>
      <c r="BU1479" s="8"/>
      <c r="BV1479" s="8"/>
      <c r="BW1479" s="8"/>
      <c r="BX1479" s="8"/>
    </row>
    <row r="1480" spans="34:76">
      <c r="AH1480" s="105"/>
      <c r="AI1480" s="105"/>
      <c r="AJ1480" s="105"/>
      <c r="AK1480" s="105"/>
      <c r="AL1480" s="105"/>
      <c r="AM1480" s="105"/>
      <c r="AN1480" s="105"/>
      <c r="AO1480" s="105"/>
      <c r="BA1480" s="8"/>
      <c r="BB1480" s="8"/>
      <c r="BC1480" s="8"/>
      <c r="BD1480" s="8"/>
      <c r="BE1480" s="8"/>
      <c r="BF1480" s="8"/>
      <c r="BG1480" s="8"/>
      <c r="BH1480" s="8"/>
      <c r="BI1480" s="8"/>
      <c r="BJ1480" s="8"/>
      <c r="BK1480" s="8"/>
      <c r="BL1480" s="8"/>
      <c r="BM1480" s="8"/>
      <c r="BN1480" s="8"/>
      <c r="BO1480" s="8"/>
      <c r="BP1480" s="8"/>
      <c r="BQ1480" s="8"/>
      <c r="BR1480" s="8"/>
      <c r="BS1480" s="8"/>
      <c r="BT1480" s="8"/>
      <c r="BU1480" s="8"/>
      <c r="BV1480" s="8"/>
      <c r="BW1480" s="8"/>
      <c r="BX1480" s="8"/>
    </row>
    <row r="1481" spans="34:76">
      <c r="AH1481" s="105"/>
      <c r="AI1481" s="105"/>
      <c r="AJ1481" s="105"/>
      <c r="AK1481" s="105"/>
      <c r="AL1481" s="105"/>
      <c r="AM1481" s="105"/>
      <c r="AN1481" s="105"/>
      <c r="AO1481" s="105"/>
      <c r="BA1481" s="8"/>
      <c r="BB1481" s="8"/>
      <c r="BC1481" s="8"/>
      <c r="BD1481" s="8"/>
      <c r="BE1481" s="8"/>
      <c r="BF1481" s="8"/>
      <c r="BG1481" s="8"/>
      <c r="BH1481" s="8"/>
      <c r="BI1481" s="8"/>
      <c r="BJ1481" s="8"/>
      <c r="BK1481" s="8"/>
      <c r="BL1481" s="8"/>
      <c r="BM1481" s="8"/>
      <c r="BN1481" s="8"/>
      <c r="BO1481" s="8"/>
      <c r="BP1481" s="8"/>
      <c r="BQ1481" s="8"/>
      <c r="BR1481" s="8"/>
      <c r="BS1481" s="8"/>
      <c r="BT1481" s="8"/>
      <c r="BU1481" s="8"/>
      <c r="BV1481" s="8"/>
      <c r="BW1481" s="8"/>
      <c r="BX1481" s="8"/>
    </row>
    <row r="1482" spans="34:76">
      <c r="AH1482" s="105"/>
      <c r="AI1482" s="105"/>
      <c r="AJ1482" s="105"/>
      <c r="AK1482" s="105"/>
      <c r="AL1482" s="105"/>
      <c r="AM1482" s="105"/>
      <c r="AN1482" s="105"/>
      <c r="AO1482" s="105"/>
      <c r="BA1482" s="8"/>
      <c r="BB1482" s="8"/>
      <c r="BC1482" s="8"/>
      <c r="BD1482" s="8"/>
      <c r="BE1482" s="8"/>
      <c r="BF1482" s="8"/>
      <c r="BG1482" s="8"/>
      <c r="BH1482" s="8"/>
      <c r="BI1482" s="8"/>
      <c r="BJ1482" s="8"/>
      <c r="BK1482" s="8"/>
      <c r="BL1482" s="8"/>
      <c r="BM1482" s="8"/>
      <c r="BN1482" s="8"/>
      <c r="BO1482" s="8"/>
      <c r="BP1482" s="8"/>
      <c r="BQ1482" s="8"/>
      <c r="BR1482" s="8"/>
      <c r="BS1482" s="8"/>
      <c r="BT1482" s="8"/>
      <c r="BU1482" s="8"/>
      <c r="BV1482" s="8"/>
      <c r="BW1482" s="8"/>
      <c r="BX1482" s="8"/>
    </row>
    <row r="1483" spans="34:76">
      <c r="AH1483" s="105"/>
      <c r="AI1483" s="105"/>
      <c r="AJ1483" s="105"/>
      <c r="AK1483" s="105"/>
      <c r="AL1483" s="105"/>
      <c r="AM1483" s="105"/>
      <c r="AN1483" s="105"/>
      <c r="AO1483" s="105"/>
      <c r="BA1483" s="8"/>
      <c r="BB1483" s="8"/>
      <c r="BC1483" s="8"/>
      <c r="BD1483" s="8"/>
      <c r="BE1483" s="8"/>
      <c r="BF1483" s="8"/>
      <c r="BG1483" s="8"/>
      <c r="BH1483" s="8"/>
      <c r="BI1483" s="8"/>
      <c r="BJ1483" s="8"/>
      <c r="BK1483" s="8"/>
      <c r="BL1483" s="8"/>
      <c r="BM1483" s="8"/>
      <c r="BN1483" s="8"/>
      <c r="BO1483" s="8"/>
      <c r="BP1483" s="8"/>
      <c r="BQ1483" s="8"/>
      <c r="BR1483" s="8"/>
      <c r="BS1483" s="8"/>
      <c r="BT1483" s="8"/>
      <c r="BU1483" s="8"/>
      <c r="BV1483" s="8"/>
      <c r="BW1483" s="8"/>
      <c r="BX1483" s="8"/>
    </row>
    <row r="1484" spans="34:76">
      <c r="AH1484" s="105"/>
      <c r="AI1484" s="105"/>
      <c r="AJ1484" s="105"/>
      <c r="AK1484" s="105"/>
      <c r="AL1484" s="105"/>
      <c r="AM1484" s="105"/>
      <c r="AN1484" s="105"/>
      <c r="AO1484" s="105"/>
      <c r="BA1484" s="8"/>
      <c r="BB1484" s="8"/>
      <c r="BC1484" s="8"/>
      <c r="BD1484" s="8"/>
      <c r="BE1484" s="8"/>
      <c r="BF1484" s="8"/>
      <c r="BG1484" s="8"/>
      <c r="BH1484" s="8"/>
      <c r="BI1484" s="8"/>
      <c r="BJ1484" s="8"/>
      <c r="BK1484" s="8"/>
      <c r="BL1484" s="8"/>
      <c r="BM1484" s="8"/>
      <c r="BN1484" s="8"/>
      <c r="BO1484" s="8"/>
      <c r="BP1484" s="8"/>
      <c r="BQ1484" s="8"/>
      <c r="BR1484" s="8"/>
      <c r="BS1484" s="8"/>
      <c r="BT1484" s="8"/>
      <c r="BU1484" s="8"/>
      <c r="BV1484" s="8"/>
      <c r="BW1484" s="8"/>
      <c r="BX1484" s="8"/>
    </row>
    <row r="1485" spans="34:76">
      <c r="AH1485" s="105"/>
      <c r="AI1485" s="105"/>
      <c r="AJ1485" s="105"/>
      <c r="AK1485" s="105"/>
      <c r="AL1485" s="105"/>
      <c r="AM1485" s="105"/>
      <c r="AN1485" s="105"/>
      <c r="AO1485" s="105"/>
      <c r="BA1485" s="8"/>
      <c r="BB1485" s="8"/>
      <c r="BC1485" s="8"/>
      <c r="BD1485" s="8"/>
      <c r="BE1485" s="8"/>
      <c r="BF1485" s="8"/>
      <c r="BG1485" s="8"/>
      <c r="BH1485" s="8"/>
      <c r="BI1485" s="8"/>
      <c r="BJ1485" s="8"/>
      <c r="BK1485" s="8"/>
      <c r="BL1485" s="8"/>
      <c r="BM1485" s="8"/>
      <c r="BN1485" s="8"/>
      <c r="BO1485" s="8"/>
      <c r="BP1485" s="8"/>
      <c r="BQ1485" s="8"/>
      <c r="BR1485" s="8"/>
      <c r="BS1485" s="8"/>
      <c r="BT1485" s="8"/>
      <c r="BU1485" s="8"/>
      <c r="BV1485" s="8"/>
      <c r="BW1485" s="8"/>
      <c r="BX1485" s="8"/>
    </row>
    <row r="1486" spans="34:76">
      <c r="AH1486" s="105"/>
      <c r="AI1486" s="105"/>
      <c r="AJ1486" s="105"/>
      <c r="AK1486" s="105"/>
      <c r="AL1486" s="105"/>
      <c r="AM1486" s="105"/>
      <c r="AN1486" s="105"/>
      <c r="AO1486" s="105"/>
      <c r="BA1486" s="8"/>
      <c r="BB1486" s="8"/>
      <c r="BC1486" s="8"/>
      <c r="BD1486" s="8"/>
      <c r="BE1486" s="8"/>
      <c r="BF1486" s="8"/>
      <c r="BG1486" s="8"/>
      <c r="BH1486" s="8"/>
      <c r="BI1486" s="8"/>
      <c r="BJ1486" s="8"/>
      <c r="BK1486" s="8"/>
      <c r="BL1486" s="8"/>
      <c r="BM1486" s="8"/>
      <c r="BN1486" s="8"/>
      <c r="BO1486" s="8"/>
      <c r="BP1486" s="8"/>
      <c r="BQ1486" s="8"/>
      <c r="BR1486" s="8"/>
      <c r="BS1486" s="8"/>
      <c r="BT1486" s="8"/>
      <c r="BU1486" s="8"/>
      <c r="BV1486" s="8"/>
      <c r="BW1486" s="8"/>
      <c r="BX1486" s="8"/>
    </row>
    <row r="1487" spans="34:76">
      <c r="AH1487" s="105"/>
      <c r="AI1487" s="105"/>
      <c r="AJ1487" s="105"/>
      <c r="AK1487" s="105"/>
      <c r="AL1487" s="105"/>
      <c r="AM1487" s="105"/>
      <c r="AN1487" s="105"/>
      <c r="AO1487" s="105"/>
      <c r="BA1487" s="8"/>
      <c r="BB1487" s="8"/>
      <c r="BC1487" s="8"/>
      <c r="BD1487" s="8"/>
      <c r="BE1487" s="8"/>
      <c r="BF1487" s="8"/>
      <c r="BG1487" s="8"/>
      <c r="BH1487" s="8"/>
      <c r="BI1487" s="8"/>
      <c r="BJ1487" s="8"/>
      <c r="BK1487" s="8"/>
      <c r="BL1487" s="8"/>
      <c r="BM1487" s="8"/>
      <c r="BN1487" s="8"/>
      <c r="BO1487" s="8"/>
      <c r="BP1487" s="8"/>
      <c r="BQ1487" s="8"/>
      <c r="BR1487" s="8"/>
      <c r="BS1487" s="8"/>
      <c r="BT1487" s="8"/>
      <c r="BU1487" s="8"/>
      <c r="BV1487" s="8"/>
      <c r="BW1487" s="8"/>
      <c r="BX1487" s="8"/>
    </row>
    <row r="1488" spans="34:76">
      <c r="AH1488" s="105"/>
      <c r="AI1488" s="105"/>
      <c r="AJ1488" s="105"/>
      <c r="AK1488" s="105"/>
      <c r="AL1488" s="105"/>
      <c r="AM1488" s="105"/>
      <c r="AN1488" s="105"/>
      <c r="AO1488" s="105"/>
      <c r="BA1488" s="8"/>
      <c r="BB1488" s="8"/>
      <c r="BC1488" s="8"/>
      <c r="BD1488" s="8"/>
      <c r="BE1488" s="8"/>
      <c r="BF1488" s="8"/>
      <c r="BG1488" s="8"/>
      <c r="BH1488" s="8"/>
      <c r="BI1488" s="8"/>
      <c r="BJ1488" s="8"/>
      <c r="BK1488" s="8"/>
      <c r="BL1488" s="8"/>
      <c r="BM1488" s="8"/>
      <c r="BN1488" s="8"/>
      <c r="BO1488" s="8"/>
      <c r="BP1488" s="8"/>
      <c r="BQ1488" s="8"/>
      <c r="BR1488" s="8"/>
      <c r="BS1488" s="8"/>
      <c r="BT1488" s="8"/>
      <c r="BU1488" s="8"/>
      <c r="BV1488" s="8"/>
      <c r="BW1488" s="8"/>
      <c r="BX1488" s="8"/>
    </row>
    <row r="1489" spans="34:76">
      <c r="AH1489" s="105"/>
      <c r="AI1489" s="105"/>
      <c r="AJ1489" s="105"/>
      <c r="AK1489" s="105"/>
      <c r="AL1489" s="105"/>
      <c r="AM1489" s="105"/>
      <c r="AN1489" s="105"/>
      <c r="AO1489" s="105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</row>
    <row r="1490" spans="34:76">
      <c r="AH1490" s="105"/>
      <c r="AI1490" s="105"/>
      <c r="AJ1490" s="105"/>
      <c r="AK1490" s="105"/>
      <c r="AL1490" s="105"/>
      <c r="AM1490" s="105"/>
      <c r="AN1490" s="105"/>
      <c r="AO1490" s="105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</row>
    <row r="1491" spans="34:76">
      <c r="AH1491" s="105"/>
      <c r="AI1491" s="105"/>
      <c r="AJ1491" s="105"/>
      <c r="AK1491" s="105"/>
      <c r="AL1491" s="105"/>
      <c r="AM1491" s="105"/>
      <c r="AN1491" s="105"/>
      <c r="AO1491" s="105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</row>
    <row r="1492" spans="34:76">
      <c r="AH1492" s="105"/>
      <c r="AI1492" s="105"/>
      <c r="AJ1492" s="105"/>
      <c r="AK1492" s="105"/>
      <c r="AL1492" s="105"/>
      <c r="AM1492" s="105"/>
      <c r="AN1492" s="105"/>
      <c r="AO1492" s="105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</row>
    <row r="1493" spans="34:76">
      <c r="AH1493" s="105"/>
      <c r="AI1493" s="105"/>
      <c r="AJ1493" s="105"/>
      <c r="AK1493" s="105"/>
      <c r="AL1493" s="105"/>
      <c r="AM1493" s="105"/>
      <c r="AN1493" s="105"/>
      <c r="AO1493" s="105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</row>
    <row r="1494" spans="34:76">
      <c r="AH1494" s="105"/>
      <c r="AI1494" s="105"/>
      <c r="AJ1494" s="105"/>
      <c r="AK1494" s="105"/>
      <c r="AL1494" s="105"/>
      <c r="AM1494" s="105"/>
      <c r="AN1494" s="105"/>
      <c r="AO1494" s="105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</row>
    <row r="1495" spans="34:76">
      <c r="AH1495" s="105"/>
      <c r="AI1495" s="105"/>
      <c r="AJ1495" s="105"/>
      <c r="AK1495" s="105"/>
      <c r="AL1495" s="105"/>
      <c r="AM1495" s="105"/>
      <c r="AN1495" s="105"/>
      <c r="AO1495" s="105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</row>
    <row r="1496" spans="34:76">
      <c r="AH1496" s="105"/>
      <c r="AI1496" s="105"/>
      <c r="AJ1496" s="105"/>
      <c r="AK1496" s="105"/>
      <c r="AL1496" s="105"/>
      <c r="AM1496" s="105"/>
      <c r="AN1496" s="105"/>
      <c r="AO1496" s="105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</row>
    <row r="1497" spans="34:76">
      <c r="AH1497" s="105"/>
      <c r="AI1497" s="105"/>
      <c r="AJ1497" s="105"/>
      <c r="AK1497" s="105"/>
      <c r="AL1497" s="105"/>
      <c r="AM1497" s="105"/>
      <c r="AN1497" s="105"/>
      <c r="AO1497" s="105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</row>
    <row r="1498" spans="34:76">
      <c r="AH1498" s="105"/>
      <c r="AI1498" s="105"/>
      <c r="AJ1498" s="105"/>
      <c r="AK1498" s="105"/>
      <c r="AL1498" s="105"/>
      <c r="AM1498" s="105"/>
      <c r="AN1498" s="105"/>
      <c r="AO1498" s="105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</row>
    <row r="1499" spans="34:76">
      <c r="AH1499" s="105"/>
      <c r="AI1499" s="105"/>
      <c r="AJ1499" s="105"/>
      <c r="AK1499" s="105"/>
      <c r="AL1499" s="105"/>
      <c r="AM1499" s="105"/>
      <c r="AN1499" s="105"/>
      <c r="AO1499" s="105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</row>
    <row r="1500" spans="34:76">
      <c r="AH1500" s="105"/>
      <c r="AI1500" s="105"/>
      <c r="AJ1500" s="105"/>
      <c r="AK1500" s="105"/>
      <c r="AL1500" s="105"/>
      <c r="AM1500" s="105"/>
      <c r="AN1500" s="105"/>
      <c r="AO1500" s="105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</row>
    <row r="1501" spans="34:76">
      <c r="AH1501" s="105"/>
      <c r="AI1501" s="105"/>
      <c r="AJ1501" s="105"/>
      <c r="AK1501" s="105"/>
      <c r="AL1501" s="105"/>
      <c r="AM1501" s="105"/>
      <c r="AN1501" s="105"/>
      <c r="AO1501" s="105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</row>
    <row r="1502" spans="34:76">
      <c r="AH1502" s="105"/>
      <c r="AI1502" s="105"/>
      <c r="AJ1502" s="105"/>
      <c r="AK1502" s="105"/>
      <c r="AL1502" s="105"/>
      <c r="AM1502" s="105"/>
      <c r="AN1502" s="105"/>
      <c r="AO1502" s="105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</row>
    <row r="1503" spans="34:76">
      <c r="AH1503" s="105"/>
      <c r="AI1503" s="105"/>
      <c r="AJ1503" s="105"/>
      <c r="AK1503" s="105"/>
      <c r="AL1503" s="105"/>
      <c r="AM1503" s="105"/>
      <c r="AN1503" s="105"/>
      <c r="AO1503" s="105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</row>
    <row r="1504" spans="34:76">
      <c r="AH1504" s="105"/>
      <c r="AI1504" s="105"/>
      <c r="AJ1504" s="105"/>
      <c r="AK1504" s="105"/>
      <c r="AL1504" s="105"/>
      <c r="AM1504" s="105"/>
      <c r="AN1504" s="105"/>
      <c r="AO1504" s="105"/>
      <c r="BA1504" s="8"/>
      <c r="BB1504" s="8"/>
      <c r="BC1504" s="8"/>
      <c r="BD1504" s="8"/>
      <c r="BE1504" s="8"/>
      <c r="BF1504" s="8"/>
      <c r="BG1504" s="8"/>
      <c r="BH1504" s="8"/>
      <c r="BI1504" s="8"/>
      <c r="BJ1504" s="8"/>
      <c r="BK1504" s="8"/>
      <c r="BL1504" s="8"/>
      <c r="BM1504" s="8"/>
      <c r="BN1504" s="8"/>
      <c r="BO1504" s="8"/>
      <c r="BP1504" s="8"/>
      <c r="BQ1504" s="8"/>
      <c r="BR1504" s="8"/>
      <c r="BS1504" s="8"/>
      <c r="BT1504" s="8"/>
      <c r="BU1504" s="8"/>
      <c r="BV1504" s="8"/>
      <c r="BW1504" s="8"/>
      <c r="BX1504" s="8"/>
    </row>
    <row r="1505" spans="34:76">
      <c r="AH1505" s="105"/>
      <c r="AI1505" s="105"/>
      <c r="AJ1505" s="105"/>
      <c r="AK1505" s="105"/>
      <c r="AL1505" s="105"/>
      <c r="AM1505" s="105"/>
      <c r="AN1505" s="105"/>
      <c r="AO1505" s="105"/>
      <c r="BA1505" s="8"/>
      <c r="BB1505" s="8"/>
      <c r="BC1505" s="8"/>
      <c r="BD1505" s="8"/>
      <c r="BE1505" s="8"/>
      <c r="BF1505" s="8"/>
      <c r="BG1505" s="8"/>
      <c r="BH1505" s="8"/>
      <c r="BI1505" s="8"/>
      <c r="BJ1505" s="8"/>
      <c r="BK1505" s="8"/>
      <c r="BL1505" s="8"/>
      <c r="BM1505" s="8"/>
      <c r="BN1505" s="8"/>
      <c r="BO1505" s="8"/>
      <c r="BP1505" s="8"/>
      <c r="BQ1505" s="8"/>
      <c r="BR1505" s="8"/>
      <c r="BS1505" s="8"/>
      <c r="BT1505" s="8"/>
      <c r="BU1505" s="8"/>
      <c r="BV1505" s="8"/>
      <c r="BW1505" s="8"/>
      <c r="BX1505" s="8"/>
    </row>
    <row r="1506" spans="34:76">
      <c r="AH1506" s="105"/>
      <c r="AI1506" s="105"/>
      <c r="AJ1506" s="105"/>
      <c r="AK1506" s="105"/>
      <c r="AL1506" s="105"/>
      <c r="AM1506" s="105"/>
      <c r="AN1506" s="105"/>
      <c r="AO1506" s="105"/>
      <c r="BA1506" s="8"/>
      <c r="BB1506" s="8"/>
      <c r="BC1506" s="8"/>
      <c r="BD1506" s="8"/>
      <c r="BE1506" s="8"/>
      <c r="BF1506" s="8"/>
      <c r="BG1506" s="8"/>
      <c r="BH1506" s="8"/>
      <c r="BI1506" s="8"/>
      <c r="BJ1506" s="8"/>
      <c r="BK1506" s="8"/>
      <c r="BL1506" s="8"/>
      <c r="BM1506" s="8"/>
      <c r="BN1506" s="8"/>
      <c r="BO1506" s="8"/>
      <c r="BP1506" s="8"/>
      <c r="BQ1506" s="8"/>
      <c r="BR1506" s="8"/>
      <c r="BS1506" s="8"/>
      <c r="BT1506" s="8"/>
      <c r="BU1506" s="8"/>
      <c r="BV1506" s="8"/>
      <c r="BW1506" s="8"/>
      <c r="BX1506" s="8"/>
    </row>
    <row r="1507" spans="34:76">
      <c r="AH1507" s="105"/>
      <c r="AI1507" s="105"/>
      <c r="AJ1507" s="105"/>
      <c r="AK1507" s="105"/>
      <c r="AL1507" s="105"/>
      <c r="AM1507" s="105"/>
      <c r="AN1507" s="105"/>
      <c r="AO1507" s="105"/>
      <c r="BA1507" s="8"/>
      <c r="BB1507" s="8"/>
      <c r="BC1507" s="8"/>
      <c r="BD1507" s="8"/>
      <c r="BE1507" s="8"/>
      <c r="BF1507" s="8"/>
      <c r="BG1507" s="8"/>
      <c r="BH1507" s="8"/>
      <c r="BI1507" s="8"/>
      <c r="BJ1507" s="8"/>
      <c r="BK1507" s="8"/>
      <c r="BL1507" s="8"/>
      <c r="BM1507" s="8"/>
      <c r="BN1507" s="8"/>
      <c r="BO1507" s="8"/>
      <c r="BP1507" s="8"/>
      <c r="BQ1507" s="8"/>
      <c r="BR1507" s="8"/>
      <c r="BS1507" s="8"/>
      <c r="BT1507" s="8"/>
      <c r="BU1507" s="8"/>
      <c r="BV1507" s="8"/>
      <c r="BW1507" s="8"/>
      <c r="BX1507" s="8"/>
    </row>
    <row r="1508" spans="34:76">
      <c r="AH1508" s="105"/>
      <c r="AI1508" s="105"/>
      <c r="AJ1508" s="105"/>
      <c r="AK1508" s="105"/>
      <c r="AL1508" s="105"/>
      <c r="AM1508" s="105"/>
      <c r="AN1508" s="105"/>
      <c r="AO1508" s="105"/>
      <c r="BA1508" s="8"/>
      <c r="BB1508" s="8"/>
      <c r="BC1508" s="8"/>
      <c r="BD1508" s="8"/>
      <c r="BE1508" s="8"/>
      <c r="BF1508" s="8"/>
      <c r="BG1508" s="8"/>
      <c r="BH1508" s="8"/>
      <c r="BI1508" s="8"/>
      <c r="BJ1508" s="8"/>
      <c r="BK1508" s="8"/>
      <c r="BL1508" s="8"/>
      <c r="BM1508" s="8"/>
      <c r="BN1508" s="8"/>
      <c r="BO1508" s="8"/>
      <c r="BP1508" s="8"/>
      <c r="BQ1508" s="8"/>
      <c r="BR1508" s="8"/>
      <c r="BS1508" s="8"/>
      <c r="BT1508" s="8"/>
      <c r="BU1508" s="8"/>
      <c r="BV1508" s="8"/>
      <c r="BW1508" s="8"/>
      <c r="BX1508" s="8"/>
    </row>
    <row r="1509" spans="34:76">
      <c r="AH1509" s="105"/>
      <c r="AI1509" s="105"/>
      <c r="AJ1509" s="105"/>
      <c r="AK1509" s="105"/>
      <c r="AL1509" s="105"/>
      <c r="AM1509" s="105"/>
      <c r="AN1509" s="105"/>
      <c r="AO1509" s="105"/>
      <c r="BA1509" s="8"/>
      <c r="BB1509" s="8"/>
      <c r="BC1509" s="8"/>
      <c r="BD1509" s="8"/>
      <c r="BE1509" s="8"/>
      <c r="BF1509" s="8"/>
      <c r="BG1509" s="8"/>
      <c r="BH1509" s="8"/>
      <c r="BI1509" s="8"/>
      <c r="BJ1509" s="8"/>
      <c r="BK1509" s="8"/>
      <c r="BL1509" s="8"/>
      <c r="BM1509" s="8"/>
      <c r="BN1509" s="8"/>
      <c r="BO1509" s="8"/>
      <c r="BP1509" s="8"/>
      <c r="BQ1509" s="8"/>
      <c r="BR1509" s="8"/>
      <c r="BS1509" s="8"/>
      <c r="BT1509" s="8"/>
      <c r="BU1509" s="8"/>
      <c r="BV1509" s="8"/>
      <c r="BW1509" s="8"/>
      <c r="BX1509" s="8"/>
    </row>
    <row r="1510" spans="34:76">
      <c r="AH1510" s="105"/>
      <c r="AI1510" s="105"/>
      <c r="AJ1510" s="105"/>
      <c r="AK1510" s="105"/>
      <c r="AL1510" s="105"/>
      <c r="AM1510" s="105"/>
      <c r="AN1510" s="105"/>
      <c r="AO1510" s="105"/>
      <c r="BA1510" s="8"/>
      <c r="BB1510" s="8"/>
      <c r="BC1510" s="8"/>
      <c r="BD1510" s="8"/>
      <c r="BE1510" s="8"/>
      <c r="BF1510" s="8"/>
      <c r="BG1510" s="8"/>
      <c r="BH1510" s="8"/>
      <c r="BI1510" s="8"/>
      <c r="BJ1510" s="8"/>
      <c r="BK1510" s="8"/>
      <c r="BL1510" s="8"/>
      <c r="BM1510" s="8"/>
      <c r="BN1510" s="8"/>
      <c r="BO1510" s="8"/>
      <c r="BP1510" s="8"/>
      <c r="BQ1510" s="8"/>
      <c r="BR1510" s="8"/>
      <c r="BS1510" s="8"/>
      <c r="BT1510" s="8"/>
      <c r="BU1510" s="8"/>
      <c r="BV1510" s="8"/>
      <c r="BW1510" s="8"/>
      <c r="BX1510" s="8"/>
    </row>
    <row r="1511" spans="34:76">
      <c r="AH1511" s="105"/>
      <c r="AI1511" s="105"/>
      <c r="AJ1511" s="105"/>
      <c r="AK1511" s="105"/>
      <c r="AL1511" s="105"/>
      <c r="AM1511" s="105"/>
      <c r="AN1511" s="105"/>
      <c r="AO1511" s="105"/>
      <c r="BA1511" s="8"/>
      <c r="BB1511" s="8"/>
      <c r="BC1511" s="8"/>
      <c r="BD1511" s="8"/>
      <c r="BE1511" s="8"/>
      <c r="BF1511" s="8"/>
      <c r="BG1511" s="8"/>
      <c r="BH1511" s="8"/>
      <c r="BI1511" s="8"/>
      <c r="BJ1511" s="8"/>
      <c r="BK1511" s="8"/>
      <c r="BL1511" s="8"/>
      <c r="BM1511" s="8"/>
      <c r="BN1511" s="8"/>
      <c r="BO1511" s="8"/>
      <c r="BP1511" s="8"/>
      <c r="BQ1511" s="8"/>
      <c r="BR1511" s="8"/>
      <c r="BS1511" s="8"/>
      <c r="BT1511" s="8"/>
      <c r="BU1511" s="8"/>
      <c r="BV1511" s="8"/>
      <c r="BW1511" s="8"/>
      <c r="BX1511" s="8"/>
    </row>
    <row r="1512" spans="34:76">
      <c r="AH1512" s="105"/>
      <c r="AI1512" s="105"/>
      <c r="AJ1512" s="105"/>
      <c r="AK1512" s="105"/>
      <c r="AL1512" s="105"/>
      <c r="AM1512" s="105"/>
      <c r="AN1512" s="105"/>
      <c r="AO1512" s="105"/>
      <c r="BA1512" s="8"/>
      <c r="BB1512" s="8"/>
      <c r="BC1512" s="8"/>
      <c r="BD1512" s="8"/>
      <c r="BE1512" s="8"/>
      <c r="BF1512" s="8"/>
      <c r="BG1512" s="8"/>
      <c r="BH1512" s="8"/>
      <c r="BI1512" s="8"/>
      <c r="BJ1512" s="8"/>
      <c r="BK1512" s="8"/>
      <c r="BL1512" s="8"/>
      <c r="BM1512" s="8"/>
      <c r="BN1512" s="8"/>
      <c r="BO1512" s="8"/>
      <c r="BP1512" s="8"/>
      <c r="BQ1512" s="8"/>
      <c r="BR1512" s="8"/>
      <c r="BS1512" s="8"/>
      <c r="BT1512" s="8"/>
      <c r="BU1512" s="8"/>
      <c r="BV1512" s="8"/>
      <c r="BW1512" s="8"/>
      <c r="BX1512" s="8"/>
    </row>
    <row r="1513" spans="34:76">
      <c r="AH1513" s="105"/>
      <c r="AI1513" s="105"/>
      <c r="AJ1513" s="105"/>
      <c r="AK1513" s="105"/>
      <c r="AL1513" s="105"/>
      <c r="AM1513" s="105"/>
      <c r="AN1513" s="105"/>
      <c r="AO1513" s="105"/>
      <c r="BA1513" s="8"/>
      <c r="BB1513" s="8"/>
      <c r="BC1513" s="8"/>
      <c r="BD1513" s="8"/>
      <c r="BE1513" s="8"/>
      <c r="BF1513" s="8"/>
      <c r="BG1513" s="8"/>
      <c r="BH1513" s="8"/>
      <c r="BI1513" s="8"/>
      <c r="BJ1513" s="8"/>
      <c r="BK1513" s="8"/>
      <c r="BL1513" s="8"/>
      <c r="BM1513" s="8"/>
      <c r="BN1513" s="8"/>
      <c r="BO1513" s="8"/>
      <c r="BP1513" s="8"/>
      <c r="BQ1513" s="8"/>
      <c r="BR1513" s="8"/>
      <c r="BS1513" s="8"/>
      <c r="BT1513" s="8"/>
      <c r="BU1513" s="8"/>
      <c r="BV1513" s="8"/>
      <c r="BW1513" s="8"/>
      <c r="BX1513" s="8"/>
    </row>
    <row r="1514" spans="34:76">
      <c r="AH1514" s="105"/>
      <c r="AI1514" s="105"/>
      <c r="AJ1514" s="105"/>
      <c r="AK1514" s="105"/>
      <c r="AL1514" s="105"/>
      <c r="AM1514" s="105"/>
      <c r="AN1514" s="105"/>
      <c r="AO1514" s="105"/>
      <c r="BA1514" s="8"/>
      <c r="BB1514" s="8"/>
      <c r="BC1514" s="8"/>
      <c r="BD1514" s="8"/>
      <c r="BE1514" s="8"/>
      <c r="BF1514" s="8"/>
      <c r="BG1514" s="8"/>
      <c r="BH1514" s="8"/>
      <c r="BI1514" s="8"/>
      <c r="BJ1514" s="8"/>
      <c r="BK1514" s="8"/>
      <c r="BL1514" s="8"/>
      <c r="BM1514" s="8"/>
      <c r="BN1514" s="8"/>
      <c r="BO1514" s="8"/>
      <c r="BP1514" s="8"/>
      <c r="BQ1514" s="8"/>
      <c r="BR1514" s="8"/>
      <c r="BS1514" s="8"/>
      <c r="BT1514" s="8"/>
      <c r="BU1514" s="8"/>
      <c r="BV1514" s="8"/>
      <c r="BW1514" s="8"/>
      <c r="BX1514" s="8"/>
    </row>
    <row r="1515" spans="34:76">
      <c r="AH1515" s="105"/>
      <c r="AI1515" s="105"/>
      <c r="AJ1515" s="105"/>
      <c r="AK1515" s="105"/>
      <c r="AL1515" s="105"/>
      <c r="AM1515" s="105"/>
      <c r="AN1515" s="105"/>
      <c r="AO1515" s="105"/>
      <c r="BA1515" s="8"/>
      <c r="BB1515" s="8"/>
      <c r="BC1515" s="8"/>
      <c r="BD1515" s="8"/>
      <c r="BE1515" s="8"/>
      <c r="BF1515" s="8"/>
      <c r="BG1515" s="8"/>
      <c r="BH1515" s="8"/>
      <c r="BI1515" s="8"/>
      <c r="BJ1515" s="8"/>
      <c r="BK1515" s="8"/>
      <c r="BL1515" s="8"/>
      <c r="BM1515" s="8"/>
      <c r="BN1515" s="8"/>
      <c r="BO1515" s="8"/>
      <c r="BP1515" s="8"/>
      <c r="BQ1515" s="8"/>
      <c r="BR1515" s="8"/>
      <c r="BS1515" s="8"/>
      <c r="BT1515" s="8"/>
      <c r="BU1515" s="8"/>
      <c r="BV1515" s="8"/>
      <c r="BW1515" s="8"/>
      <c r="BX1515" s="8"/>
    </row>
    <row r="1516" spans="34:76">
      <c r="AH1516" s="105"/>
      <c r="AI1516" s="105"/>
      <c r="AJ1516" s="105"/>
      <c r="AK1516" s="105"/>
      <c r="AL1516" s="105"/>
      <c r="AM1516" s="105"/>
      <c r="AN1516" s="105"/>
      <c r="AO1516" s="105"/>
      <c r="BA1516" s="8"/>
      <c r="BB1516" s="8"/>
      <c r="BC1516" s="8"/>
      <c r="BD1516" s="8"/>
      <c r="BE1516" s="8"/>
      <c r="BF1516" s="8"/>
      <c r="BG1516" s="8"/>
      <c r="BH1516" s="8"/>
      <c r="BI1516" s="8"/>
      <c r="BJ1516" s="8"/>
      <c r="BK1516" s="8"/>
      <c r="BL1516" s="8"/>
      <c r="BM1516" s="8"/>
      <c r="BN1516" s="8"/>
      <c r="BO1516" s="8"/>
      <c r="BP1516" s="8"/>
      <c r="BQ1516" s="8"/>
      <c r="BR1516" s="8"/>
      <c r="BS1516" s="8"/>
      <c r="BT1516" s="8"/>
      <c r="BU1516" s="8"/>
      <c r="BV1516" s="8"/>
      <c r="BW1516" s="8"/>
      <c r="BX1516" s="8"/>
    </row>
    <row r="1517" spans="34:76">
      <c r="AH1517" s="105"/>
      <c r="AI1517" s="105"/>
      <c r="AJ1517" s="105"/>
      <c r="AK1517" s="105"/>
      <c r="AL1517" s="105"/>
      <c r="AM1517" s="105"/>
      <c r="AN1517" s="105"/>
      <c r="AO1517" s="105"/>
      <c r="BA1517" s="8"/>
      <c r="BB1517" s="8"/>
      <c r="BC1517" s="8"/>
      <c r="BD1517" s="8"/>
      <c r="BE1517" s="8"/>
      <c r="BF1517" s="8"/>
      <c r="BG1517" s="8"/>
      <c r="BH1517" s="8"/>
      <c r="BI1517" s="8"/>
      <c r="BJ1517" s="8"/>
      <c r="BK1517" s="8"/>
      <c r="BL1517" s="8"/>
      <c r="BM1517" s="8"/>
      <c r="BN1517" s="8"/>
      <c r="BO1517" s="8"/>
      <c r="BP1517" s="8"/>
      <c r="BQ1517" s="8"/>
      <c r="BR1517" s="8"/>
      <c r="BS1517" s="8"/>
      <c r="BT1517" s="8"/>
      <c r="BU1517" s="8"/>
      <c r="BV1517" s="8"/>
      <c r="BW1517" s="8"/>
      <c r="BX1517" s="8"/>
    </row>
    <row r="1518" spans="34:76">
      <c r="AH1518" s="105"/>
      <c r="AI1518" s="105"/>
      <c r="AJ1518" s="105"/>
      <c r="AK1518" s="105"/>
      <c r="AL1518" s="105"/>
      <c r="AM1518" s="105"/>
      <c r="AN1518" s="105"/>
      <c r="AO1518" s="105"/>
      <c r="BA1518" s="8"/>
      <c r="BB1518" s="8"/>
      <c r="BC1518" s="8"/>
      <c r="BD1518" s="8"/>
      <c r="BE1518" s="8"/>
      <c r="BF1518" s="8"/>
      <c r="BG1518" s="8"/>
      <c r="BH1518" s="8"/>
      <c r="BI1518" s="8"/>
      <c r="BJ1518" s="8"/>
      <c r="BK1518" s="8"/>
      <c r="BL1518" s="8"/>
      <c r="BM1518" s="8"/>
      <c r="BN1518" s="8"/>
      <c r="BO1518" s="8"/>
      <c r="BP1518" s="8"/>
      <c r="BQ1518" s="8"/>
      <c r="BR1518" s="8"/>
      <c r="BS1518" s="8"/>
      <c r="BT1518" s="8"/>
      <c r="BU1518" s="8"/>
      <c r="BV1518" s="8"/>
      <c r="BW1518" s="8"/>
      <c r="BX1518" s="8"/>
    </row>
    <row r="1519" spans="34:76">
      <c r="AH1519" s="105"/>
      <c r="AI1519" s="105"/>
      <c r="AJ1519" s="105"/>
      <c r="AK1519" s="105"/>
      <c r="AL1519" s="105"/>
      <c r="AM1519" s="105"/>
      <c r="AN1519" s="105"/>
      <c r="AO1519" s="105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</row>
    <row r="1520" spans="34:76">
      <c r="AH1520" s="105"/>
      <c r="AI1520" s="105"/>
      <c r="AJ1520" s="105"/>
      <c r="AK1520" s="105"/>
      <c r="AL1520" s="105"/>
      <c r="AM1520" s="105"/>
      <c r="AN1520" s="105"/>
      <c r="AO1520" s="105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</row>
    <row r="1521" spans="34:76">
      <c r="AH1521" s="105"/>
      <c r="AI1521" s="105"/>
      <c r="AJ1521" s="105"/>
      <c r="AK1521" s="105"/>
      <c r="AL1521" s="105"/>
      <c r="AM1521" s="105"/>
      <c r="AN1521" s="105"/>
      <c r="AO1521" s="105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</row>
    <row r="1522" spans="34:76">
      <c r="AH1522" s="105"/>
      <c r="AI1522" s="105"/>
      <c r="AJ1522" s="105"/>
      <c r="AK1522" s="105"/>
      <c r="AL1522" s="105"/>
      <c r="AM1522" s="105"/>
      <c r="AN1522" s="105"/>
      <c r="AO1522" s="105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</row>
    <row r="1523" spans="34:76">
      <c r="AH1523" s="105"/>
      <c r="AI1523" s="105"/>
      <c r="AJ1523" s="105"/>
      <c r="AK1523" s="105"/>
      <c r="AL1523" s="105"/>
      <c r="AM1523" s="105"/>
      <c r="AN1523" s="105"/>
      <c r="AO1523" s="105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</row>
    <row r="1524" spans="34:76">
      <c r="AH1524" s="105"/>
      <c r="AI1524" s="105"/>
      <c r="AJ1524" s="105"/>
      <c r="AK1524" s="105"/>
      <c r="AL1524" s="105"/>
      <c r="AM1524" s="105"/>
      <c r="AN1524" s="105"/>
      <c r="AO1524" s="105"/>
      <c r="BA1524" s="8"/>
      <c r="BB1524" s="8"/>
      <c r="BC1524" s="8"/>
      <c r="BD1524" s="8"/>
      <c r="BE1524" s="8"/>
      <c r="BF1524" s="8"/>
      <c r="BG1524" s="8"/>
      <c r="BH1524" s="8"/>
      <c r="BI1524" s="8"/>
      <c r="BJ1524" s="8"/>
      <c r="BK1524" s="8"/>
      <c r="BL1524" s="8"/>
      <c r="BM1524" s="8"/>
      <c r="BN1524" s="8"/>
      <c r="BO1524" s="8"/>
      <c r="BP1524" s="8"/>
      <c r="BQ1524" s="8"/>
      <c r="BR1524" s="8"/>
      <c r="BS1524" s="8"/>
      <c r="BT1524" s="8"/>
      <c r="BU1524" s="8"/>
      <c r="BV1524" s="8"/>
      <c r="BW1524" s="8"/>
      <c r="BX1524" s="8"/>
    </row>
    <row r="1525" spans="34:76">
      <c r="AH1525" s="105"/>
      <c r="AI1525" s="105"/>
      <c r="AJ1525" s="105"/>
      <c r="AK1525" s="105"/>
      <c r="AL1525" s="105"/>
      <c r="AM1525" s="105"/>
      <c r="AN1525" s="105"/>
      <c r="AO1525" s="105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</row>
    <row r="1526" spans="34:76">
      <c r="AH1526" s="105"/>
      <c r="AI1526" s="105"/>
      <c r="AJ1526" s="105"/>
      <c r="AK1526" s="105"/>
      <c r="AL1526" s="105"/>
      <c r="AM1526" s="105"/>
      <c r="AN1526" s="105"/>
      <c r="AO1526" s="105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</row>
    <row r="1527" spans="34:76">
      <c r="AH1527" s="105"/>
      <c r="AI1527" s="105"/>
      <c r="AJ1527" s="105"/>
      <c r="AK1527" s="105"/>
      <c r="AL1527" s="105"/>
      <c r="AM1527" s="105"/>
      <c r="AN1527" s="105"/>
      <c r="AO1527" s="105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</row>
    <row r="1528" spans="34:76">
      <c r="AH1528" s="105"/>
      <c r="AI1528" s="105"/>
      <c r="AJ1528" s="105"/>
      <c r="AK1528" s="105"/>
      <c r="AL1528" s="105"/>
      <c r="AM1528" s="105"/>
      <c r="AN1528" s="105"/>
      <c r="AO1528" s="105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</row>
    <row r="1529" spans="34:76">
      <c r="AH1529" s="105"/>
      <c r="AI1529" s="105"/>
      <c r="AJ1529" s="105"/>
      <c r="AK1529" s="105"/>
      <c r="AL1529" s="105"/>
      <c r="AM1529" s="105"/>
      <c r="AN1529" s="105"/>
      <c r="AO1529" s="105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</row>
    <row r="1530" spans="34:76">
      <c r="AH1530" s="105"/>
      <c r="AI1530" s="105"/>
      <c r="AJ1530" s="105"/>
      <c r="AK1530" s="105"/>
      <c r="AL1530" s="105"/>
      <c r="AM1530" s="105"/>
      <c r="AN1530" s="105"/>
      <c r="AO1530" s="105"/>
      <c r="BA1530" s="8"/>
      <c r="BB1530" s="8"/>
      <c r="BC1530" s="8"/>
      <c r="BD1530" s="8"/>
      <c r="BE1530" s="8"/>
      <c r="BF1530" s="8"/>
      <c r="BG1530" s="8"/>
      <c r="BH1530" s="8"/>
      <c r="BI1530" s="8"/>
      <c r="BJ1530" s="8"/>
      <c r="BK1530" s="8"/>
      <c r="BL1530" s="8"/>
      <c r="BM1530" s="8"/>
      <c r="BN1530" s="8"/>
      <c r="BO1530" s="8"/>
      <c r="BP1530" s="8"/>
      <c r="BQ1530" s="8"/>
      <c r="BR1530" s="8"/>
      <c r="BS1530" s="8"/>
      <c r="BT1530" s="8"/>
      <c r="BU1530" s="8"/>
      <c r="BV1530" s="8"/>
      <c r="BW1530" s="8"/>
      <c r="BX1530" s="8"/>
    </row>
    <row r="1531" spans="34:76">
      <c r="AH1531" s="105"/>
      <c r="AI1531" s="105"/>
      <c r="AJ1531" s="105"/>
      <c r="AK1531" s="105"/>
      <c r="AL1531" s="105"/>
      <c r="AM1531" s="105"/>
      <c r="AN1531" s="105"/>
      <c r="AO1531" s="105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</row>
    <row r="1532" spans="34:76">
      <c r="AH1532" s="105"/>
      <c r="AI1532" s="105"/>
      <c r="AJ1532" s="105"/>
      <c r="AK1532" s="105"/>
      <c r="AL1532" s="105"/>
      <c r="AM1532" s="105"/>
      <c r="AN1532" s="105"/>
      <c r="AO1532" s="105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</row>
    <row r="1533" spans="34:76">
      <c r="AH1533" s="105"/>
      <c r="AI1533" s="105"/>
      <c r="AJ1533" s="105"/>
      <c r="AK1533" s="105"/>
      <c r="AL1533" s="105"/>
      <c r="AM1533" s="105"/>
      <c r="AN1533" s="105"/>
      <c r="AO1533" s="105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</row>
    <row r="1534" spans="34:76">
      <c r="AH1534" s="105"/>
      <c r="AI1534" s="105"/>
      <c r="AJ1534" s="105"/>
      <c r="AK1534" s="105"/>
      <c r="AL1534" s="105"/>
      <c r="AM1534" s="105"/>
      <c r="AN1534" s="105"/>
      <c r="AO1534" s="105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</row>
    <row r="1535" spans="34:76">
      <c r="AH1535" s="105"/>
      <c r="AI1535" s="105"/>
      <c r="AJ1535" s="105"/>
      <c r="AK1535" s="105"/>
      <c r="AL1535" s="105"/>
      <c r="AM1535" s="105"/>
      <c r="AN1535" s="105"/>
      <c r="AO1535" s="105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</row>
    <row r="1536" spans="34:76">
      <c r="AH1536" s="105"/>
      <c r="AI1536" s="105"/>
      <c r="AJ1536" s="105"/>
      <c r="AK1536" s="105"/>
      <c r="AL1536" s="105"/>
      <c r="AM1536" s="105"/>
      <c r="AN1536" s="105"/>
      <c r="AO1536" s="105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</row>
    <row r="1537" spans="34:76">
      <c r="AH1537" s="105"/>
      <c r="AI1537" s="105"/>
      <c r="AJ1537" s="105"/>
      <c r="AK1537" s="105"/>
      <c r="AL1537" s="105"/>
      <c r="AM1537" s="105"/>
      <c r="AN1537" s="105"/>
      <c r="AO1537" s="105"/>
      <c r="BA1537" s="8"/>
      <c r="BB1537" s="8"/>
      <c r="BC1537" s="8"/>
      <c r="BD1537" s="8"/>
      <c r="BE1537" s="8"/>
      <c r="BF1537" s="8"/>
      <c r="BG1537" s="8"/>
      <c r="BH1537" s="8"/>
      <c r="BI1537" s="8"/>
      <c r="BJ1537" s="8"/>
      <c r="BK1537" s="8"/>
      <c r="BL1537" s="8"/>
      <c r="BM1537" s="8"/>
      <c r="BN1537" s="8"/>
      <c r="BO1537" s="8"/>
      <c r="BP1537" s="8"/>
      <c r="BQ1537" s="8"/>
      <c r="BR1537" s="8"/>
      <c r="BS1537" s="8"/>
      <c r="BT1537" s="8"/>
      <c r="BU1537" s="8"/>
      <c r="BV1537" s="8"/>
      <c r="BW1537" s="8"/>
      <c r="BX1537" s="8"/>
    </row>
    <row r="1538" spans="34:76">
      <c r="AH1538" s="105"/>
      <c r="AI1538" s="105"/>
      <c r="AJ1538" s="105"/>
      <c r="AK1538" s="105"/>
      <c r="AL1538" s="105"/>
      <c r="AM1538" s="105"/>
      <c r="AN1538" s="105"/>
      <c r="AO1538" s="105"/>
      <c r="BA1538" s="8"/>
      <c r="BB1538" s="8"/>
      <c r="BC1538" s="8"/>
      <c r="BD1538" s="8"/>
      <c r="BE1538" s="8"/>
      <c r="BF1538" s="8"/>
      <c r="BG1538" s="8"/>
      <c r="BH1538" s="8"/>
      <c r="BI1538" s="8"/>
      <c r="BJ1538" s="8"/>
      <c r="BK1538" s="8"/>
      <c r="BL1538" s="8"/>
      <c r="BM1538" s="8"/>
      <c r="BN1538" s="8"/>
      <c r="BO1538" s="8"/>
      <c r="BP1538" s="8"/>
      <c r="BQ1538" s="8"/>
      <c r="BR1538" s="8"/>
      <c r="BS1538" s="8"/>
      <c r="BT1538" s="8"/>
      <c r="BU1538" s="8"/>
      <c r="BV1538" s="8"/>
      <c r="BW1538" s="8"/>
      <c r="BX1538" s="8"/>
    </row>
    <row r="1539" spans="34:76">
      <c r="AH1539" s="105"/>
      <c r="AI1539" s="105"/>
      <c r="AJ1539" s="105"/>
      <c r="AK1539" s="105"/>
      <c r="AL1539" s="105"/>
      <c r="AM1539" s="105"/>
      <c r="AN1539" s="105"/>
      <c r="AO1539" s="105"/>
      <c r="BA1539" s="8"/>
      <c r="BB1539" s="8"/>
      <c r="BC1539" s="8"/>
      <c r="BD1539" s="8"/>
      <c r="BE1539" s="8"/>
      <c r="BF1539" s="8"/>
      <c r="BG1539" s="8"/>
      <c r="BH1539" s="8"/>
      <c r="BI1539" s="8"/>
      <c r="BJ1539" s="8"/>
      <c r="BK1539" s="8"/>
      <c r="BL1539" s="8"/>
      <c r="BM1539" s="8"/>
      <c r="BN1539" s="8"/>
      <c r="BO1539" s="8"/>
      <c r="BP1539" s="8"/>
      <c r="BQ1539" s="8"/>
      <c r="BR1539" s="8"/>
      <c r="BS1539" s="8"/>
      <c r="BT1539" s="8"/>
      <c r="BU1539" s="8"/>
      <c r="BV1539" s="8"/>
      <c r="BW1539" s="8"/>
      <c r="BX1539" s="8"/>
    </row>
    <row r="1540" spans="34:76">
      <c r="AH1540" s="105"/>
      <c r="AI1540" s="105"/>
      <c r="AJ1540" s="105"/>
      <c r="AK1540" s="105"/>
      <c r="AL1540" s="105"/>
      <c r="AM1540" s="105"/>
      <c r="AN1540" s="105"/>
      <c r="AO1540" s="105"/>
      <c r="BA1540" s="8"/>
      <c r="BB1540" s="8"/>
      <c r="BC1540" s="8"/>
      <c r="BD1540" s="8"/>
      <c r="BE1540" s="8"/>
      <c r="BF1540" s="8"/>
      <c r="BG1540" s="8"/>
      <c r="BH1540" s="8"/>
      <c r="BI1540" s="8"/>
      <c r="BJ1540" s="8"/>
      <c r="BK1540" s="8"/>
      <c r="BL1540" s="8"/>
      <c r="BM1540" s="8"/>
      <c r="BN1540" s="8"/>
      <c r="BO1540" s="8"/>
      <c r="BP1540" s="8"/>
      <c r="BQ1540" s="8"/>
      <c r="BR1540" s="8"/>
      <c r="BS1540" s="8"/>
      <c r="BT1540" s="8"/>
      <c r="BU1540" s="8"/>
      <c r="BV1540" s="8"/>
      <c r="BW1540" s="8"/>
      <c r="BX1540" s="8"/>
    </row>
    <row r="1541" spans="34:76">
      <c r="AH1541" s="105"/>
      <c r="AI1541" s="105"/>
      <c r="AJ1541" s="105"/>
      <c r="AK1541" s="105"/>
      <c r="AL1541" s="105"/>
      <c r="AM1541" s="105"/>
      <c r="AN1541" s="105"/>
      <c r="AO1541" s="105"/>
      <c r="BA1541" s="8"/>
      <c r="BB1541" s="8"/>
      <c r="BC1541" s="8"/>
      <c r="BD1541" s="8"/>
      <c r="BE1541" s="8"/>
      <c r="BF1541" s="8"/>
      <c r="BG1541" s="8"/>
      <c r="BH1541" s="8"/>
      <c r="BI1541" s="8"/>
      <c r="BJ1541" s="8"/>
      <c r="BK1541" s="8"/>
      <c r="BL1541" s="8"/>
      <c r="BM1541" s="8"/>
      <c r="BN1541" s="8"/>
      <c r="BO1541" s="8"/>
      <c r="BP1541" s="8"/>
      <c r="BQ1541" s="8"/>
      <c r="BR1541" s="8"/>
      <c r="BS1541" s="8"/>
      <c r="BT1541" s="8"/>
      <c r="BU1541" s="8"/>
      <c r="BV1541" s="8"/>
      <c r="BW1541" s="8"/>
      <c r="BX1541" s="8"/>
    </row>
    <row r="1542" spans="34:76">
      <c r="AH1542" s="105"/>
      <c r="AI1542" s="105"/>
      <c r="AJ1542" s="105"/>
      <c r="AK1542" s="105"/>
      <c r="AL1542" s="105"/>
      <c r="AM1542" s="105"/>
      <c r="AN1542" s="105"/>
      <c r="AO1542" s="105"/>
      <c r="BA1542" s="8"/>
      <c r="BB1542" s="8"/>
      <c r="BC1542" s="8"/>
      <c r="BD1542" s="8"/>
      <c r="BE1542" s="8"/>
      <c r="BF1542" s="8"/>
      <c r="BG1542" s="8"/>
      <c r="BH1542" s="8"/>
      <c r="BI1542" s="8"/>
      <c r="BJ1542" s="8"/>
      <c r="BK1542" s="8"/>
      <c r="BL1542" s="8"/>
      <c r="BM1542" s="8"/>
      <c r="BN1542" s="8"/>
      <c r="BO1542" s="8"/>
      <c r="BP1542" s="8"/>
      <c r="BQ1542" s="8"/>
      <c r="BR1542" s="8"/>
      <c r="BS1542" s="8"/>
      <c r="BT1542" s="8"/>
      <c r="BU1542" s="8"/>
      <c r="BV1542" s="8"/>
      <c r="BW1542" s="8"/>
      <c r="BX1542" s="8"/>
    </row>
    <row r="1543" spans="34:76">
      <c r="AH1543" s="105"/>
      <c r="AI1543" s="105"/>
      <c r="AJ1543" s="105"/>
      <c r="AK1543" s="105"/>
      <c r="AL1543" s="105"/>
      <c r="AM1543" s="105"/>
      <c r="AN1543" s="105"/>
      <c r="AO1543" s="105"/>
      <c r="BA1543" s="8"/>
      <c r="BB1543" s="8"/>
      <c r="BC1543" s="8"/>
      <c r="BD1543" s="8"/>
      <c r="BE1543" s="8"/>
      <c r="BF1543" s="8"/>
      <c r="BG1543" s="8"/>
      <c r="BH1543" s="8"/>
      <c r="BI1543" s="8"/>
      <c r="BJ1543" s="8"/>
      <c r="BK1543" s="8"/>
      <c r="BL1543" s="8"/>
      <c r="BM1543" s="8"/>
      <c r="BN1543" s="8"/>
      <c r="BO1543" s="8"/>
      <c r="BP1543" s="8"/>
      <c r="BQ1543" s="8"/>
      <c r="BR1543" s="8"/>
      <c r="BS1543" s="8"/>
      <c r="BT1543" s="8"/>
      <c r="BU1543" s="8"/>
      <c r="BV1543" s="8"/>
      <c r="BW1543" s="8"/>
      <c r="BX1543" s="8"/>
    </row>
    <row r="1544" spans="34:76">
      <c r="AH1544" s="105"/>
      <c r="AI1544" s="105"/>
      <c r="AJ1544" s="105"/>
      <c r="AK1544" s="105"/>
      <c r="AL1544" s="105"/>
      <c r="AM1544" s="105"/>
      <c r="AN1544" s="105"/>
      <c r="AO1544" s="105"/>
      <c r="BA1544" s="8"/>
      <c r="BB1544" s="8"/>
      <c r="BC1544" s="8"/>
      <c r="BD1544" s="8"/>
      <c r="BE1544" s="8"/>
      <c r="BF1544" s="8"/>
      <c r="BG1544" s="8"/>
      <c r="BH1544" s="8"/>
      <c r="BI1544" s="8"/>
      <c r="BJ1544" s="8"/>
      <c r="BK1544" s="8"/>
      <c r="BL1544" s="8"/>
      <c r="BM1544" s="8"/>
      <c r="BN1544" s="8"/>
      <c r="BO1544" s="8"/>
      <c r="BP1544" s="8"/>
      <c r="BQ1544" s="8"/>
      <c r="BR1544" s="8"/>
      <c r="BS1544" s="8"/>
      <c r="BT1544" s="8"/>
      <c r="BU1544" s="8"/>
      <c r="BV1544" s="8"/>
      <c r="BW1544" s="8"/>
      <c r="BX1544" s="8"/>
    </row>
    <row r="1545" spans="34:76">
      <c r="AH1545" s="105"/>
      <c r="AI1545" s="105"/>
      <c r="AJ1545" s="105"/>
      <c r="AK1545" s="105"/>
      <c r="AL1545" s="105"/>
      <c r="AM1545" s="105"/>
      <c r="AN1545" s="105"/>
      <c r="AO1545" s="105"/>
      <c r="BA1545" s="8"/>
      <c r="BB1545" s="8"/>
      <c r="BC1545" s="8"/>
      <c r="BD1545" s="8"/>
      <c r="BE1545" s="8"/>
      <c r="BF1545" s="8"/>
      <c r="BG1545" s="8"/>
      <c r="BH1545" s="8"/>
      <c r="BI1545" s="8"/>
      <c r="BJ1545" s="8"/>
      <c r="BK1545" s="8"/>
      <c r="BL1545" s="8"/>
      <c r="BM1545" s="8"/>
      <c r="BN1545" s="8"/>
      <c r="BO1545" s="8"/>
      <c r="BP1545" s="8"/>
      <c r="BQ1545" s="8"/>
      <c r="BR1545" s="8"/>
      <c r="BS1545" s="8"/>
      <c r="BT1545" s="8"/>
      <c r="BU1545" s="8"/>
      <c r="BV1545" s="8"/>
      <c r="BW1545" s="8"/>
      <c r="BX1545" s="8"/>
    </row>
    <row r="1546" spans="34:76">
      <c r="AH1546" s="105"/>
      <c r="AI1546" s="105"/>
      <c r="AJ1546" s="105"/>
      <c r="AK1546" s="105"/>
      <c r="AL1546" s="105"/>
      <c r="AM1546" s="105"/>
      <c r="AN1546" s="105"/>
      <c r="AO1546" s="105"/>
      <c r="BA1546" s="8"/>
      <c r="BB1546" s="8"/>
      <c r="BC1546" s="8"/>
      <c r="BD1546" s="8"/>
      <c r="BE1546" s="8"/>
      <c r="BF1546" s="8"/>
      <c r="BG1546" s="8"/>
      <c r="BH1546" s="8"/>
      <c r="BI1546" s="8"/>
      <c r="BJ1546" s="8"/>
      <c r="BK1546" s="8"/>
      <c r="BL1546" s="8"/>
      <c r="BM1546" s="8"/>
      <c r="BN1546" s="8"/>
      <c r="BO1546" s="8"/>
      <c r="BP1546" s="8"/>
      <c r="BQ1546" s="8"/>
      <c r="BR1546" s="8"/>
      <c r="BS1546" s="8"/>
      <c r="BT1546" s="8"/>
      <c r="BU1546" s="8"/>
      <c r="BV1546" s="8"/>
      <c r="BW1546" s="8"/>
      <c r="BX1546" s="8"/>
    </row>
    <row r="1547" spans="34:76">
      <c r="AH1547" s="105"/>
      <c r="AI1547" s="105"/>
      <c r="AJ1547" s="105"/>
      <c r="AK1547" s="105"/>
      <c r="AL1547" s="105"/>
      <c r="AM1547" s="105"/>
      <c r="AN1547" s="105"/>
      <c r="AO1547" s="105"/>
      <c r="BA1547" s="8"/>
      <c r="BB1547" s="8"/>
      <c r="BC1547" s="8"/>
      <c r="BD1547" s="8"/>
      <c r="BE1547" s="8"/>
      <c r="BF1547" s="8"/>
      <c r="BG1547" s="8"/>
      <c r="BH1547" s="8"/>
      <c r="BI1547" s="8"/>
      <c r="BJ1547" s="8"/>
      <c r="BK1547" s="8"/>
      <c r="BL1547" s="8"/>
      <c r="BM1547" s="8"/>
      <c r="BN1547" s="8"/>
      <c r="BO1547" s="8"/>
      <c r="BP1547" s="8"/>
      <c r="BQ1547" s="8"/>
      <c r="BR1547" s="8"/>
      <c r="BS1547" s="8"/>
      <c r="BT1547" s="8"/>
      <c r="BU1547" s="8"/>
      <c r="BV1547" s="8"/>
      <c r="BW1547" s="8"/>
      <c r="BX1547" s="8"/>
    </row>
    <row r="1548" spans="34:76">
      <c r="AH1548" s="105"/>
      <c r="AI1548" s="105"/>
      <c r="AJ1548" s="105"/>
      <c r="AK1548" s="105"/>
      <c r="AL1548" s="105"/>
      <c r="AM1548" s="105"/>
      <c r="AN1548" s="105"/>
      <c r="AO1548" s="105"/>
      <c r="BA1548" s="8"/>
      <c r="BB1548" s="8"/>
      <c r="BC1548" s="8"/>
      <c r="BD1548" s="8"/>
      <c r="BE1548" s="8"/>
      <c r="BF1548" s="8"/>
      <c r="BG1548" s="8"/>
      <c r="BH1548" s="8"/>
      <c r="BI1548" s="8"/>
      <c r="BJ1548" s="8"/>
      <c r="BK1548" s="8"/>
      <c r="BL1548" s="8"/>
      <c r="BM1548" s="8"/>
      <c r="BN1548" s="8"/>
      <c r="BO1548" s="8"/>
      <c r="BP1548" s="8"/>
      <c r="BQ1548" s="8"/>
      <c r="BR1548" s="8"/>
      <c r="BS1548" s="8"/>
      <c r="BT1548" s="8"/>
      <c r="BU1548" s="8"/>
      <c r="BV1548" s="8"/>
      <c r="BW1548" s="8"/>
      <c r="BX1548" s="8"/>
    </row>
    <row r="1549" spans="34:76">
      <c r="AH1549" s="105"/>
      <c r="AI1549" s="105"/>
      <c r="AJ1549" s="105"/>
      <c r="AK1549" s="105"/>
      <c r="AL1549" s="105"/>
      <c r="AM1549" s="105"/>
      <c r="AN1549" s="105"/>
      <c r="AO1549" s="105"/>
      <c r="BA1549" s="8"/>
      <c r="BB1549" s="8"/>
      <c r="BC1549" s="8"/>
      <c r="BD1549" s="8"/>
      <c r="BE1549" s="8"/>
      <c r="BF1549" s="8"/>
      <c r="BG1549" s="8"/>
      <c r="BH1549" s="8"/>
      <c r="BI1549" s="8"/>
      <c r="BJ1549" s="8"/>
      <c r="BK1549" s="8"/>
      <c r="BL1549" s="8"/>
      <c r="BM1549" s="8"/>
      <c r="BN1549" s="8"/>
      <c r="BO1549" s="8"/>
      <c r="BP1549" s="8"/>
      <c r="BQ1549" s="8"/>
      <c r="BR1549" s="8"/>
      <c r="BS1549" s="8"/>
      <c r="BT1549" s="8"/>
      <c r="BU1549" s="8"/>
      <c r="BV1549" s="8"/>
      <c r="BW1549" s="8"/>
      <c r="BX1549" s="8"/>
    </row>
    <row r="1550" spans="34:76">
      <c r="AH1550" s="105"/>
      <c r="AI1550" s="105"/>
      <c r="AJ1550" s="105"/>
      <c r="AK1550" s="105"/>
      <c r="AL1550" s="105"/>
      <c r="AM1550" s="105"/>
      <c r="AN1550" s="105"/>
      <c r="AO1550" s="105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</row>
    <row r="1551" spans="34:76">
      <c r="AH1551" s="105"/>
      <c r="AI1551" s="105"/>
      <c r="AJ1551" s="105"/>
      <c r="AK1551" s="105"/>
      <c r="AL1551" s="105"/>
      <c r="AM1551" s="105"/>
      <c r="AN1551" s="105"/>
      <c r="AO1551" s="105"/>
      <c r="BA1551" s="8"/>
      <c r="BB1551" s="8"/>
      <c r="BC1551" s="8"/>
      <c r="BD1551" s="8"/>
      <c r="BE1551" s="8"/>
      <c r="BF1551" s="8"/>
      <c r="BG1551" s="8"/>
      <c r="BH1551" s="8"/>
      <c r="BI1551" s="8"/>
      <c r="BJ1551" s="8"/>
      <c r="BK1551" s="8"/>
      <c r="BL1551" s="8"/>
      <c r="BM1551" s="8"/>
      <c r="BN1551" s="8"/>
      <c r="BO1551" s="8"/>
      <c r="BP1551" s="8"/>
      <c r="BQ1551" s="8"/>
      <c r="BR1551" s="8"/>
      <c r="BS1551" s="8"/>
      <c r="BT1551" s="8"/>
      <c r="BU1551" s="8"/>
      <c r="BV1551" s="8"/>
      <c r="BW1551" s="8"/>
      <c r="BX1551" s="8"/>
    </row>
    <row r="1552" spans="34:76">
      <c r="AH1552" s="105"/>
      <c r="AI1552" s="105"/>
      <c r="AJ1552" s="105"/>
      <c r="AK1552" s="105"/>
      <c r="AL1552" s="105"/>
      <c r="AM1552" s="105"/>
      <c r="AN1552" s="105"/>
      <c r="AO1552" s="105"/>
      <c r="BA1552" s="8"/>
      <c r="BB1552" s="8"/>
      <c r="BC1552" s="8"/>
      <c r="BD1552" s="8"/>
      <c r="BE1552" s="8"/>
      <c r="BF1552" s="8"/>
      <c r="BG1552" s="8"/>
      <c r="BH1552" s="8"/>
      <c r="BI1552" s="8"/>
      <c r="BJ1552" s="8"/>
      <c r="BK1552" s="8"/>
      <c r="BL1552" s="8"/>
      <c r="BM1552" s="8"/>
      <c r="BN1552" s="8"/>
      <c r="BO1552" s="8"/>
      <c r="BP1552" s="8"/>
      <c r="BQ1552" s="8"/>
      <c r="BR1552" s="8"/>
      <c r="BS1552" s="8"/>
      <c r="BT1552" s="8"/>
      <c r="BU1552" s="8"/>
      <c r="BV1552" s="8"/>
      <c r="BW1552" s="8"/>
      <c r="BX1552" s="8"/>
    </row>
    <row r="1553" spans="34:76">
      <c r="AH1553" s="105"/>
      <c r="AI1553" s="105"/>
      <c r="AJ1553" s="105"/>
      <c r="AK1553" s="105"/>
      <c r="AL1553" s="105"/>
      <c r="AM1553" s="105"/>
      <c r="AN1553" s="105"/>
      <c r="AO1553" s="105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</row>
    <row r="1554" spans="34:76">
      <c r="AH1554" s="105"/>
      <c r="AI1554" s="105"/>
      <c r="AJ1554" s="105"/>
      <c r="AK1554" s="105"/>
      <c r="AL1554" s="105"/>
      <c r="AM1554" s="105"/>
      <c r="AN1554" s="105"/>
      <c r="AO1554" s="105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</row>
    <row r="1555" spans="34:76">
      <c r="AH1555" s="105"/>
      <c r="AI1555" s="105"/>
      <c r="AJ1555" s="105"/>
      <c r="AK1555" s="105"/>
      <c r="AL1555" s="105"/>
      <c r="AM1555" s="105"/>
      <c r="AN1555" s="105"/>
      <c r="AO1555" s="105"/>
      <c r="BA1555" s="8"/>
      <c r="BB1555" s="8"/>
      <c r="BC1555" s="8"/>
      <c r="BD1555" s="8"/>
      <c r="BE1555" s="8"/>
      <c r="BF1555" s="8"/>
      <c r="BG1555" s="8"/>
      <c r="BH1555" s="8"/>
      <c r="BI1555" s="8"/>
      <c r="BJ1555" s="8"/>
      <c r="BK1555" s="8"/>
      <c r="BL1555" s="8"/>
      <c r="BM1555" s="8"/>
      <c r="BN1555" s="8"/>
      <c r="BO1555" s="8"/>
      <c r="BP1555" s="8"/>
      <c r="BQ1555" s="8"/>
      <c r="BR1555" s="8"/>
      <c r="BS1555" s="8"/>
      <c r="BT1555" s="8"/>
      <c r="BU1555" s="8"/>
      <c r="BV1555" s="8"/>
      <c r="BW1555" s="8"/>
      <c r="BX1555" s="8"/>
    </row>
    <row r="1556" spans="34:76">
      <c r="AH1556" s="105"/>
      <c r="AI1556" s="105"/>
      <c r="AJ1556" s="105"/>
      <c r="AK1556" s="105"/>
      <c r="AL1556" s="105"/>
      <c r="AM1556" s="105"/>
      <c r="AN1556" s="105"/>
      <c r="AO1556" s="105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</row>
    <row r="1557" spans="34:76">
      <c r="AH1557" s="105"/>
      <c r="AI1557" s="105"/>
      <c r="AJ1557" s="105"/>
      <c r="AK1557" s="105"/>
      <c r="AL1557" s="105"/>
      <c r="AM1557" s="105"/>
      <c r="AN1557" s="105"/>
      <c r="AO1557" s="105"/>
      <c r="BA1557" s="8"/>
      <c r="BB1557" s="8"/>
      <c r="BC1557" s="8"/>
      <c r="BD1557" s="8"/>
      <c r="BE1557" s="8"/>
      <c r="BF1557" s="8"/>
      <c r="BG1557" s="8"/>
      <c r="BH1557" s="8"/>
      <c r="BI1557" s="8"/>
      <c r="BJ1557" s="8"/>
      <c r="BK1557" s="8"/>
      <c r="BL1557" s="8"/>
      <c r="BM1557" s="8"/>
      <c r="BN1557" s="8"/>
      <c r="BO1557" s="8"/>
      <c r="BP1557" s="8"/>
      <c r="BQ1557" s="8"/>
      <c r="BR1557" s="8"/>
      <c r="BS1557" s="8"/>
      <c r="BT1557" s="8"/>
      <c r="BU1557" s="8"/>
      <c r="BV1557" s="8"/>
      <c r="BW1557" s="8"/>
      <c r="BX1557" s="8"/>
    </row>
    <row r="1558" spans="34:76">
      <c r="AH1558" s="105"/>
      <c r="AI1558" s="105"/>
      <c r="AJ1558" s="105"/>
      <c r="AK1558" s="105"/>
      <c r="AL1558" s="105"/>
      <c r="AM1558" s="105"/>
      <c r="AN1558" s="105"/>
      <c r="AO1558" s="105"/>
      <c r="BA1558" s="8"/>
      <c r="BB1558" s="8"/>
      <c r="BC1558" s="8"/>
      <c r="BD1558" s="8"/>
      <c r="BE1558" s="8"/>
      <c r="BF1558" s="8"/>
      <c r="BG1558" s="8"/>
      <c r="BH1558" s="8"/>
      <c r="BI1558" s="8"/>
      <c r="BJ1558" s="8"/>
      <c r="BK1558" s="8"/>
      <c r="BL1558" s="8"/>
      <c r="BM1558" s="8"/>
      <c r="BN1558" s="8"/>
      <c r="BO1558" s="8"/>
      <c r="BP1558" s="8"/>
      <c r="BQ1558" s="8"/>
      <c r="BR1558" s="8"/>
      <c r="BS1558" s="8"/>
      <c r="BT1558" s="8"/>
      <c r="BU1558" s="8"/>
      <c r="BV1558" s="8"/>
      <c r="BW1558" s="8"/>
      <c r="BX1558" s="8"/>
    </row>
    <row r="1559" spans="34:76">
      <c r="AH1559" s="105"/>
      <c r="AI1559" s="105"/>
      <c r="AJ1559" s="105"/>
      <c r="AK1559" s="105"/>
      <c r="AL1559" s="105"/>
      <c r="AM1559" s="105"/>
      <c r="AN1559" s="105"/>
      <c r="AO1559" s="105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</row>
    <row r="1560" spans="34:76">
      <c r="AH1560" s="105"/>
      <c r="AI1560" s="105"/>
      <c r="AJ1560" s="105"/>
      <c r="AK1560" s="105"/>
      <c r="AL1560" s="105"/>
      <c r="AM1560" s="105"/>
      <c r="AN1560" s="105"/>
      <c r="AO1560" s="105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</row>
    <row r="1561" spans="34:76">
      <c r="AH1561" s="105"/>
      <c r="AI1561" s="105"/>
      <c r="AJ1561" s="105"/>
      <c r="AK1561" s="105"/>
      <c r="AL1561" s="105"/>
      <c r="AM1561" s="105"/>
      <c r="AN1561" s="105"/>
      <c r="AO1561" s="105"/>
      <c r="BA1561" s="8"/>
      <c r="BB1561" s="8"/>
      <c r="BC1561" s="8"/>
      <c r="BD1561" s="8"/>
      <c r="BE1561" s="8"/>
      <c r="BF1561" s="8"/>
      <c r="BG1561" s="8"/>
      <c r="BH1561" s="8"/>
      <c r="BI1561" s="8"/>
      <c r="BJ1561" s="8"/>
      <c r="BK1561" s="8"/>
      <c r="BL1561" s="8"/>
      <c r="BM1561" s="8"/>
      <c r="BN1561" s="8"/>
      <c r="BO1561" s="8"/>
      <c r="BP1561" s="8"/>
      <c r="BQ1561" s="8"/>
      <c r="BR1561" s="8"/>
      <c r="BS1561" s="8"/>
      <c r="BT1561" s="8"/>
      <c r="BU1561" s="8"/>
      <c r="BV1561" s="8"/>
      <c r="BW1561" s="8"/>
      <c r="BX1561" s="8"/>
    </row>
    <row r="1562" spans="34:76">
      <c r="AH1562" s="105"/>
      <c r="AI1562" s="105"/>
      <c r="AJ1562" s="105"/>
      <c r="AK1562" s="105"/>
      <c r="AL1562" s="105"/>
      <c r="AM1562" s="105"/>
      <c r="AN1562" s="105"/>
      <c r="AO1562" s="105"/>
      <c r="BA1562" s="8"/>
      <c r="BB1562" s="8"/>
      <c r="BC1562" s="8"/>
      <c r="BD1562" s="8"/>
      <c r="BE1562" s="8"/>
      <c r="BF1562" s="8"/>
      <c r="BG1562" s="8"/>
      <c r="BH1562" s="8"/>
      <c r="BI1562" s="8"/>
      <c r="BJ1562" s="8"/>
      <c r="BK1562" s="8"/>
      <c r="BL1562" s="8"/>
      <c r="BM1562" s="8"/>
      <c r="BN1562" s="8"/>
      <c r="BO1562" s="8"/>
      <c r="BP1562" s="8"/>
      <c r="BQ1562" s="8"/>
      <c r="BR1562" s="8"/>
      <c r="BS1562" s="8"/>
      <c r="BT1562" s="8"/>
      <c r="BU1562" s="8"/>
      <c r="BV1562" s="8"/>
      <c r="BW1562" s="8"/>
      <c r="BX1562" s="8"/>
    </row>
    <row r="1563" spans="34:76">
      <c r="AH1563" s="105"/>
      <c r="AI1563" s="105"/>
      <c r="AJ1563" s="105"/>
      <c r="AK1563" s="105"/>
      <c r="AL1563" s="105"/>
      <c r="AM1563" s="105"/>
      <c r="AN1563" s="105"/>
      <c r="AO1563" s="105"/>
      <c r="BA1563" s="8"/>
      <c r="BB1563" s="8"/>
      <c r="BC1563" s="8"/>
      <c r="BD1563" s="8"/>
      <c r="BE1563" s="8"/>
      <c r="BF1563" s="8"/>
      <c r="BG1563" s="8"/>
      <c r="BH1563" s="8"/>
      <c r="BI1563" s="8"/>
      <c r="BJ1563" s="8"/>
      <c r="BK1563" s="8"/>
      <c r="BL1563" s="8"/>
      <c r="BM1563" s="8"/>
      <c r="BN1563" s="8"/>
      <c r="BO1563" s="8"/>
      <c r="BP1563" s="8"/>
      <c r="BQ1563" s="8"/>
      <c r="BR1563" s="8"/>
      <c r="BS1563" s="8"/>
      <c r="BT1563" s="8"/>
      <c r="BU1563" s="8"/>
      <c r="BV1563" s="8"/>
      <c r="BW1563" s="8"/>
      <c r="BX1563" s="8"/>
    </row>
    <row r="1564" spans="34:76">
      <c r="AH1564" s="105"/>
      <c r="AI1564" s="105"/>
      <c r="AJ1564" s="105"/>
      <c r="AK1564" s="105"/>
      <c r="AL1564" s="105"/>
      <c r="AM1564" s="105"/>
      <c r="AN1564" s="105"/>
      <c r="AO1564" s="105"/>
      <c r="BA1564" s="8"/>
      <c r="BB1564" s="8"/>
      <c r="BC1564" s="8"/>
      <c r="BD1564" s="8"/>
      <c r="BE1564" s="8"/>
      <c r="BF1564" s="8"/>
      <c r="BG1564" s="8"/>
      <c r="BH1564" s="8"/>
      <c r="BI1564" s="8"/>
      <c r="BJ1564" s="8"/>
      <c r="BK1564" s="8"/>
      <c r="BL1564" s="8"/>
      <c r="BM1564" s="8"/>
      <c r="BN1564" s="8"/>
      <c r="BO1564" s="8"/>
      <c r="BP1564" s="8"/>
      <c r="BQ1564" s="8"/>
      <c r="BR1564" s="8"/>
      <c r="BS1564" s="8"/>
      <c r="BT1564" s="8"/>
      <c r="BU1564" s="8"/>
      <c r="BV1564" s="8"/>
      <c r="BW1564" s="8"/>
      <c r="BX1564" s="8"/>
    </row>
    <row r="1565" spans="34:76">
      <c r="AH1565" s="105"/>
      <c r="AI1565" s="105"/>
      <c r="AJ1565" s="105"/>
      <c r="AK1565" s="105"/>
      <c r="AL1565" s="105"/>
      <c r="AM1565" s="105"/>
      <c r="AN1565" s="105"/>
      <c r="AO1565" s="105"/>
      <c r="BA1565" s="8"/>
      <c r="BB1565" s="8"/>
      <c r="BC1565" s="8"/>
      <c r="BD1565" s="8"/>
      <c r="BE1565" s="8"/>
      <c r="BF1565" s="8"/>
      <c r="BG1565" s="8"/>
      <c r="BH1565" s="8"/>
      <c r="BI1565" s="8"/>
      <c r="BJ1565" s="8"/>
      <c r="BK1565" s="8"/>
      <c r="BL1565" s="8"/>
      <c r="BM1565" s="8"/>
      <c r="BN1565" s="8"/>
      <c r="BO1565" s="8"/>
      <c r="BP1565" s="8"/>
      <c r="BQ1565" s="8"/>
      <c r="BR1565" s="8"/>
      <c r="BS1565" s="8"/>
      <c r="BT1565" s="8"/>
      <c r="BU1565" s="8"/>
      <c r="BV1565" s="8"/>
      <c r="BW1565" s="8"/>
      <c r="BX1565" s="8"/>
    </row>
    <row r="1566" spans="34:76">
      <c r="AH1566" s="105"/>
      <c r="AI1566" s="105"/>
      <c r="AJ1566" s="105"/>
      <c r="AK1566" s="105"/>
      <c r="AL1566" s="105"/>
      <c r="AM1566" s="105"/>
      <c r="AN1566" s="105"/>
      <c r="AO1566" s="105"/>
      <c r="BA1566" s="8"/>
      <c r="BB1566" s="8"/>
      <c r="BC1566" s="8"/>
      <c r="BD1566" s="8"/>
      <c r="BE1566" s="8"/>
      <c r="BF1566" s="8"/>
      <c r="BG1566" s="8"/>
      <c r="BH1566" s="8"/>
      <c r="BI1566" s="8"/>
      <c r="BJ1566" s="8"/>
      <c r="BK1566" s="8"/>
      <c r="BL1566" s="8"/>
      <c r="BM1566" s="8"/>
      <c r="BN1566" s="8"/>
      <c r="BO1566" s="8"/>
      <c r="BP1566" s="8"/>
      <c r="BQ1566" s="8"/>
      <c r="BR1566" s="8"/>
      <c r="BS1566" s="8"/>
      <c r="BT1566" s="8"/>
      <c r="BU1566" s="8"/>
      <c r="BV1566" s="8"/>
      <c r="BW1566" s="8"/>
      <c r="BX1566" s="8"/>
    </row>
    <row r="1567" spans="34:76">
      <c r="AH1567" s="105"/>
      <c r="AI1567" s="105"/>
      <c r="AJ1567" s="105"/>
      <c r="AK1567" s="105"/>
      <c r="AL1567" s="105"/>
      <c r="AM1567" s="105"/>
      <c r="AN1567" s="105"/>
      <c r="AO1567" s="105"/>
      <c r="BA1567" s="8"/>
      <c r="BB1567" s="8"/>
      <c r="BC1567" s="8"/>
      <c r="BD1567" s="8"/>
      <c r="BE1567" s="8"/>
      <c r="BF1567" s="8"/>
      <c r="BG1567" s="8"/>
      <c r="BH1567" s="8"/>
      <c r="BI1567" s="8"/>
      <c r="BJ1567" s="8"/>
      <c r="BK1567" s="8"/>
      <c r="BL1567" s="8"/>
      <c r="BM1567" s="8"/>
      <c r="BN1567" s="8"/>
      <c r="BO1567" s="8"/>
      <c r="BP1567" s="8"/>
      <c r="BQ1567" s="8"/>
      <c r="BR1567" s="8"/>
      <c r="BS1567" s="8"/>
      <c r="BT1567" s="8"/>
      <c r="BU1567" s="8"/>
      <c r="BV1567" s="8"/>
      <c r="BW1567" s="8"/>
      <c r="BX1567" s="8"/>
    </row>
    <row r="1568" spans="34:76">
      <c r="AH1568" s="105"/>
      <c r="AI1568" s="105"/>
      <c r="AJ1568" s="105"/>
      <c r="AK1568" s="105"/>
      <c r="AL1568" s="105"/>
      <c r="AM1568" s="105"/>
      <c r="AN1568" s="105"/>
      <c r="AO1568" s="105"/>
      <c r="BA1568" s="8"/>
      <c r="BB1568" s="8"/>
      <c r="BC1568" s="8"/>
      <c r="BD1568" s="8"/>
      <c r="BE1568" s="8"/>
      <c r="BF1568" s="8"/>
      <c r="BG1568" s="8"/>
      <c r="BH1568" s="8"/>
      <c r="BI1568" s="8"/>
      <c r="BJ1568" s="8"/>
      <c r="BK1568" s="8"/>
      <c r="BL1568" s="8"/>
      <c r="BM1568" s="8"/>
      <c r="BN1568" s="8"/>
      <c r="BO1568" s="8"/>
      <c r="BP1568" s="8"/>
      <c r="BQ1568" s="8"/>
      <c r="BR1568" s="8"/>
      <c r="BS1568" s="8"/>
      <c r="BT1568" s="8"/>
      <c r="BU1568" s="8"/>
      <c r="BV1568" s="8"/>
      <c r="BW1568" s="8"/>
      <c r="BX1568" s="8"/>
    </row>
    <row r="1569" spans="34:76">
      <c r="AH1569" s="105"/>
      <c r="AI1569" s="105"/>
      <c r="AJ1569" s="105"/>
      <c r="AK1569" s="105"/>
      <c r="AL1569" s="105"/>
      <c r="AM1569" s="105"/>
      <c r="AN1569" s="105"/>
      <c r="AO1569" s="105"/>
      <c r="BA1569" s="8"/>
      <c r="BB1569" s="8"/>
      <c r="BC1569" s="8"/>
      <c r="BD1569" s="8"/>
      <c r="BE1569" s="8"/>
      <c r="BF1569" s="8"/>
      <c r="BG1569" s="8"/>
      <c r="BH1569" s="8"/>
      <c r="BI1569" s="8"/>
      <c r="BJ1569" s="8"/>
      <c r="BK1569" s="8"/>
      <c r="BL1569" s="8"/>
      <c r="BM1569" s="8"/>
      <c r="BN1569" s="8"/>
      <c r="BO1569" s="8"/>
      <c r="BP1569" s="8"/>
      <c r="BQ1569" s="8"/>
      <c r="BR1569" s="8"/>
      <c r="BS1569" s="8"/>
      <c r="BT1569" s="8"/>
      <c r="BU1569" s="8"/>
      <c r="BV1569" s="8"/>
      <c r="BW1569" s="8"/>
      <c r="BX1569" s="8"/>
    </row>
    <row r="1570" spans="34:76">
      <c r="AH1570" s="105"/>
      <c r="AI1570" s="105"/>
      <c r="AJ1570" s="105"/>
      <c r="AK1570" s="105"/>
      <c r="AL1570" s="105"/>
      <c r="AM1570" s="105"/>
      <c r="AN1570" s="105"/>
      <c r="AO1570" s="105"/>
      <c r="BA1570" s="8"/>
      <c r="BB1570" s="8"/>
      <c r="BC1570" s="8"/>
      <c r="BD1570" s="8"/>
      <c r="BE1570" s="8"/>
      <c r="BF1570" s="8"/>
      <c r="BG1570" s="8"/>
      <c r="BH1570" s="8"/>
      <c r="BI1570" s="8"/>
      <c r="BJ1570" s="8"/>
      <c r="BK1570" s="8"/>
      <c r="BL1570" s="8"/>
      <c r="BM1570" s="8"/>
      <c r="BN1570" s="8"/>
      <c r="BO1570" s="8"/>
      <c r="BP1570" s="8"/>
      <c r="BQ1570" s="8"/>
      <c r="BR1570" s="8"/>
      <c r="BS1570" s="8"/>
      <c r="BT1570" s="8"/>
      <c r="BU1570" s="8"/>
      <c r="BV1570" s="8"/>
      <c r="BW1570" s="8"/>
      <c r="BX1570" s="8"/>
    </row>
    <row r="1571" spans="34:76">
      <c r="AH1571" s="105"/>
      <c r="AI1571" s="105"/>
      <c r="AJ1571" s="105"/>
      <c r="AK1571" s="105"/>
      <c r="AL1571" s="105"/>
      <c r="AM1571" s="105"/>
      <c r="AN1571" s="105"/>
      <c r="AO1571" s="105"/>
      <c r="BA1571" s="8"/>
      <c r="BB1571" s="8"/>
      <c r="BC1571" s="8"/>
      <c r="BD1571" s="8"/>
      <c r="BE1571" s="8"/>
      <c r="BF1571" s="8"/>
      <c r="BG1571" s="8"/>
      <c r="BH1571" s="8"/>
      <c r="BI1571" s="8"/>
      <c r="BJ1571" s="8"/>
      <c r="BK1571" s="8"/>
      <c r="BL1571" s="8"/>
      <c r="BM1571" s="8"/>
      <c r="BN1571" s="8"/>
      <c r="BO1571" s="8"/>
      <c r="BP1571" s="8"/>
      <c r="BQ1571" s="8"/>
      <c r="BR1571" s="8"/>
      <c r="BS1571" s="8"/>
      <c r="BT1571" s="8"/>
      <c r="BU1571" s="8"/>
      <c r="BV1571" s="8"/>
      <c r="BW1571" s="8"/>
      <c r="BX1571" s="8"/>
    </row>
    <row r="1572" spans="34:76">
      <c r="AH1572" s="105"/>
      <c r="AI1572" s="105"/>
      <c r="AJ1572" s="105"/>
      <c r="AK1572" s="105"/>
      <c r="AL1572" s="105"/>
      <c r="AM1572" s="105"/>
      <c r="AN1572" s="105"/>
      <c r="AO1572" s="105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</row>
    <row r="1573" spans="34:76">
      <c r="AH1573" s="105"/>
      <c r="AI1573" s="105"/>
      <c r="AJ1573" s="105"/>
      <c r="AK1573" s="105"/>
      <c r="AL1573" s="105"/>
      <c r="AM1573" s="105"/>
      <c r="AN1573" s="105"/>
      <c r="AO1573" s="105"/>
      <c r="BA1573" s="8"/>
      <c r="BB1573" s="8"/>
      <c r="BC1573" s="8"/>
      <c r="BD1573" s="8"/>
      <c r="BE1573" s="8"/>
      <c r="BF1573" s="8"/>
      <c r="BG1573" s="8"/>
      <c r="BH1573" s="8"/>
      <c r="BI1573" s="8"/>
      <c r="BJ1573" s="8"/>
      <c r="BK1573" s="8"/>
      <c r="BL1573" s="8"/>
      <c r="BM1573" s="8"/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8"/>
    </row>
    <row r="1574" spans="34:76">
      <c r="AH1574" s="105"/>
      <c r="AI1574" s="105"/>
      <c r="AJ1574" s="105"/>
      <c r="AK1574" s="105"/>
      <c r="AL1574" s="105"/>
      <c r="AM1574" s="105"/>
      <c r="AN1574" s="105"/>
      <c r="AO1574" s="105"/>
      <c r="BA1574" s="8"/>
      <c r="BB1574" s="8"/>
      <c r="BC1574" s="8"/>
      <c r="BD1574" s="8"/>
      <c r="BE1574" s="8"/>
      <c r="BF1574" s="8"/>
      <c r="BG1574" s="8"/>
      <c r="BH1574" s="8"/>
      <c r="BI1574" s="8"/>
      <c r="BJ1574" s="8"/>
      <c r="BK1574" s="8"/>
      <c r="BL1574" s="8"/>
      <c r="BM1574" s="8"/>
      <c r="BN1574" s="8"/>
      <c r="BO1574" s="8"/>
      <c r="BP1574" s="8"/>
      <c r="BQ1574" s="8"/>
      <c r="BR1574" s="8"/>
      <c r="BS1574" s="8"/>
      <c r="BT1574" s="8"/>
      <c r="BU1574" s="8"/>
      <c r="BV1574" s="8"/>
      <c r="BW1574" s="8"/>
      <c r="BX1574" s="8"/>
    </row>
    <row r="1575" spans="34:76">
      <c r="AH1575" s="105"/>
      <c r="AI1575" s="105"/>
      <c r="AJ1575" s="105"/>
      <c r="AK1575" s="105"/>
      <c r="AL1575" s="105"/>
      <c r="AM1575" s="105"/>
      <c r="AN1575" s="105"/>
      <c r="AO1575" s="105"/>
      <c r="BA1575" s="8"/>
      <c r="BB1575" s="8"/>
      <c r="BC1575" s="8"/>
      <c r="BD1575" s="8"/>
      <c r="BE1575" s="8"/>
      <c r="BF1575" s="8"/>
      <c r="BG1575" s="8"/>
      <c r="BH1575" s="8"/>
      <c r="BI1575" s="8"/>
      <c r="BJ1575" s="8"/>
      <c r="BK1575" s="8"/>
      <c r="BL1575" s="8"/>
      <c r="BM1575" s="8"/>
      <c r="BN1575" s="8"/>
      <c r="BO1575" s="8"/>
      <c r="BP1575" s="8"/>
      <c r="BQ1575" s="8"/>
      <c r="BR1575" s="8"/>
      <c r="BS1575" s="8"/>
      <c r="BT1575" s="8"/>
      <c r="BU1575" s="8"/>
      <c r="BV1575" s="8"/>
      <c r="BW1575" s="8"/>
      <c r="BX1575" s="8"/>
    </row>
    <row r="1576" spans="34:76">
      <c r="AH1576" s="105"/>
      <c r="AI1576" s="105"/>
      <c r="AJ1576" s="105"/>
      <c r="AK1576" s="105"/>
      <c r="AL1576" s="105"/>
      <c r="AM1576" s="105"/>
      <c r="AN1576" s="105"/>
      <c r="AO1576" s="105"/>
      <c r="BA1576" s="8"/>
      <c r="BB1576" s="8"/>
      <c r="BC1576" s="8"/>
      <c r="BD1576" s="8"/>
      <c r="BE1576" s="8"/>
      <c r="BF1576" s="8"/>
      <c r="BG1576" s="8"/>
      <c r="BH1576" s="8"/>
      <c r="BI1576" s="8"/>
      <c r="BJ1576" s="8"/>
      <c r="BK1576" s="8"/>
      <c r="BL1576" s="8"/>
      <c r="BM1576" s="8"/>
      <c r="BN1576" s="8"/>
      <c r="BO1576" s="8"/>
      <c r="BP1576" s="8"/>
      <c r="BQ1576" s="8"/>
      <c r="BR1576" s="8"/>
      <c r="BS1576" s="8"/>
      <c r="BT1576" s="8"/>
      <c r="BU1576" s="8"/>
      <c r="BV1576" s="8"/>
      <c r="BW1576" s="8"/>
      <c r="BX1576" s="8"/>
    </row>
    <row r="1577" spans="34:76">
      <c r="AH1577" s="105"/>
      <c r="AI1577" s="105"/>
      <c r="AJ1577" s="105"/>
      <c r="AK1577" s="105"/>
      <c r="AL1577" s="105"/>
      <c r="AM1577" s="105"/>
      <c r="AN1577" s="105"/>
      <c r="AO1577" s="105"/>
      <c r="BA1577" s="8"/>
      <c r="BB1577" s="8"/>
      <c r="BC1577" s="8"/>
      <c r="BD1577" s="8"/>
      <c r="BE1577" s="8"/>
      <c r="BF1577" s="8"/>
      <c r="BG1577" s="8"/>
      <c r="BH1577" s="8"/>
      <c r="BI1577" s="8"/>
      <c r="BJ1577" s="8"/>
      <c r="BK1577" s="8"/>
      <c r="BL1577" s="8"/>
      <c r="BM1577" s="8"/>
      <c r="BN1577" s="8"/>
      <c r="BO1577" s="8"/>
      <c r="BP1577" s="8"/>
      <c r="BQ1577" s="8"/>
      <c r="BR1577" s="8"/>
      <c r="BS1577" s="8"/>
      <c r="BT1577" s="8"/>
      <c r="BU1577" s="8"/>
      <c r="BV1577" s="8"/>
      <c r="BW1577" s="8"/>
      <c r="BX1577" s="8"/>
    </row>
    <row r="1578" spans="34:76">
      <c r="AH1578" s="105"/>
      <c r="AI1578" s="105"/>
      <c r="AJ1578" s="105"/>
      <c r="AK1578" s="105"/>
      <c r="AL1578" s="105"/>
      <c r="AM1578" s="105"/>
      <c r="AN1578" s="105"/>
      <c r="AO1578" s="105"/>
      <c r="BA1578" s="8"/>
      <c r="BB1578" s="8"/>
      <c r="BC1578" s="8"/>
      <c r="BD1578" s="8"/>
      <c r="BE1578" s="8"/>
      <c r="BF1578" s="8"/>
      <c r="BG1578" s="8"/>
      <c r="BH1578" s="8"/>
      <c r="BI1578" s="8"/>
      <c r="BJ1578" s="8"/>
      <c r="BK1578" s="8"/>
      <c r="BL1578" s="8"/>
      <c r="BM1578" s="8"/>
      <c r="BN1578" s="8"/>
      <c r="BO1578" s="8"/>
      <c r="BP1578" s="8"/>
      <c r="BQ1578" s="8"/>
      <c r="BR1578" s="8"/>
      <c r="BS1578" s="8"/>
      <c r="BT1578" s="8"/>
      <c r="BU1578" s="8"/>
      <c r="BV1578" s="8"/>
      <c r="BW1578" s="8"/>
      <c r="BX1578" s="8"/>
    </row>
    <row r="1579" spans="34:76">
      <c r="AH1579" s="105"/>
      <c r="AI1579" s="105"/>
      <c r="AJ1579" s="105"/>
      <c r="AK1579" s="105"/>
      <c r="AL1579" s="105"/>
      <c r="AM1579" s="105"/>
      <c r="AN1579" s="105"/>
      <c r="AO1579" s="105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</row>
    <row r="1580" spans="34:76">
      <c r="AH1580" s="105"/>
      <c r="AI1580" s="105"/>
      <c r="AJ1580" s="105"/>
      <c r="AK1580" s="105"/>
      <c r="AL1580" s="105"/>
      <c r="AM1580" s="105"/>
      <c r="AN1580" s="105"/>
      <c r="AO1580" s="105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  <c r="BS1580" s="8"/>
      <c r="BT1580" s="8"/>
      <c r="BU1580" s="8"/>
      <c r="BV1580" s="8"/>
      <c r="BW1580" s="8"/>
      <c r="BX1580" s="8"/>
    </row>
    <row r="1581" spans="34:76">
      <c r="AH1581" s="105"/>
      <c r="AI1581" s="105"/>
      <c r="AJ1581" s="105"/>
      <c r="AK1581" s="105"/>
      <c r="AL1581" s="105"/>
      <c r="AM1581" s="105"/>
      <c r="AN1581" s="105"/>
      <c r="AO1581" s="105"/>
      <c r="BA1581" s="8"/>
      <c r="BB1581" s="8"/>
      <c r="BC1581" s="8"/>
      <c r="BD1581" s="8"/>
      <c r="BE1581" s="8"/>
      <c r="BF1581" s="8"/>
      <c r="BG1581" s="8"/>
      <c r="BH1581" s="8"/>
      <c r="BI1581" s="8"/>
      <c r="BJ1581" s="8"/>
      <c r="BK1581" s="8"/>
      <c r="BL1581" s="8"/>
      <c r="BM1581" s="8"/>
      <c r="BN1581" s="8"/>
      <c r="BO1581" s="8"/>
      <c r="BP1581" s="8"/>
      <c r="BQ1581" s="8"/>
      <c r="BR1581" s="8"/>
      <c r="BS1581" s="8"/>
      <c r="BT1581" s="8"/>
      <c r="BU1581" s="8"/>
      <c r="BV1581" s="8"/>
      <c r="BW1581" s="8"/>
      <c r="BX1581" s="8"/>
    </row>
    <row r="1582" spans="34:76">
      <c r="AH1582" s="105"/>
      <c r="AI1582" s="105"/>
      <c r="AJ1582" s="105"/>
      <c r="AK1582" s="105"/>
      <c r="AL1582" s="105"/>
      <c r="AM1582" s="105"/>
      <c r="AN1582" s="105"/>
      <c r="AO1582" s="105"/>
      <c r="BA1582" s="8"/>
      <c r="BB1582" s="8"/>
      <c r="BC1582" s="8"/>
      <c r="BD1582" s="8"/>
      <c r="BE1582" s="8"/>
      <c r="BF1582" s="8"/>
      <c r="BG1582" s="8"/>
      <c r="BH1582" s="8"/>
      <c r="BI1582" s="8"/>
      <c r="BJ1582" s="8"/>
      <c r="BK1582" s="8"/>
      <c r="BL1582" s="8"/>
      <c r="BM1582" s="8"/>
      <c r="BN1582" s="8"/>
      <c r="BO1582" s="8"/>
      <c r="BP1582" s="8"/>
      <c r="BQ1582" s="8"/>
      <c r="BR1582" s="8"/>
      <c r="BS1582" s="8"/>
      <c r="BT1582" s="8"/>
      <c r="BU1582" s="8"/>
      <c r="BV1582" s="8"/>
      <c r="BW1582" s="8"/>
      <c r="BX1582" s="8"/>
    </row>
    <row r="1583" spans="34:76">
      <c r="AH1583" s="105"/>
      <c r="AI1583" s="105"/>
      <c r="AJ1583" s="105"/>
      <c r="AK1583" s="105"/>
      <c r="AL1583" s="105"/>
      <c r="AM1583" s="105"/>
      <c r="AN1583" s="105"/>
      <c r="AO1583" s="105"/>
      <c r="BA1583" s="8"/>
      <c r="BB1583" s="8"/>
      <c r="BC1583" s="8"/>
      <c r="BD1583" s="8"/>
      <c r="BE1583" s="8"/>
      <c r="BF1583" s="8"/>
      <c r="BG1583" s="8"/>
      <c r="BH1583" s="8"/>
      <c r="BI1583" s="8"/>
      <c r="BJ1583" s="8"/>
      <c r="BK1583" s="8"/>
      <c r="BL1583" s="8"/>
      <c r="BM1583" s="8"/>
      <c r="BN1583" s="8"/>
      <c r="BO1583" s="8"/>
      <c r="BP1583" s="8"/>
      <c r="BQ1583" s="8"/>
      <c r="BR1583" s="8"/>
      <c r="BS1583" s="8"/>
      <c r="BT1583" s="8"/>
      <c r="BU1583" s="8"/>
      <c r="BV1583" s="8"/>
      <c r="BW1583" s="8"/>
      <c r="BX1583" s="8"/>
    </row>
    <row r="1584" spans="34:76">
      <c r="AH1584" s="105"/>
      <c r="AI1584" s="105"/>
      <c r="AJ1584" s="105"/>
      <c r="AK1584" s="105"/>
      <c r="AL1584" s="105"/>
      <c r="AM1584" s="105"/>
      <c r="AN1584" s="105"/>
      <c r="AO1584" s="105"/>
      <c r="BA1584" s="8"/>
      <c r="BB1584" s="8"/>
      <c r="BC1584" s="8"/>
      <c r="BD1584" s="8"/>
      <c r="BE1584" s="8"/>
      <c r="BF1584" s="8"/>
      <c r="BG1584" s="8"/>
      <c r="BH1584" s="8"/>
      <c r="BI1584" s="8"/>
      <c r="BJ1584" s="8"/>
      <c r="BK1584" s="8"/>
      <c r="BL1584" s="8"/>
      <c r="BM1584" s="8"/>
      <c r="BN1584" s="8"/>
      <c r="BO1584" s="8"/>
      <c r="BP1584" s="8"/>
      <c r="BQ1584" s="8"/>
      <c r="BR1584" s="8"/>
      <c r="BS1584" s="8"/>
      <c r="BT1584" s="8"/>
      <c r="BU1584" s="8"/>
      <c r="BV1584" s="8"/>
      <c r="BW1584" s="8"/>
      <c r="BX1584" s="8"/>
    </row>
    <row r="1585" spans="34:76">
      <c r="AH1585" s="105"/>
      <c r="AI1585" s="105"/>
      <c r="AJ1585" s="105"/>
      <c r="AK1585" s="105"/>
      <c r="AL1585" s="105"/>
      <c r="AM1585" s="105"/>
      <c r="AN1585" s="105"/>
      <c r="AO1585" s="105"/>
      <c r="BA1585" s="8"/>
      <c r="BB1585" s="8"/>
      <c r="BC1585" s="8"/>
      <c r="BD1585" s="8"/>
      <c r="BE1585" s="8"/>
      <c r="BF1585" s="8"/>
      <c r="BG1585" s="8"/>
      <c r="BH1585" s="8"/>
      <c r="BI1585" s="8"/>
      <c r="BJ1585" s="8"/>
      <c r="BK1585" s="8"/>
      <c r="BL1585" s="8"/>
      <c r="BM1585" s="8"/>
      <c r="BN1585" s="8"/>
      <c r="BO1585" s="8"/>
      <c r="BP1585" s="8"/>
      <c r="BQ1585" s="8"/>
      <c r="BR1585" s="8"/>
      <c r="BS1585" s="8"/>
      <c r="BT1585" s="8"/>
      <c r="BU1585" s="8"/>
      <c r="BV1585" s="8"/>
      <c r="BW1585" s="8"/>
      <c r="BX1585" s="8"/>
    </row>
    <row r="1586" spans="34:76">
      <c r="AH1586" s="105"/>
      <c r="AI1586" s="105"/>
      <c r="AJ1586" s="105"/>
      <c r="AK1586" s="105"/>
      <c r="AL1586" s="105"/>
      <c r="AM1586" s="105"/>
      <c r="AN1586" s="105"/>
      <c r="AO1586" s="105"/>
      <c r="BA1586" s="8"/>
      <c r="BB1586" s="8"/>
      <c r="BC1586" s="8"/>
      <c r="BD1586" s="8"/>
      <c r="BE1586" s="8"/>
      <c r="BF1586" s="8"/>
      <c r="BG1586" s="8"/>
      <c r="BH1586" s="8"/>
      <c r="BI1586" s="8"/>
      <c r="BJ1586" s="8"/>
      <c r="BK1586" s="8"/>
      <c r="BL1586" s="8"/>
      <c r="BM1586" s="8"/>
      <c r="BN1586" s="8"/>
      <c r="BO1586" s="8"/>
      <c r="BP1586" s="8"/>
      <c r="BQ1586" s="8"/>
      <c r="BR1586" s="8"/>
      <c r="BS1586" s="8"/>
      <c r="BT1586" s="8"/>
      <c r="BU1586" s="8"/>
      <c r="BV1586" s="8"/>
      <c r="BW1586" s="8"/>
      <c r="BX1586" s="8"/>
    </row>
    <row r="1587" spans="34:76">
      <c r="AH1587" s="105"/>
      <c r="AI1587" s="105"/>
      <c r="AJ1587" s="105"/>
      <c r="AK1587" s="105"/>
      <c r="AL1587" s="105"/>
      <c r="AM1587" s="105"/>
      <c r="AN1587" s="105"/>
      <c r="AO1587" s="105"/>
      <c r="BA1587" s="8"/>
      <c r="BB1587" s="8"/>
      <c r="BC1587" s="8"/>
      <c r="BD1587" s="8"/>
      <c r="BE1587" s="8"/>
      <c r="BF1587" s="8"/>
      <c r="BG1587" s="8"/>
      <c r="BH1587" s="8"/>
      <c r="BI1587" s="8"/>
      <c r="BJ1587" s="8"/>
      <c r="BK1587" s="8"/>
      <c r="BL1587" s="8"/>
      <c r="BM1587" s="8"/>
      <c r="BN1587" s="8"/>
      <c r="BO1587" s="8"/>
      <c r="BP1587" s="8"/>
      <c r="BQ1587" s="8"/>
      <c r="BR1587" s="8"/>
      <c r="BS1587" s="8"/>
      <c r="BT1587" s="8"/>
      <c r="BU1587" s="8"/>
      <c r="BV1587" s="8"/>
      <c r="BW1587" s="8"/>
      <c r="BX1587" s="8"/>
    </row>
    <row r="1588" spans="34:76">
      <c r="AH1588" s="105"/>
      <c r="AI1588" s="105"/>
      <c r="AJ1588" s="105"/>
      <c r="AK1588" s="105"/>
      <c r="AL1588" s="105"/>
      <c r="AM1588" s="105"/>
      <c r="AN1588" s="105"/>
      <c r="AO1588" s="105"/>
      <c r="BA1588" s="8"/>
      <c r="BB1588" s="8"/>
      <c r="BC1588" s="8"/>
      <c r="BD1588" s="8"/>
      <c r="BE1588" s="8"/>
      <c r="BF1588" s="8"/>
      <c r="BG1588" s="8"/>
      <c r="BH1588" s="8"/>
      <c r="BI1588" s="8"/>
      <c r="BJ1588" s="8"/>
      <c r="BK1588" s="8"/>
      <c r="BL1588" s="8"/>
      <c r="BM1588" s="8"/>
      <c r="BN1588" s="8"/>
      <c r="BO1588" s="8"/>
      <c r="BP1588" s="8"/>
      <c r="BQ1588" s="8"/>
      <c r="BR1588" s="8"/>
      <c r="BS1588" s="8"/>
      <c r="BT1588" s="8"/>
      <c r="BU1588" s="8"/>
      <c r="BV1588" s="8"/>
      <c r="BW1588" s="8"/>
      <c r="BX1588" s="8"/>
    </row>
    <row r="1589" spans="34:76">
      <c r="AH1589" s="105"/>
      <c r="AI1589" s="105"/>
      <c r="AJ1589" s="105"/>
      <c r="AK1589" s="105"/>
      <c r="AL1589" s="105"/>
      <c r="AM1589" s="105"/>
      <c r="AN1589" s="105"/>
      <c r="AO1589" s="105"/>
      <c r="BA1589" s="8"/>
      <c r="BB1589" s="8"/>
      <c r="BC1589" s="8"/>
      <c r="BD1589" s="8"/>
      <c r="BE1589" s="8"/>
      <c r="BF1589" s="8"/>
      <c r="BG1589" s="8"/>
      <c r="BH1589" s="8"/>
      <c r="BI1589" s="8"/>
      <c r="BJ1589" s="8"/>
      <c r="BK1589" s="8"/>
      <c r="BL1589" s="8"/>
      <c r="BM1589" s="8"/>
      <c r="BN1589" s="8"/>
      <c r="BO1589" s="8"/>
      <c r="BP1589" s="8"/>
      <c r="BQ1589" s="8"/>
      <c r="BR1589" s="8"/>
      <c r="BS1589" s="8"/>
      <c r="BT1589" s="8"/>
      <c r="BU1589" s="8"/>
      <c r="BV1589" s="8"/>
      <c r="BW1589" s="8"/>
      <c r="BX1589" s="8"/>
    </row>
    <row r="1590" spans="34:76">
      <c r="AH1590" s="105"/>
      <c r="AI1590" s="105"/>
      <c r="AJ1590" s="105"/>
      <c r="AK1590" s="105"/>
      <c r="AL1590" s="105"/>
      <c r="AM1590" s="105"/>
      <c r="AN1590" s="105"/>
      <c r="AO1590" s="105"/>
      <c r="BA1590" s="8"/>
      <c r="BB1590" s="8"/>
      <c r="BC1590" s="8"/>
      <c r="BD1590" s="8"/>
      <c r="BE1590" s="8"/>
      <c r="BF1590" s="8"/>
      <c r="BG1590" s="8"/>
      <c r="BH1590" s="8"/>
      <c r="BI1590" s="8"/>
      <c r="BJ1590" s="8"/>
      <c r="BK1590" s="8"/>
      <c r="BL1590" s="8"/>
      <c r="BM1590" s="8"/>
      <c r="BN1590" s="8"/>
      <c r="BO1590" s="8"/>
      <c r="BP1590" s="8"/>
      <c r="BQ1590" s="8"/>
      <c r="BR1590" s="8"/>
      <c r="BS1590" s="8"/>
      <c r="BT1590" s="8"/>
      <c r="BU1590" s="8"/>
      <c r="BV1590" s="8"/>
      <c r="BW1590" s="8"/>
      <c r="BX1590" s="8"/>
    </row>
    <row r="1591" spans="34:76">
      <c r="AH1591" s="105"/>
      <c r="AI1591" s="105"/>
      <c r="AJ1591" s="105"/>
      <c r="AK1591" s="105"/>
      <c r="AL1591" s="105"/>
      <c r="AM1591" s="105"/>
      <c r="AN1591" s="105"/>
      <c r="AO1591" s="105"/>
      <c r="BA1591" s="8"/>
      <c r="BB1591" s="8"/>
      <c r="BC1591" s="8"/>
      <c r="BD1591" s="8"/>
      <c r="BE1591" s="8"/>
      <c r="BF1591" s="8"/>
      <c r="BG1591" s="8"/>
      <c r="BH1591" s="8"/>
      <c r="BI1591" s="8"/>
      <c r="BJ1591" s="8"/>
      <c r="BK1591" s="8"/>
      <c r="BL1591" s="8"/>
      <c r="BM1591" s="8"/>
      <c r="BN1591" s="8"/>
      <c r="BO1591" s="8"/>
      <c r="BP1591" s="8"/>
      <c r="BQ1591" s="8"/>
      <c r="BR1591" s="8"/>
      <c r="BS1591" s="8"/>
      <c r="BT1591" s="8"/>
      <c r="BU1591" s="8"/>
      <c r="BV1591" s="8"/>
      <c r="BW1591" s="8"/>
      <c r="BX1591" s="8"/>
    </row>
    <row r="1592" spans="34:76">
      <c r="AH1592" s="105"/>
      <c r="AI1592" s="105"/>
      <c r="AJ1592" s="105"/>
      <c r="AK1592" s="105"/>
      <c r="AL1592" s="105"/>
      <c r="AM1592" s="105"/>
      <c r="AN1592" s="105"/>
      <c r="AO1592" s="105"/>
      <c r="BA1592" s="8"/>
      <c r="BB1592" s="8"/>
      <c r="BC1592" s="8"/>
      <c r="BD1592" s="8"/>
      <c r="BE1592" s="8"/>
      <c r="BF1592" s="8"/>
      <c r="BG1592" s="8"/>
      <c r="BH1592" s="8"/>
      <c r="BI1592" s="8"/>
      <c r="BJ1592" s="8"/>
      <c r="BK1592" s="8"/>
      <c r="BL1592" s="8"/>
      <c r="BM1592" s="8"/>
      <c r="BN1592" s="8"/>
      <c r="BO1592" s="8"/>
      <c r="BP1592" s="8"/>
      <c r="BQ1592" s="8"/>
      <c r="BR1592" s="8"/>
      <c r="BS1592" s="8"/>
      <c r="BT1592" s="8"/>
      <c r="BU1592" s="8"/>
      <c r="BV1592" s="8"/>
      <c r="BW1592" s="8"/>
      <c r="BX1592" s="8"/>
    </row>
    <row r="1593" spans="34:76">
      <c r="AH1593" s="105"/>
      <c r="AI1593" s="105"/>
      <c r="AJ1593" s="105"/>
      <c r="AK1593" s="105"/>
      <c r="AL1593" s="105"/>
      <c r="AM1593" s="105"/>
      <c r="AN1593" s="105"/>
      <c r="AO1593" s="105"/>
      <c r="BA1593" s="8"/>
      <c r="BB1593" s="8"/>
      <c r="BC1593" s="8"/>
      <c r="BD1593" s="8"/>
      <c r="BE1593" s="8"/>
      <c r="BF1593" s="8"/>
      <c r="BG1593" s="8"/>
      <c r="BH1593" s="8"/>
      <c r="BI1593" s="8"/>
      <c r="BJ1593" s="8"/>
      <c r="BK1593" s="8"/>
      <c r="BL1593" s="8"/>
      <c r="BM1593" s="8"/>
      <c r="BN1593" s="8"/>
      <c r="BO1593" s="8"/>
      <c r="BP1593" s="8"/>
      <c r="BQ1593" s="8"/>
      <c r="BR1593" s="8"/>
      <c r="BS1593" s="8"/>
      <c r="BT1593" s="8"/>
      <c r="BU1593" s="8"/>
      <c r="BV1593" s="8"/>
      <c r="BW1593" s="8"/>
      <c r="BX1593" s="8"/>
    </row>
    <row r="1594" spans="34:76">
      <c r="AH1594" s="105"/>
      <c r="AI1594" s="105"/>
      <c r="AJ1594" s="105"/>
      <c r="AK1594" s="105"/>
      <c r="AL1594" s="105"/>
      <c r="AM1594" s="105"/>
      <c r="AN1594" s="105"/>
      <c r="AO1594" s="105"/>
      <c r="BA1594" s="8"/>
      <c r="BB1594" s="8"/>
      <c r="BC1594" s="8"/>
      <c r="BD1594" s="8"/>
      <c r="BE1594" s="8"/>
      <c r="BF1594" s="8"/>
      <c r="BG1594" s="8"/>
      <c r="BH1594" s="8"/>
      <c r="BI1594" s="8"/>
      <c r="BJ1594" s="8"/>
      <c r="BK1594" s="8"/>
      <c r="BL1594" s="8"/>
      <c r="BM1594" s="8"/>
      <c r="BN1594" s="8"/>
      <c r="BO1594" s="8"/>
      <c r="BP1594" s="8"/>
      <c r="BQ1594" s="8"/>
      <c r="BR1594" s="8"/>
      <c r="BS1594" s="8"/>
      <c r="BT1594" s="8"/>
      <c r="BU1594" s="8"/>
      <c r="BV1594" s="8"/>
      <c r="BW1594" s="8"/>
      <c r="BX1594" s="8"/>
    </row>
    <row r="1595" spans="34:76">
      <c r="AH1595" s="105"/>
      <c r="AI1595" s="105"/>
      <c r="AJ1595" s="105"/>
      <c r="AK1595" s="105"/>
      <c r="AL1595" s="105"/>
      <c r="AM1595" s="105"/>
      <c r="AN1595" s="105"/>
      <c r="AO1595" s="105"/>
      <c r="BA1595" s="8"/>
      <c r="BB1595" s="8"/>
      <c r="BC1595" s="8"/>
      <c r="BD1595" s="8"/>
      <c r="BE1595" s="8"/>
      <c r="BF1595" s="8"/>
      <c r="BG1595" s="8"/>
      <c r="BH1595" s="8"/>
      <c r="BI1595" s="8"/>
      <c r="BJ1595" s="8"/>
      <c r="BK1595" s="8"/>
      <c r="BL1595" s="8"/>
      <c r="BM1595" s="8"/>
      <c r="BN1595" s="8"/>
      <c r="BO1595" s="8"/>
      <c r="BP1595" s="8"/>
      <c r="BQ1595" s="8"/>
      <c r="BR1595" s="8"/>
      <c r="BS1595" s="8"/>
      <c r="BT1595" s="8"/>
      <c r="BU1595" s="8"/>
      <c r="BV1595" s="8"/>
      <c r="BW1595" s="8"/>
      <c r="BX1595" s="8"/>
    </row>
    <row r="1596" spans="34:76">
      <c r="AH1596" s="105"/>
      <c r="AI1596" s="105"/>
      <c r="AJ1596" s="105"/>
      <c r="AK1596" s="105"/>
      <c r="AL1596" s="105"/>
      <c r="AM1596" s="105"/>
      <c r="AN1596" s="105"/>
      <c r="AO1596" s="105"/>
      <c r="BA1596" s="8"/>
      <c r="BB1596" s="8"/>
      <c r="BC1596" s="8"/>
      <c r="BD1596" s="8"/>
      <c r="BE1596" s="8"/>
      <c r="BF1596" s="8"/>
      <c r="BG1596" s="8"/>
      <c r="BH1596" s="8"/>
      <c r="BI1596" s="8"/>
      <c r="BJ1596" s="8"/>
      <c r="BK1596" s="8"/>
      <c r="BL1596" s="8"/>
      <c r="BM1596" s="8"/>
      <c r="BN1596" s="8"/>
      <c r="BO1596" s="8"/>
      <c r="BP1596" s="8"/>
      <c r="BQ1596" s="8"/>
      <c r="BR1596" s="8"/>
      <c r="BS1596" s="8"/>
      <c r="BT1596" s="8"/>
      <c r="BU1596" s="8"/>
      <c r="BV1596" s="8"/>
      <c r="BW1596" s="8"/>
      <c r="BX1596" s="8"/>
    </row>
    <row r="1597" spans="34:76">
      <c r="AH1597" s="105"/>
      <c r="AI1597" s="105"/>
      <c r="AJ1597" s="105"/>
      <c r="AK1597" s="105"/>
      <c r="AL1597" s="105"/>
      <c r="AM1597" s="105"/>
      <c r="AN1597" s="105"/>
      <c r="AO1597" s="105"/>
      <c r="BA1597" s="8"/>
      <c r="BB1597" s="8"/>
      <c r="BC1597" s="8"/>
      <c r="BD1597" s="8"/>
      <c r="BE1597" s="8"/>
      <c r="BF1597" s="8"/>
      <c r="BG1597" s="8"/>
      <c r="BH1597" s="8"/>
      <c r="BI1597" s="8"/>
      <c r="BJ1597" s="8"/>
      <c r="BK1597" s="8"/>
      <c r="BL1597" s="8"/>
      <c r="BM1597" s="8"/>
      <c r="BN1597" s="8"/>
      <c r="BO1597" s="8"/>
      <c r="BP1597" s="8"/>
      <c r="BQ1597" s="8"/>
      <c r="BR1597" s="8"/>
      <c r="BS1597" s="8"/>
      <c r="BT1597" s="8"/>
      <c r="BU1597" s="8"/>
      <c r="BV1597" s="8"/>
      <c r="BW1597" s="8"/>
      <c r="BX1597" s="8"/>
    </row>
    <row r="1598" spans="34:76">
      <c r="AH1598" s="105"/>
      <c r="AI1598" s="105"/>
      <c r="AJ1598" s="105"/>
      <c r="AK1598" s="105"/>
      <c r="AL1598" s="105"/>
      <c r="AM1598" s="105"/>
      <c r="AN1598" s="105"/>
      <c r="AO1598" s="105"/>
      <c r="BA1598" s="8"/>
      <c r="BB1598" s="8"/>
      <c r="BC1598" s="8"/>
      <c r="BD1598" s="8"/>
      <c r="BE1598" s="8"/>
      <c r="BF1598" s="8"/>
      <c r="BG1598" s="8"/>
      <c r="BH1598" s="8"/>
      <c r="BI1598" s="8"/>
      <c r="BJ1598" s="8"/>
      <c r="BK1598" s="8"/>
      <c r="BL1598" s="8"/>
      <c r="BM1598" s="8"/>
      <c r="BN1598" s="8"/>
      <c r="BO1598" s="8"/>
      <c r="BP1598" s="8"/>
      <c r="BQ1598" s="8"/>
      <c r="BR1598" s="8"/>
      <c r="BS1598" s="8"/>
      <c r="BT1598" s="8"/>
      <c r="BU1598" s="8"/>
      <c r="BV1598" s="8"/>
      <c r="BW1598" s="8"/>
      <c r="BX1598" s="8"/>
    </row>
    <row r="1599" spans="34:76">
      <c r="AH1599" s="105"/>
      <c r="AI1599" s="105"/>
      <c r="AJ1599" s="105"/>
      <c r="AK1599" s="105"/>
      <c r="AL1599" s="105"/>
      <c r="AM1599" s="105"/>
      <c r="AN1599" s="105"/>
      <c r="AO1599" s="105"/>
      <c r="BA1599" s="8"/>
      <c r="BB1599" s="8"/>
      <c r="BC1599" s="8"/>
      <c r="BD1599" s="8"/>
      <c r="BE1599" s="8"/>
      <c r="BF1599" s="8"/>
      <c r="BG1599" s="8"/>
      <c r="BH1599" s="8"/>
      <c r="BI1599" s="8"/>
      <c r="BJ1599" s="8"/>
      <c r="BK1599" s="8"/>
      <c r="BL1599" s="8"/>
      <c r="BM1599" s="8"/>
      <c r="BN1599" s="8"/>
      <c r="BO1599" s="8"/>
      <c r="BP1599" s="8"/>
      <c r="BQ1599" s="8"/>
      <c r="BR1599" s="8"/>
      <c r="BS1599" s="8"/>
      <c r="BT1599" s="8"/>
      <c r="BU1599" s="8"/>
      <c r="BV1599" s="8"/>
      <c r="BW1599" s="8"/>
      <c r="BX1599" s="8"/>
    </row>
    <row r="1600" spans="34:76">
      <c r="AH1600" s="105"/>
      <c r="AI1600" s="105"/>
      <c r="AJ1600" s="105"/>
      <c r="AK1600" s="105"/>
      <c r="AL1600" s="105"/>
      <c r="AM1600" s="105"/>
      <c r="AN1600" s="105"/>
      <c r="AO1600" s="105"/>
      <c r="BA1600" s="8"/>
      <c r="BB1600" s="8"/>
      <c r="BC1600" s="8"/>
      <c r="BD1600" s="8"/>
      <c r="BE1600" s="8"/>
      <c r="BF1600" s="8"/>
      <c r="BG1600" s="8"/>
      <c r="BH1600" s="8"/>
      <c r="BI1600" s="8"/>
      <c r="BJ1600" s="8"/>
      <c r="BK1600" s="8"/>
      <c r="BL1600" s="8"/>
      <c r="BM1600" s="8"/>
      <c r="BN1600" s="8"/>
      <c r="BO1600" s="8"/>
      <c r="BP1600" s="8"/>
      <c r="BQ1600" s="8"/>
      <c r="BR1600" s="8"/>
      <c r="BS1600" s="8"/>
      <c r="BT1600" s="8"/>
      <c r="BU1600" s="8"/>
      <c r="BV1600" s="8"/>
      <c r="BW1600" s="8"/>
      <c r="BX1600" s="8"/>
    </row>
    <row r="1601" spans="34:76">
      <c r="AH1601" s="105"/>
      <c r="AI1601" s="105"/>
      <c r="AJ1601" s="105"/>
      <c r="AK1601" s="105"/>
      <c r="AL1601" s="105"/>
      <c r="AM1601" s="105"/>
      <c r="AN1601" s="105"/>
      <c r="AO1601" s="105"/>
      <c r="BA1601" s="8"/>
      <c r="BB1601" s="8"/>
      <c r="BC1601" s="8"/>
      <c r="BD1601" s="8"/>
      <c r="BE1601" s="8"/>
      <c r="BF1601" s="8"/>
      <c r="BG1601" s="8"/>
      <c r="BH1601" s="8"/>
      <c r="BI1601" s="8"/>
      <c r="BJ1601" s="8"/>
      <c r="BK1601" s="8"/>
      <c r="BL1601" s="8"/>
      <c r="BM1601" s="8"/>
      <c r="BN1601" s="8"/>
      <c r="BO1601" s="8"/>
      <c r="BP1601" s="8"/>
      <c r="BQ1601" s="8"/>
      <c r="BR1601" s="8"/>
      <c r="BS1601" s="8"/>
      <c r="BT1601" s="8"/>
      <c r="BU1601" s="8"/>
      <c r="BV1601" s="8"/>
      <c r="BW1601" s="8"/>
      <c r="BX1601" s="8"/>
    </row>
    <row r="1602" spans="34:76">
      <c r="AH1602" s="105"/>
      <c r="AI1602" s="105"/>
      <c r="AJ1602" s="105"/>
      <c r="AK1602" s="105"/>
      <c r="AL1602" s="105"/>
      <c r="AM1602" s="105"/>
      <c r="AN1602" s="105"/>
      <c r="AO1602" s="105"/>
      <c r="BA1602" s="8"/>
      <c r="BB1602" s="8"/>
      <c r="BC1602" s="8"/>
      <c r="BD1602" s="8"/>
      <c r="BE1602" s="8"/>
      <c r="BF1602" s="8"/>
      <c r="BG1602" s="8"/>
      <c r="BH1602" s="8"/>
      <c r="BI1602" s="8"/>
      <c r="BJ1602" s="8"/>
      <c r="BK1602" s="8"/>
      <c r="BL1602" s="8"/>
      <c r="BM1602" s="8"/>
      <c r="BN1602" s="8"/>
      <c r="BO1602" s="8"/>
      <c r="BP1602" s="8"/>
      <c r="BQ1602" s="8"/>
      <c r="BR1602" s="8"/>
      <c r="BS1602" s="8"/>
      <c r="BT1602" s="8"/>
      <c r="BU1602" s="8"/>
      <c r="BV1602" s="8"/>
      <c r="BW1602" s="8"/>
      <c r="BX1602" s="8"/>
    </row>
    <row r="1603" spans="34:76">
      <c r="AH1603" s="105"/>
      <c r="AI1603" s="105"/>
      <c r="AJ1603" s="105"/>
      <c r="AK1603" s="105"/>
      <c r="AL1603" s="105"/>
      <c r="AM1603" s="105"/>
      <c r="AN1603" s="105"/>
      <c r="AO1603" s="105"/>
      <c r="BA1603" s="8"/>
      <c r="BB1603" s="8"/>
      <c r="BC1603" s="8"/>
      <c r="BD1603" s="8"/>
      <c r="BE1603" s="8"/>
      <c r="BF1603" s="8"/>
      <c r="BG1603" s="8"/>
      <c r="BH1603" s="8"/>
      <c r="BI1603" s="8"/>
      <c r="BJ1603" s="8"/>
      <c r="BK1603" s="8"/>
      <c r="BL1603" s="8"/>
      <c r="BM1603" s="8"/>
      <c r="BN1603" s="8"/>
      <c r="BO1603" s="8"/>
      <c r="BP1603" s="8"/>
      <c r="BQ1603" s="8"/>
      <c r="BR1603" s="8"/>
      <c r="BS1603" s="8"/>
      <c r="BT1603" s="8"/>
      <c r="BU1603" s="8"/>
      <c r="BV1603" s="8"/>
      <c r="BW1603" s="8"/>
      <c r="BX1603" s="8"/>
    </row>
    <row r="1604" spans="34:76">
      <c r="AH1604" s="105"/>
      <c r="AI1604" s="105"/>
      <c r="AJ1604" s="105"/>
      <c r="AK1604" s="105"/>
      <c r="AL1604" s="105"/>
      <c r="AM1604" s="105"/>
      <c r="AN1604" s="105"/>
      <c r="AO1604" s="105"/>
      <c r="BA1604" s="8"/>
      <c r="BB1604" s="8"/>
      <c r="BC1604" s="8"/>
      <c r="BD1604" s="8"/>
      <c r="BE1604" s="8"/>
      <c r="BF1604" s="8"/>
      <c r="BG1604" s="8"/>
      <c r="BH1604" s="8"/>
      <c r="BI1604" s="8"/>
      <c r="BJ1604" s="8"/>
      <c r="BK1604" s="8"/>
      <c r="BL1604" s="8"/>
      <c r="BM1604" s="8"/>
      <c r="BN1604" s="8"/>
      <c r="BO1604" s="8"/>
      <c r="BP1604" s="8"/>
      <c r="BQ1604" s="8"/>
      <c r="BR1604" s="8"/>
      <c r="BS1604" s="8"/>
      <c r="BT1604" s="8"/>
      <c r="BU1604" s="8"/>
      <c r="BV1604" s="8"/>
      <c r="BW1604" s="8"/>
      <c r="BX1604" s="8"/>
    </row>
    <row r="1605" spans="34:76">
      <c r="AH1605" s="105"/>
      <c r="AI1605" s="105"/>
      <c r="AJ1605" s="105"/>
      <c r="AK1605" s="105"/>
      <c r="AL1605" s="105"/>
      <c r="AM1605" s="105"/>
      <c r="AN1605" s="105"/>
      <c r="AO1605" s="105"/>
      <c r="BA1605" s="8"/>
      <c r="BB1605" s="8"/>
      <c r="BC1605" s="8"/>
      <c r="BD1605" s="8"/>
      <c r="BE1605" s="8"/>
      <c r="BF1605" s="8"/>
      <c r="BG1605" s="8"/>
      <c r="BH1605" s="8"/>
      <c r="BI1605" s="8"/>
      <c r="BJ1605" s="8"/>
      <c r="BK1605" s="8"/>
      <c r="BL1605" s="8"/>
      <c r="BM1605" s="8"/>
      <c r="BN1605" s="8"/>
      <c r="BO1605" s="8"/>
      <c r="BP1605" s="8"/>
      <c r="BQ1605" s="8"/>
      <c r="BR1605" s="8"/>
      <c r="BS1605" s="8"/>
      <c r="BT1605" s="8"/>
      <c r="BU1605" s="8"/>
      <c r="BV1605" s="8"/>
      <c r="BW1605" s="8"/>
      <c r="BX1605" s="8"/>
    </row>
    <row r="1606" spans="34:76">
      <c r="AH1606" s="105"/>
      <c r="AI1606" s="105"/>
      <c r="AJ1606" s="105"/>
      <c r="AK1606" s="105"/>
      <c r="AL1606" s="105"/>
      <c r="AM1606" s="105"/>
      <c r="AN1606" s="105"/>
      <c r="AO1606" s="105"/>
      <c r="BA1606" s="8"/>
      <c r="BB1606" s="8"/>
      <c r="BC1606" s="8"/>
      <c r="BD1606" s="8"/>
      <c r="BE1606" s="8"/>
      <c r="BF1606" s="8"/>
      <c r="BG1606" s="8"/>
      <c r="BH1606" s="8"/>
      <c r="BI1606" s="8"/>
      <c r="BJ1606" s="8"/>
      <c r="BK1606" s="8"/>
      <c r="BL1606" s="8"/>
      <c r="BM1606" s="8"/>
      <c r="BN1606" s="8"/>
      <c r="BO1606" s="8"/>
      <c r="BP1606" s="8"/>
      <c r="BQ1606" s="8"/>
      <c r="BR1606" s="8"/>
      <c r="BS1606" s="8"/>
      <c r="BT1606" s="8"/>
      <c r="BU1606" s="8"/>
      <c r="BV1606" s="8"/>
      <c r="BW1606" s="8"/>
      <c r="BX1606" s="8"/>
    </row>
    <row r="1607" spans="34:76">
      <c r="AH1607" s="105"/>
      <c r="AI1607" s="105"/>
      <c r="AJ1607" s="105"/>
      <c r="AK1607" s="105"/>
      <c r="AL1607" s="105"/>
      <c r="AM1607" s="105"/>
      <c r="AN1607" s="105"/>
      <c r="AO1607" s="105"/>
      <c r="BA1607" s="8"/>
      <c r="BB1607" s="8"/>
      <c r="BC1607" s="8"/>
      <c r="BD1607" s="8"/>
      <c r="BE1607" s="8"/>
      <c r="BF1607" s="8"/>
      <c r="BG1607" s="8"/>
      <c r="BH1607" s="8"/>
      <c r="BI1607" s="8"/>
      <c r="BJ1607" s="8"/>
      <c r="BK1607" s="8"/>
      <c r="BL1607" s="8"/>
      <c r="BM1607" s="8"/>
      <c r="BN1607" s="8"/>
      <c r="BO1607" s="8"/>
      <c r="BP1607" s="8"/>
      <c r="BQ1607" s="8"/>
      <c r="BR1607" s="8"/>
      <c r="BS1607" s="8"/>
      <c r="BT1607" s="8"/>
      <c r="BU1607" s="8"/>
      <c r="BV1607" s="8"/>
      <c r="BW1607" s="8"/>
      <c r="BX1607" s="8"/>
    </row>
    <row r="1608" spans="34:76">
      <c r="AH1608" s="105"/>
      <c r="AI1608" s="105"/>
      <c r="AJ1608" s="105"/>
      <c r="AK1608" s="105"/>
      <c r="AL1608" s="105"/>
      <c r="AM1608" s="105"/>
      <c r="AN1608" s="105"/>
      <c r="AO1608" s="105"/>
      <c r="BA1608" s="8"/>
      <c r="BB1608" s="8"/>
      <c r="BC1608" s="8"/>
      <c r="BD1608" s="8"/>
      <c r="BE1608" s="8"/>
      <c r="BF1608" s="8"/>
      <c r="BG1608" s="8"/>
      <c r="BH1608" s="8"/>
      <c r="BI1608" s="8"/>
      <c r="BJ1608" s="8"/>
      <c r="BK1608" s="8"/>
      <c r="BL1608" s="8"/>
      <c r="BM1608" s="8"/>
      <c r="BN1608" s="8"/>
      <c r="BO1608" s="8"/>
      <c r="BP1608" s="8"/>
      <c r="BQ1608" s="8"/>
      <c r="BR1608" s="8"/>
      <c r="BS1608" s="8"/>
      <c r="BT1608" s="8"/>
      <c r="BU1608" s="8"/>
      <c r="BV1608" s="8"/>
      <c r="BW1608" s="8"/>
      <c r="BX1608" s="8"/>
    </row>
    <row r="1609" spans="34:76">
      <c r="AH1609" s="105"/>
      <c r="AI1609" s="105"/>
      <c r="AJ1609" s="105"/>
      <c r="AK1609" s="105"/>
      <c r="AL1609" s="105"/>
      <c r="AM1609" s="105"/>
      <c r="AN1609" s="105"/>
      <c r="AO1609" s="105"/>
      <c r="BA1609" s="8"/>
      <c r="BB1609" s="8"/>
      <c r="BC1609" s="8"/>
      <c r="BD1609" s="8"/>
      <c r="BE1609" s="8"/>
      <c r="BF1609" s="8"/>
      <c r="BG1609" s="8"/>
      <c r="BH1609" s="8"/>
      <c r="BI1609" s="8"/>
      <c r="BJ1609" s="8"/>
      <c r="BK1609" s="8"/>
      <c r="BL1609" s="8"/>
      <c r="BM1609" s="8"/>
      <c r="BN1609" s="8"/>
      <c r="BO1609" s="8"/>
      <c r="BP1609" s="8"/>
      <c r="BQ1609" s="8"/>
      <c r="BR1609" s="8"/>
      <c r="BS1609" s="8"/>
      <c r="BT1609" s="8"/>
      <c r="BU1609" s="8"/>
      <c r="BV1609" s="8"/>
      <c r="BW1609" s="8"/>
      <c r="BX1609" s="8"/>
    </row>
    <row r="1610" spans="34:76">
      <c r="AH1610" s="105"/>
      <c r="AI1610" s="105"/>
      <c r="AJ1610" s="105"/>
      <c r="AK1610" s="105"/>
      <c r="AL1610" s="105"/>
      <c r="AM1610" s="105"/>
      <c r="AN1610" s="105"/>
      <c r="AO1610" s="105"/>
      <c r="BA1610" s="8"/>
      <c r="BB1610" s="8"/>
      <c r="BC1610" s="8"/>
      <c r="BD1610" s="8"/>
      <c r="BE1610" s="8"/>
      <c r="BF1610" s="8"/>
      <c r="BG1610" s="8"/>
      <c r="BH1610" s="8"/>
      <c r="BI1610" s="8"/>
      <c r="BJ1610" s="8"/>
      <c r="BK1610" s="8"/>
      <c r="BL1610" s="8"/>
      <c r="BM1610" s="8"/>
      <c r="BN1610" s="8"/>
      <c r="BO1610" s="8"/>
      <c r="BP1610" s="8"/>
      <c r="BQ1610" s="8"/>
      <c r="BR1610" s="8"/>
      <c r="BS1610" s="8"/>
      <c r="BT1610" s="8"/>
      <c r="BU1610" s="8"/>
      <c r="BV1610" s="8"/>
      <c r="BW1610" s="8"/>
      <c r="BX1610" s="8"/>
    </row>
    <row r="1611" spans="34:76">
      <c r="AH1611" s="105"/>
      <c r="AI1611" s="105"/>
      <c r="AJ1611" s="105"/>
      <c r="AK1611" s="105"/>
      <c r="AL1611" s="105"/>
      <c r="AM1611" s="105"/>
      <c r="AN1611" s="105"/>
      <c r="AO1611" s="105"/>
      <c r="BA1611" s="8"/>
      <c r="BB1611" s="8"/>
      <c r="BC1611" s="8"/>
      <c r="BD1611" s="8"/>
      <c r="BE1611" s="8"/>
      <c r="BF1611" s="8"/>
      <c r="BG1611" s="8"/>
      <c r="BH1611" s="8"/>
      <c r="BI1611" s="8"/>
      <c r="BJ1611" s="8"/>
      <c r="BK1611" s="8"/>
      <c r="BL1611" s="8"/>
      <c r="BM1611" s="8"/>
      <c r="BN1611" s="8"/>
      <c r="BO1611" s="8"/>
      <c r="BP1611" s="8"/>
      <c r="BQ1611" s="8"/>
      <c r="BR1611" s="8"/>
      <c r="BS1611" s="8"/>
      <c r="BT1611" s="8"/>
      <c r="BU1611" s="8"/>
      <c r="BV1611" s="8"/>
      <c r="BW1611" s="8"/>
      <c r="BX1611" s="8"/>
    </row>
    <row r="1612" spans="34:76">
      <c r="AH1612" s="105"/>
      <c r="AI1612" s="105"/>
      <c r="AJ1612" s="105"/>
      <c r="AK1612" s="105"/>
      <c r="AL1612" s="105"/>
      <c r="AM1612" s="105"/>
      <c r="AN1612" s="105"/>
      <c r="AO1612" s="105"/>
      <c r="BA1612" s="8"/>
      <c r="BB1612" s="8"/>
      <c r="BC1612" s="8"/>
      <c r="BD1612" s="8"/>
      <c r="BE1612" s="8"/>
      <c r="BF1612" s="8"/>
      <c r="BG1612" s="8"/>
      <c r="BH1612" s="8"/>
      <c r="BI1612" s="8"/>
      <c r="BJ1612" s="8"/>
      <c r="BK1612" s="8"/>
      <c r="BL1612" s="8"/>
      <c r="BM1612" s="8"/>
      <c r="BN1612" s="8"/>
      <c r="BO1612" s="8"/>
      <c r="BP1612" s="8"/>
      <c r="BQ1612" s="8"/>
      <c r="BR1612" s="8"/>
      <c r="BS1612" s="8"/>
      <c r="BT1612" s="8"/>
      <c r="BU1612" s="8"/>
      <c r="BV1612" s="8"/>
      <c r="BW1612" s="8"/>
      <c r="BX1612" s="8"/>
    </row>
    <row r="1613" spans="34:76">
      <c r="AH1613" s="105"/>
      <c r="AI1613" s="105"/>
      <c r="AJ1613" s="105"/>
      <c r="AK1613" s="105"/>
      <c r="AL1613" s="105"/>
      <c r="AM1613" s="105"/>
      <c r="AN1613" s="105"/>
      <c r="AO1613" s="105"/>
      <c r="BA1613" s="8"/>
      <c r="BB1613" s="8"/>
      <c r="BC1613" s="8"/>
      <c r="BD1613" s="8"/>
      <c r="BE1613" s="8"/>
      <c r="BF1613" s="8"/>
      <c r="BG1613" s="8"/>
      <c r="BH1613" s="8"/>
      <c r="BI1613" s="8"/>
      <c r="BJ1613" s="8"/>
      <c r="BK1613" s="8"/>
      <c r="BL1613" s="8"/>
      <c r="BM1613" s="8"/>
      <c r="BN1613" s="8"/>
      <c r="BO1613" s="8"/>
      <c r="BP1613" s="8"/>
      <c r="BQ1613" s="8"/>
      <c r="BR1613" s="8"/>
      <c r="BS1613" s="8"/>
      <c r="BT1613" s="8"/>
      <c r="BU1613" s="8"/>
      <c r="BV1613" s="8"/>
      <c r="BW1613" s="8"/>
      <c r="BX1613" s="8"/>
    </row>
    <row r="1614" spans="34:76">
      <c r="AH1614" s="105"/>
      <c r="AI1614" s="105"/>
      <c r="AJ1614" s="105"/>
      <c r="AK1614" s="105"/>
      <c r="AL1614" s="105"/>
      <c r="AM1614" s="105"/>
      <c r="AN1614" s="105"/>
      <c r="AO1614" s="105"/>
      <c r="BA1614" s="8"/>
      <c r="BB1614" s="8"/>
      <c r="BC1614" s="8"/>
      <c r="BD1614" s="8"/>
      <c r="BE1614" s="8"/>
      <c r="BF1614" s="8"/>
      <c r="BG1614" s="8"/>
      <c r="BH1614" s="8"/>
      <c r="BI1614" s="8"/>
      <c r="BJ1614" s="8"/>
      <c r="BK1614" s="8"/>
      <c r="BL1614" s="8"/>
      <c r="BM1614" s="8"/>
      <c r="BN1614" s="8"/>
      <c r="BO1614" s="8"/>
      <c r="BP1614" s="8"/>
      <c r="BQ1614" s="8"/>
      <c r="BR1614" s="8"/>
      <c r="BS1614" s="8"/>
      <c r="BT1614" s="8"/>
      <c r="BU1614" s="8"/>
      <c r="BV1614" s="8"/>
      <c r="BW1614" s="8"/>
      <c r="BX1614" s="8"/>
    </row>
    <row r="1615" spans="34:76">
      <c r="AH1615" s="105"/>
      <c r="AI1615" s="105"/>
      <c r="AJ1615" s="105"/>
      <c r="AK1615" s="105"/>
      <c r="AL1615" s="105"/>
      <c r="AM1615" s="105"/>
      <c r="AN1615" s="105"/>
      <c r="AO1615" s="105"/>
      <c r="BA1615" s="8"/>
      <c r="BB1615" s="8"/>
      <c r="BC1615" s="8"/>
      <c r="BD1615" s="8"/>
      <c r="BE1615" s="8"/>
      <c r="BF1615" s="8"/>
      <c r="BG1615" s="8"/>
      <c r="BH1615" s="8"/>
      <c r="BI1615" s="8"/>
      <c r="BJ1615" s="8"/>
      <c r="BK1615" s="8"/>
      <c r="BL1615" s="8"/>
      <c r="BM1615" s="8"/>
      <c r="BN1615" s="8"/>
      <c r="BO1615" s="8"/>
      <c r="BP1615" s="8"/>
      <c r="BQ1615" s="8"/>
      <c r="BR1615" s="8"/>
      <c r="BS1615" s="8"/>
      <c r="BT1615" s="8"/>
      <c r="BU1615" s="8"/>
      <c r="BV1615" s="8"/>
      <c r="BW1615" s="8"/>
      <c r="BX1615" s="8"/>
    </row>
    <row r="1616" spans="34:76">
      <c r="AH1616" s="105"/>
      <c r="AI1616" s="105"/>
      <c r="AJ1616" s="105"/>
      <c r="AK1616" s="105"/>
      <c r="AL1616" s="105"/>
      <c r="AM1616" s="105"/>
      <c r="AN1616" s="105"/>
      <c r="AO1616" s="105"/>
      <c r="BA1616" s="8"/>
      <c r="BB1616" s="8"/>
      <c r="BC1616" s="8"/>
      <c r="BD1616" s="8"/>
      <c r="BE1616" s="8"/>
      <c r="BF1616" s="8"/>
      <c r="BG1616" s="8"/>
      <c r="BH1616" s="8"/>
      <c r="BI1616" s="8"/>
      <c r="BJ1616" s="8"/>
      <c r="BK1616" s="8"/>
      <c r="BL1616" s="8"/>
      <c r="BM1616" s="8"/>
      <c r="BN1616" s="8"/>
      <c r="BO1616" s="8"/>
      <c r="BP1616" s="8"/>
      <c r="BQ1616" s="8"/>
      <c r="BR1616" s="8"/>
      <c r="BS1616" s="8"/>
      <c r="BT1616" s="8"/>
      <c r="BU1616" s="8"/>
      <c r="BV1616" s="8"/>
      <c r="BW1616" s="8"/>
      <c r="BX1616" s="8"/>
    </row>
    <row r="1617" spans="34:76">
      <c r="AH1617" s="105"/>
      <c r="AI1617" s="105"/>
      <c r="AJ1617" s="105"/>
      <c r="AK1617" s="105"/>
      <c r="AL1617" s="105"/>
      <c r="AM1617" s="105"/>
      <c r="AN1617" s="105"/>
      <c r="AO1617" s="105"/>
      <c r="BA1617" s="8"/>
      <c r="BB1617" s="8"/>
      <c r="BC1617" s="8"/>
      <c r="BD1617" s="8"/>
      <c r="BE1617" s="8"/>
      <c r="BF1617" s="8"/>
      <c r="BG1617" s="8"/>
      <c r="BH1617" s="8"/>
      <c r="BI1617" s="8"/>
      <c r="BJ1617" s="8"/>
      <c r="BK1617" s="8"/>
      <c r="BL1617" s="8"/>
      <c r="BM1617" s="8"/>
      <c r="BN1617" s="8"/>
      <c r="BO1617" s="8"/>
      <c r="BP1617" s="8"/>
      <c r="BQ1617" s="8"/>
      <c r="BR1617" s="8"/>
      <c r="BS1617" s="8"/>
      <c r="BT1617" s="8"/>
      <c r="BU1617" s="8"/>
      <c r="BV1617" s="8"/>
      <c r="BW1617" s="8"/>
      <c r="BX1617" s="8"/>
    </row>
    <row r="1618" spans="34:76">
      <c r="AH1618" s="105"/>
      <c r="AI1618" s="105"/>
      <c r="AJ1618" s="105"/>
      <c r="AK1618" s="105"/>
      <c r="AL1618" s="105"/>
      <c r="AM1618" s="105"/>
      <c r="AN1618" s="105"/>
      <c r="AO1618" s="105"/>
      <c r="BA1618" s="8"/>
      <c r="BB1618" s="8"/>
      <c r="BC1618" s="8"/>
      <c r="BD1618" s="8"/>
      <c r="BE1618" s="8"/>
      <c r="BF1618" s="8"/>
      <c r="BG1618" s="8"/>
      <c r="BH1618" s="8"/>
      <c r="BI1618" s="8"/>
      <c r="BJ1618" s="8"/>
      <c r="BK1618" s="8"/>
      <c r="BL1618" s="8"/>
      <c r="BM1618" s="8"/>
      <c r="BN1618" s="8"/>
      <c r="BO1618" s="8"/>
      <c r="BP1618" s="8"/>
      <c r="BQ1618" s="8"/>
      <c r="BR1618" s="8"/>
      <c r="BS1618" s="8"/>
      <c r="BT1618" s="8"/>
      <c r="BU1618" s="8"/>
      <c r="BV1618" s="8"/>
      <c r="BW1618" s="8"/>
      <c r="BX1618" s="8"/>
    </row>
    <row r="1619" spans="34:76">
      <c r="AH1619" s="105"/>
      <c r="AI1619" s="105"/>
      <c r="AJ1619" s="105"/>
      <c r="AK1619" s="105"/>
      <c r="AL1619" s="105"/>
      <c r="AM1619" s="105"/>
      <c r="AN1619" s="105"/>
      <c r="AO1619" s="105"/>
      <c r="BA1619" s="8"/>
      <c r="BB1619" s="8"/>
      <c r="BC1619" s="8"/>
      <c r="BD1619" s="8"/>
      <c r="BE1619" s="8"/>
      <c r="BF1619" s="8"/>
      <c r="BG1619" s="8"/>
      <c r="BH1619" s="8"/>
      <c r="BI1619" s="8"/>
      <c r="BJ1619" s="8"/>
      <c r="BK1619" s="8"/>
      <c r="BL1619" s="8"/>
      <c r="BM1619" s="8"/>
      <c r="BN1619" s="8"/>
      <c r="BO1619" s="8"/>
      <c r="BP1619" s="8"/>
      <c r="BQ1619" s="8"/>
      <c r="BR1619" s="8"/>
      <c r="BS1619" s="8"/>
      <c r="BT1619" s="8"/>
      <c r="BU1619" s="8"/>
      <c r="BV1619" s="8"/>
      <c r="BW1619" s="8"/>
      <c r="BX1619" s="8"/>
    </row>
    <row r="1620" spans="34:76">
      <c r="AH1620" s="105"/>
      <c r="AI1620" s="105"/>
      <c r="AJ1620" s="105"/>
      <c r="AK1620" s="105"/>
      <c r="AL1620" s="105"/>
      <c r="AM1620" s="105"/>
      <c r="AN1620" s="105"/>
      <c r="AO1620" s="105"/>
      <c r="BA1620" s="8"/>
      <c r="BB1620" s="8"/>
      <c r="BC1620" s="8"/>
      <c r="BD1620" s="8"/>
      <c r="BE1620" s="8"/>
      <c r="BF1620" s="8"/>
      <c r="BG1620" s="8"/>
      <c r="BH1620" s="8"/>
      <c r="BI1620" s="8"/>
      <c r="BJ1620" s="8"/>
      <c r="BK1620" s="8"/>
      <c r="BL1620" s="8"/>
      <c r="BM1620" s="8"/>
      <c r="BN1620" s="8"/>
      <c r="BO1620" s="8"/>
      <c r="BP1620" s="8"/>
      <c r="BQ1620" s="8"/>
      <c r="BR1620" s="8"/>
      <c r="BS1620" s="8"/>
      <c r="BT1620" s="8"/>
      <c r="BU1620" s="8"/>
      <c r="BV1620" s="8"/>
      <c r="BW1620" s="8"/>
      <c r="BX1620" s="8"/>
    </row>
    <row r="1621" spans="34:76">
      <c r="AH1621" s="105"/>
      <c r="AI1621" s="105"/>
      <c r="AJ1621" s="105"/>
      <c r="AK1621" s="105"/>
      <c r="AL1621" s="105"/>
      <c r="AM1621" s="105"/>
      <c r="AN1621" s="105"/>
      <c r="AO1621" s="105"/>
      <c r="BA1621" s="8"/>
      <c r="BB1621" s="8"/>
      <c r="BC1621" s="8"/>
      <c r="BD1621" s="8"/>
      <c r="BE1621" s="8"/>
      <c r="BF1621" s="8"/>
      <c r="BG1621" s="8"/>
      <c r="BH1621" s="8"/>
      <c r="BI1621" s="8"/>
      <c r="BJ1621" s="8"/>
      <c r="BK1621" s="8"/>
      <c r="BL1621" s="8"/>
      <c r="BM1621" s="8"/>
      <c r="BN1621" s="8"/>
      <c r="BO1621" s="8"/>
      <c r="BP1621" s="8"/>
      <c r="BQ1621" s="8"/>
      <c r="BR1621" s="8"/>
      <c r="BS1621" s="8"/>
      <c r="BT1621" s="8"/>
      <c r="BU1621" s="8"/>
      <c r="BV1621" s="8"/>
      <c r="BW1621" s="8"/>
      <c r="BX1621" s="8"/>
    </row>
    <row r="1622" spans="34:76">
      <c r="AH1622" s="105"/>
      <c r="AI1622" s="105"/>
      <c r="AJ1622" s="105"/>
      <c r="AK1622" s="105"/>
      <c r="AL1622" s="105"/>
      <c r="AM1622" s="105"/>
      <c r="AN1622" s="105"/>
      <c r="AO1622" s="105"/>
      <c r="BA1622" s="8"/>
      <c r="BB1622" s="8"/>
      <c r="BC1622" s="8"/>
      <c r="BD1622" s="8"/>
      <c r="BE1622" s="8"/>
      <c r="BF1622" s="8"/>
      <c r="BG1622" s="8"/>
      <c r="BH1622" s="8"/>
      <c r="BI1622" s="8"/>
      <c r="BJ1622" s="8"/>
      <c r="BK1622" s="8"/>
      <c r="BL1622" s="8"/>
      <c r="BM1622" s="8"/>
      <c r="BN1622" s="8"/>
      <c r="BO1622" s="8"/>
      <c r="BP1622" s="8"/>
      <c r="BQ1622" s="8"/>
      <c r="BR1622" s="8"/>
      <c r="BS1622" s="8"/>
      <c r="BT1622" s="8"/>
      <c r="BU1622" s="8"/>
      <c r="BV1622" s="8"/>
      <c r="BW1622" s="8"/>
      <c r="BX1622" s="8"/>
    </row>
    <row r="1623" spans="34:76">
      <c r="AH1623" s="105"/>
      <c r="AI1623" s="105"/>
      <c r="AJ1623" s="105"/>
      <c r="AK1623" s="105"/>
      <c r="AL1623" s="105"/>
      <c r="AM1623" s="105"/>
      <c r="AN1623" s="105"/>
      <c r="AO1623" s="105"/>
      <c r="BA1623" s="8"/>
      <c r="BB1623" s="8"/>
      <c r="BC1623" s="8"/>
      <c r="BD1623" s="8"/>
      <c r="BE1623" s="8"/>
      <c r="BF1623" s="8"/>
      <c r="BG1623" s="8"/>
      <c r="BH1623" s="8"/>
      <c r="BI1623" s="8"/>
      <c r="BJ1623" s="8"/>
      <c r="BK1623" s="8"/>
      <c r="BL1623" s="8"/>
      <c r="BM1623" s="8"/>
      <c r="BN1623" s="8"/>
      <c r="BO1623" s="8"/>
      <c r="BP1623" s="8"/>
      <c r="BQ1623" s="8"/>
      <c r="BR1623" s="8"/>
      <c r="BS1623" s="8"/>
      <c r="BT1623" s="8"/>
      <c r="BU1623" s="8"/>
      <c r="BV1623" s="8"/>
      <c r="BW1623" s="8"/>
      <c r="BX1623" s="8"/>
    </row>
    <row r="1624" spans="34:76">
      <c r="AH1624" s="105"/>
      <c r="AI1624" s="105"/>
      <c r="AJ1624" s="105"/>
      <c r="AK1624" s="105"/>
      <c r="AL1624" s="105"/>
      <c r="AM1624" s="105"/>
      <c r="AN1624" s="105"/>
      <c r="AO1624" s="105"/>
      <c r="BA1624" s="8"/>
      <c r="BB1624" s="8"/>
      <c r="BC1624" s="8"/>
      <c r="BD1624" s="8"/>
      <c r="BE1624" s="8"/>
      <c r="BF1624" s="8"/>
      <c r="BG1624" s="8"/>
      <c r="BH1624" s="8"/>
      <c r="BI1624" s="8"/>
      <c r="BJ1624" s="8"/>
      <c r="BK1624" s="8"/>
      <c r="BL1624" s="8"/>
      <c r="BM1624" s="8"/>
      <c r="BN1624" s="8"/>
      <c r="BO1624" s="8"/>
      <c r="BP1624" s="8"/>
      <c r="BQ1624" s="8"/>
      <c r="BR1624" s="8"/>
      <c r="BS1624" s="8"/>
      <c r="BT1624" s="8"/>
      <c r="BU1624" s="8"/>
      <c r="BV1624" s="8"/>
      <c r="BW1624" s="8"/>
      <c r="BX1624" s="8"/>
    </row>
    <row r="1625" spans="34:76">
      <c r="AH1625" s="105"/>
      <c r="AI1625" s="105"/>
      <c r="AJ1625" s="105"/>
      <c r="AK1625" s="105"/>
      <c r="AL1625" s="105"/>
      <c r="AM1625" s="105"/>
      <c r="AN1625" s="105"/>
      <c r="AO1625" s="105"/>
      <c r="BA1625" s="8"/>
      <c r="BB1625" s="8"/>
      <c r="BC1625" s="8"/>
      <c r="BD1625" s="8"/>
      <c r="BE1625" s="8"/>
      <c r="BF1625" s="8"/>
      <c r="BG1625" s="8"/>
      <c r="BH1625" s="8"/>
      <c r="BI1625" s="8"/>
      <c r="BJ1625" s="8"/>
      <c r="BK1625" s="8"/>
      <c r="BL1625" s="8"/>
      <c r="BM1625" s="8"/>
      <c r="BN1625" s="8"/>
      <c r="BO1625" s="8"/>
      <c r="BP1625" s="8"/>
      <c r="BQ1625" s="8"/>
      <c r="BR1625" s="8"/>
      <c r="BS1625" s="8"/>
      <c r="BT1625" s="8"/>
      <c r="BU1625" s="8"/>
      <c r="BV1625" s="8"/>
      <c r="BW1625" s="8"/>
      <c r="BX1625" s="8"/>
    </row>
    <row r="1626" spans="34:76">
      <c r="AH1626" s="105"/>
      <c r="AI1626" s="105"/>
      <c r="AJ1626" s="105"/>
      <c r="AK1626" s="105"/>
      <c r="AL1626" s="105"/>
      <c r="AM1626" s="105"/>
      <c r="AN1626" s="105"/>
      <c r="AO1626" s="105"/>
      <c r="BA1626" s="8"/>
      <c r="BB1626" s="8"/>
      <c r="BC1626" s="8"/>
      <c r="BD1626" s="8"/>
      <c r="BE1626" s="8"/>
      <c r="BF1626" s="8"/>
      <c r="BG1626" s="8"/>
      <c r="BH1626" s="8"/>
      <c r="BI1626" s="8"/>
      <c r="BJ1626" s="8"/>
      <c r="BK1626" s="8"/>
      <c r="BL1626" s="8"/>
      <c r="BM1626" s="8"/>
      <c r="BN1626" s="8"/>
      <c r="BO1626" s="8"/>
      <c r="BP1626" s="8"/>
      <c r="BQ1626" s="8"/>
      <c r="BR1626" s="8"/>
      <c r="BS1626" s="8"/>
      <c r="BT1626" s="8"/>
      <c r="BU1626" s="8"/>
      <c r="BV1626" s="8"/>
      <c r="BW1626" s="8"/>
      <c r="BX1626" s="8"/>
    </row>
    <row r="1627" spans="34:76">
      <c r="AH1627" s="105"/>
      <c r="AI1627" s="105"/>
      <c r="AJ1627" s="105"/>
      <c r="AK1627" s="105"/>
      <c r="AL1627" s="105"/>
      <c r="AM1627" s="105"/>
      <c r="AN1627" s="105"/>
      <c r="AO1627" s="105"/>
      <c r="BA1627" s="8"/>
      <c r="BB1627" s="8"/>
      <c r="BC1627" s="8"/>
      <c r="BD1627" s="8"/>
      <c r="BE1627" s="8"/>
      <c r="BF1627" s="8"/>
      <c r="BG1627" s="8"/>
      <c r="BH1627" s="8"/>
      <c r="BI1627" s="8"/>
      <c r="BJ1627" s="8"/>
      <c r="BK1627" s="8"/>
      <c r="BL1627" s="8"/>
      <c r="BM1627" s="8"/>
      <c r="BN1627" s="8"/>
      <c r="BO1627" s="8"/>
      <c r="BP1627" s="8"/>
      <c r="BQ1627" s="8"/>
      <c r="BR1627" s="8"/>
      <c r="BS1627" s="8"/>
      <c r="BT1627" s="8"/>
      <c r="BU1627" s="8"/>
      <c r="BV1627" s="8"/>
      <c r="BW1627" s="8"/>
      <c r="BX1627" s="8"/>
    </row>
    <row r="1628" spans="34:76">
      <c r="AH1628" s="105"/>
      <c r="AI1628" s="105"/>
      <c r="AJ1628" s="105"/>
      <c r="AK1628" s="105"/>
      <c r="AL1628" s="105"/>
      <c r="AM1628" s="105"/>
      <c r="AN1628" s="105"/>
      <c r="AO1628" s="105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</row>
    <row r="1629" spans="34:76">
      <c r="AH1629" s="105"/>
      <c r="AI1629" s="105"/>
      <c r="AJ1629" s="105"/>
      <c r="AK1629" s="105"/>
      <c r="AL1629" s="105"/>
      <c r="AM1629" s="105"/>
      <c r="AN1629" s="105"/>
      <c r="AO1629" s="105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</row>
    <row r="1630" spans="34:76">
      <c r="AH1630" s="105"/>
      <c r="AI1630" s="105"/>
      <c r="AJ1630" s="105"/>
      <c r="AK1630" s="105"/>
      <c r="AL1630" s="105"/>
      <c r="AM1630" s="105"/>
      <c r="AN1630" s="105"/>
      <c r="AO1630" s="105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</row>
    <row r="1631" spans="34:76">
      <c r="AH1631" s="105"/>
      <c r="AI1631" s="105"/>
      <c r="AJ1631" s="105"/>
      <c r="AK1631" s="105"/>
      <c r="AL1631" s="105"/>
      <c r="AM1631" s="105"/>
      <c r="AN1631" s="105"/>
      <c r="AO1631" s="105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</row>
    <row r="1632" spans="34:76">
      <c r="AH1632" s="105"/>
      <c r="AI1632" s="105"/>
      <c r="AJ1632" s="105"/>
      <c r="AK1632" s="105"/>
      <c r="AL1632" s="105"/>
      <c r="AM1632" s="105"/>
      <c r="AN1632" s="105"/>
      <c r="AO1632" s="105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</row>
    <row r="1633" spans="34:76">
      <c r="AH1633" s="105"/>
      <c r="AI1633" s="105"/>
      <c r="AJ1633" s="105"/>
      <c r="AK1633" s="105"/>
      <c r="AL1633" s="105"/>
      <c r="AM1633" s="105"/>
      <c r="AN1633" s="105"/>
      <c r="AO1633" s="105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</row>
    <row r="1634" spans="34:76">
      <c r="AH1634" s="105"/>
      <c r="AI1634" s="105"/>
      <c r="AJ1634" s="105"/>
      <c r="AK1634" s="105"/>
      <c r="AL1634" s="105"/>
      <c r="AM1634" s="105"/>
      <c r="AN1634" s="105"/>
      <c r="AO1634" s="105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</row>
    <row r="1635" spans="34:76">
      <c r="AH1635" s="105"/>
      <c r="AI1635" s="105"/>
      <c r="AJ1635" s="105"/>
      <c r="AK1635" s="105"/>
      <c r="AL1635" s="105"/>
      <c r="AM1635" s="105"/>
      <c r="AN1635" s="105"/>
      <c r="AO1635" s="105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</row>
    <row r="1636" spans="34:76">
      <c r="AH1636" s="105"/>
      <c r="AI1636" s="105"/>
      <c r="AJ1636" s="105"/>
      <c r="AK1636" s="105"/>
      <c r="AL1636" s="105"/>
      <c r="AM1636" s="105"/>
      <c r="AN1636" s="105"/>
      <c r="AO1636" s="105"/>
      <c r="BA1636" s="8"/>
      <c r="BB1636" s="8"/>
      <c r="BC1636" s="8"/>
      <c r="BD1636" s="8"/>
      <c r="BE1636" s="8"/>
      <c r="BF1636" s="8"/>
      <c r="BG1636" s="8"/>
      <c r="BH1636" s="8"/>
      <c r="BI1636" s="8"/>
      <c r="BJ1636" s="8"/>
      <c r="BK1636" s="8"/>
      <c r="BL1636" s="8"/>
      <c r="BM1636" s="8"/>
      <c r="BN1636" s="8"/>
      <c r="BO1636" s="8"/>
      <c r="BP1636" s="8"/>
      <c r="BQ1636" s="8"/>
      <c r="BR1636" s="8"/>
      <c r="BS1636" s="8"/>
      <c r="BT1636" s="8"/>
      <c r="BU1636" s="8"/>
      <c r="BV1636" s="8"/>
      <c r="BW1636" s="8"/>
      <c r="BX1636" s="8"/>
    </row>
    <row r="1637" spans="34:76">
      <c r="AH1637" s="105"/>
      <c r="AI1637" s="105"/>
      <c r="AJ1637" s="105"/>
      <c r="AK1637" s="105"/>
      <c r="AL1637" s="105"/>
      <c r="AM1637" s="105"/>
      <c r="AN1637" s="105"/>
      <c r="AO1637" s="105"/>
      <c r="BA1637" s="8"/>
      <c r="BB1637" s="8"/>
      <c r="BC1637" s="8"/>
      <c r="BD1637" s="8"/>
      <c r="BE1637" s="8"/>
      <c r="BF1637" s="8"/>
      <c r="BG1637" s="8"/>
      <c r="BH1637" s="8"/>
      <c r="BI1637" s="8"/>
      <c r="BJ1637" s="8"/>
      <c r="BK1637" s="8"/>
      <c r="BL1637" s="8"/>
      <c r="BM1637" s="8"/>
      <c r="BN1637" s="8"/>
      <c r="BO1637" s="8"/>
      <c r="BP1637" s="8"/>
      <c r="BQ1637" s="8"/>
      <c r="BR1637" s="8"/>
      <c r="BS1637" s="8"/>
      <c r="BT1637" s="8"/>
      <c r="BU1637" s="8"/>
      <c r="BV1637" s="8"/>
      <c r="BW1637" s="8"/>
      <c r="BX1637" s="8"/>
    </row>
    <row r="1638" spans="34:76">
      <c r="AH1638" s="105"/>
      <c r="AI1638" s="105"/>
      <c r="AJ1638" s="105"/>
      <c r="AK1638" s="105"/>
      <c r="AL1638" s="105"/>
      <c r="AM1638" s="105"/>
      <c r="AN1638" s="105"/>
      <c r="AO1638" s="105"/>
      <c r="BA1638" s="8"/>
      <c r="BB1638" s="8"/>
      <c r="BC1638" s="8"/>
      <c r="BD1638" s="8"/>
      <c r="BE1638" s="8"/>
      <c r="BF1638" s="8"/>
      <c r="BG1638" s="8"/>
      <c r="BH1638" s="8"/>
      <c r="BI1638" s="8"/>
      <c r="BJ1638" s="8"/>
      <c r="BK1638" s="8"/>
      <c r="BL1638" s="8"/>
      <c r="BM1638" s="8"/>
      <c r="BN1638" s="8"/>
      <c r="BO1638" s="8"/>
      <c r="BP1638" s="8"/>
      <c r="BQ1638" s="8"/>
      <c r="BR1638" s="8"/>
      <c r="BS1638" s="8"/>
      <c r="BT1638" s="8"/>
      <c r="BU1638" s="8"/>
      <c r="BV1638" s="8"/>
      <c r="BW1638" s="8"/>
      <c r="BX1638" s="8"/>
    </row>
    <row r="1639" spans="34:76">
      <c r="AH1639" s="105"/>
      <c r="AI1639" s="105"/>
      <c r="AJ1639" s="105"/>
      <c r="AK1639" s="105"/>
      <c r="AL1639" s="105"/>
      <c r="AM1639" s="105"/>
      <c r="AN1639" s="105"/>
      <c r="AO1639" s="105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</row>
    <row r="1640" spans="34:76">
      <c r="AH1640" s="105"/>
      <c r="AI1640" s="105"/>
      <c r="AJ1640" s="105"/>
      <c r="AK1640" s="105"/>
      <c r="AL1640" s="105"/>
      <c r="AM1640" s="105"/>
      <c r="AN1640" s="105"/>
      <c r="AO1640" s="105"/>
      <c r="BA1640" s="8"/>
      <c r="BB1640" s="8"/>
      <c r="BC1640" s="8"/>
      <c r="BD1640" s="8"/>
      <c r="BE1640" s="8"/>
      <c r="BF1640" s="8"/>
      <c r="BG1640" s="8"/>
      <c r="BH1640" s="8"/>
      <c r="BI1640" s="8"/>
      <c r="BJ1640" s="8"/>
      <c r="BK1640" s="8"/>
      <c r="BL1640" s="8"/>
      <c r="BM1640" s="8"/>
      <c r="BN1640" s="8"/>
      <c r="BO1640" s="8"/>
      <c r="BP1640" s="8"/>
      <c r="BQ1640" s="8"/>
      <c r="BR1640" s="8"/>
      <c r="BS1640" s="8"/>
      <c r="BT1640" s="8"/>
      <c r="BU1640" s="8"/>
      <c r="BV1640" s="8"/>
      <c r="BW1640" s="8"/>
      <c r="BX1640" s="8"/>
    </row>
    <row r="1641" spans="34:76">
      <c r="AH1641" s="105"/>
      <c r="AI1641" s="105"/>
      <c r="AJ1641" s="105"/>
      <c r="AK1641" s="105"/>
      <c r="AL1641" s="105"/>
      <c r="AM1641" s="105"/>
      <c r="AN1641" s="105"/>
      <c r="AO1641" s="105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</row>
    <row r="1642" spans="34:76">
      <c r="AH1642" s="105"/>
      <c r="AI1642" s="105"/>
      <c r="AJ1642" s="105"/>
      <c r="AK1642" s="105"/>
      <c r="AL1642" s="105"/>
      <c r="AM1642" s="105"/>
      <c r="AN1642" s="105"/>
      <c r="AO1642" s="105"/>
      <c r="BA1642" s="8"/>
      <c r="BB1642" s="8"/>
      <c r="BC1642" s="8"/>
      <c r="BD1642" s="8"/>
      <c r="BE1642" s="8"/>
      <c r="BF1642" s="8"/>
      <c r="BG1642" s="8"/>
      <c r="BH1642" s="8"/>
      <c r="BI1642" s="8"/>
      <c r="BJ1642" s="8"/>
      <c r="BK1642" s="8"/>
      <c r="BL1642" s="8"/>
      <c r="BM1642" s="8"/>
      <c r="BN1642" s="8"/>
      <c r="BO1642" s="8"/>
      <c r="BP1642" s="8"/>
      <c r="BQ1642" s="8"/>
      <c r="BR1642" s="8"/>
      <c r="BS1642" s="8"/>
      <c r="BT1642" s="8"/>
      <c r="BU1642" s="8"/>
      <c r="BV1642" s="8"/>
      <c r="BW1642" s="8"/>
      <c r="BX1642" s="8"/>
    </row>
    <row r="1643" spans="34:76">
      <c r="AH1643" s="105"/>
      <c r="AI1643" s="105"/>
      <c r="AJ1643" s="105"/>
      <c r="AK1643" s="105"/>
      <c r="AL1643" s="105"/>
      <c r="AM1643" s="105"/>
      <c r="AN1643" s="105"/>
      <c r="AO1643" s="105"/>
      <c r="BA1643" s="8"/>
      <c r="BB1643" s="8"/>
      <c r="BC1643" s="8"/>
      <c r="BD1643" s="8"/>
      <c r="BE1643" s="8"/>
      <c r="BF1643" s="8"/>
      <c r="BG1643" s="8"/>
      <c r="BH1643" s="8"/>
      <c r="BI1643" s="8"/>
      <c r="BJ1643" s="8"/>
      <c r="BK1643" s="8"/>
      <c r="BL1643" s="8"/>
      <c r="BM1643" s="8"/>
      <c r="BN1643" s="8"/>
      <c r="BO1643" s="8"/>
      <c r="BP1643" s="8"/>
      <c r="BQ1643" s="8"/>
      <c r="BR1643" s="8"/>
      <c r="BS1643" s="8"/>
      <c r="BT1643" s="8"/>
      <c r="BU1643" s="8"/>
      <c r="BV1643" s="8"/>
      <c r="BW1643" s="8"/>
      <c r="BX1643" s="8"/>
    </row>
    <row r="1644" spans="34:76">
      <c r="AH1644" s="105"/>
      <c r="AI1644" s="105"/>
      <c r="AJ1644" s="105"/>
      <c r="AK1644" s="105"/>
      <c r="AL1644" s="105"/>
      <c r="AM1644" s="105"/>
      <c r="AN1644" s="105"/>
      <c r="AO1644" s="105"/>
      <c r="BA1644" s="8"/>
      <c r="BB1644" s="8"/>
      <c r="BC1644" s="8"/>
      <c r="BD1644" s="8"/>
      <c r="BE1644" s="8"/>
      <c r="BF1644" s="8"/>
      <c r="BG1644" s="8"/>
      <c r="BH1644" s="8"/>
      <c r="BI1644" s="8"/>
      <c r="BJ1644" s="8"/>
      <c r="BK1644" s="8"/>
      <c r="BL1644" s="8"/>
      <c r="BM1644" s="8"/>
      <c r="BN1644" s="8"/>
      <c r="BO1644" s="8"/>
      <c r="BP1644" s="8"/>
      <c r="BQ1644" s="8"/>
      <c r="BR1644" s="8"/>
      <c r="BS1644" s="8"/>
      <c r="BT1644" s="8"/>
      <c r="BU1644" s="8"/>
      <c r="BV1644" s="8"/>
      <c r="BW1644" s="8"/>
      <c r="BX1644" s="8"/>
    </row>
    <row r="1645" spans="34:76">
      <c r="AH1645" s="105"/>
      <c r="AI1645" s="105"/>
      <c r="AJ1645" s="105"/>
      <c r="AK1645" s="105"/>
      <c r="AL1645" s="105"/>
      <c r="AM1645" s="105"/>
      <c r="AN1645" s="105"/>
      <c r="AO1645" s="105"/>
      <c r="BA1645" s="8"/>
      <c r="BB1645" s="8"/>
      <c r="BC1645" s="8"/>
      <c r="BD1645" s="8"/>
      <c r="BE1645" s="8"/>
      <c r="BF1645" s="8"/>
      <c r="BG1645" s="8"/>
      <c r="BH1645" s="8"/>
      <c r="BI1645" s="8"/>
      <c r="BJ1645" s="8"/>
      <c r="BK1645" s="8"/>
      <c r="BL1645" s="8"/>
      <c r="BM1645" s="8"/>
      <c r="BN1645" s="8"/>
      <c r="BO1645" s="8"/>
      <c r="BP1645" s="8"/>
      <c r="BQ1645" s="8"/>
      <c r="BR1645" s="8"/>
      <c r="BS1645" s="8"/>
      <c r="BT1645" s="8"/>
      <c r="BU1645" s="8"/>
      <c r="BV1645" s="8"/>
      <c r="BW1645" s="8"/>
      <c r="BX1645" s="8"/>
    </row>
    <row r="1646" spans="34:76">
      <c r="AH1646" s="105"/>
      <c r="AI1646" s="105"/>
      <c r="AJ1646" s="105"/>
      <c r="AK1646" s="105"/>
      <c r="AL1646" s="105"/>
      <c r="AM1646" s="105"/>
      <c r="AN1646" s="105"/>
      <c r="AO1646" s="105"/>
      <c r="BA1646" s="8"/>
      <c r="BB1646" s="8"/>
      <c r="BC1646" s="8"/>
      <c r="BD1646" s="8"/>
      <c r="BE1646" s="8"/>
      <c r="BF1646" s="8"/>
      <c r="BG1646" s="8"/>
      <c r="BH1646" s="8"/>
      <c r="BI1646" s="8"/>
      <c r="BJ1646" s="8"/>
      <c r="BK1646" s="8"/>
      <c r="BL1646" s="8"/>
      <c r="BM1646" s="8"/>
      <c r="BN1646" s="8"/>
      <c r="BO1646" s="8"/>
      <c r="BP1646" s="8"/>
      <c r="BQ1646" s="8"/>
      <c r="BR1646" s="8"/>
      <c r="BS1646" s="8"/>
      <c r="BT1646" s="8"/>
      <c r="BU1646" s="8"/>
      <c r="BV1646" s="8"/>
      <c r="BW1646" s="8"/>
      <c r="BX1646" s="8"/>
    </row>
    <row r="1647" spans="34:76">
      <c r="AH1647" s="105"/>
      <c r="AI1647" s="105"/>
      <c r="AJ1647" s="105"/>
      <c r="AK1647" s="105"/>
      <c r="AL1647" s="105"/>
      <c r="AM1647" s="105"/>
      <c r="AN1647" s="105"/>
      <c r="AO1647" s="105"/>
      <c r="BA1647" s="8"/>
      <c r="BB1647" s="8"/>
      <c r="BC1647" s="8"/>
      <c r="BD1647" s="8"/>
      <c r="BE1647" s="8"/>
      <c r="BF1647" s="8"/>
      <c r="BG1647" s="8"/>
      <c r="BH1647" s="8"/>
      <c r="BI1647" s="8"/>
      <c r="BJ1647" s="8"/>
      <c r="BK1647" s="8"/>
      <c r="BL1647" s="8"/>
      <c r="BM1647" s="8"/>
      <c r="BN1647" s="8"/>
      <c r="BO1647" s="8"/>
      <c r="BP1647" s="8"/>
      <c r="BQ1647" s="8"/>
      <c r="BR1647" s="8"/>
      <c r="BS1647" s="8"/>
      <c r="BT1647" s="8"/>
      <c r="BU1647" s="8"/>
      <c r="BV1647" s="8"/>
      <c r="BW1647" s="8"/>
      <c r="BX1647" s="8"/>
    </row>
    <row r="1648" spans="34:76">
      <c r="AH1648" s="105"/>
      <c r="AI1648" s="105"/>
      <c r="AJ1648" s="105"/>
      <c r="AK1648" s="105"/>
      <c r="AL1648" s="105"/>
      <c r="AM1648" s="105"/>
      <c r="AN1648" s="105"/>
      <c r="AO1648" s="105"/>
      <c r="BA1648" s="8"/>
      <c r="BB1648" s="8"/>
      <c r="BC1648" s="8"/>
      <c r="BD1648" s="8"/>
      <c r="BE1648" s="8"/>
      <c r="BF1648" s="8"/>
      <c r="BG1648" s="8"/>
      <c r="BH1648" s="8"/>
      <c r="BI1648" s="8"/>
      <c r="BJ1648" s="8"/>
      <c r="BK1648" s="8"/>
      <c r="BL1648" s="8"/>
      <c r="BM1648" s="8"/>
      <c r="BN1648" s="8"/>
      <c r="BO1648" s="8"/>
      <c r="BP1648" s="8"/>
      <c r="BQ1648" s="8"/>
      <c r="BR1648" s="8"/>
      <c r="BS1648" s="8"/>
      <c r="BT1648" s="8"/>
      <c r="BU1648" s="8"/>
      <c r="BV1648" s="8"/>
      <c r="BW1648" s="8"/>
      <c r="BX1648" s="8"/>
    </row>
    <row r="1649" spans="34:76">
      <c r="AH1649" s="105"/>
      <c r="AI1649" s="105"/>
      <c r="AJ1649" s="105"/>
      <c r="AK1649" s="105"/>
      <c r="AL1649" s="105"/>
      <c r="AM1649" s="105"/>
      <c r="AN1649" s="105"/>
      <c r="AO1649" s="105"/>
      <c r="BA1649" s="8"/>
      <c r="BB1649" s="8"/>
      <c r="BC1649" s="8"/>
      <c r="BD1649" s="8"/>
      <c r="BE1649" s="8"/>
      <c r="BF1649" s="8"/>
      <c r="BG1649" s="8"/>
      <c r="BH1649" s="8"/>
      <c r="BI1649" s="8"/>
      <c r="BJ1649" s="8"/>
      <c r="BK1649" s="8"/>
      <c r="BL1649" s="8"/>
      <c r="BM1649" s="8"/>
      <c r="BN1649" s="8"/>
      <c r="BO1649" s="8"/>
      <c r="BP1649" s="8"/>
      <c r="BQ1649" s="8"/>
      <c r="BR1649" s="8"/>
      <c r="BS1649" s="8"/>
      <c r="BT1649" s="8"/>
      <c r="BU1649" s="8"/>
      <c r="BV1649" s="8"/>
      <c r="BW1649" s="8"/>
      <c r="BX1649" s="8"/>
    </row>
    <row r="1650" spans="34:76">
      <c r="AH1650" s="105"/>
      <c r="AI1650" s="105"/>
      <c r="AJ1650" s="105"/>
      <c r="AK1650" s="105"/>
      <c r="AL1650" s="105"/>
      <c r="AM1650" s="105"/>
      <c r="AN1650" s="105"/>
      <c r="AO1650" s="105"/>
      <c r="BA1650" s="8"/>
      <c r="BB1650" s="8"/>
      <c r="BC1650" s="8"/>
      <c r="BD1650" s="8"/>
      <c r="BE1650" s="8"/>
      <c r="BF1650" s="8"/>
      <c r="BG1650" s="8"/>
      <c r="BH1650" s="8"/>
      <c r="BI1650" s="8"/>
      <c r="BJ1650" s="8"/>
      <c r="BK1650" s="8"/>
      <c r="BL1650" s="8"/>
      <c r="BM1650" s="8"/>
      <c r="BN1650" s="8"/>
      <c r="BO1650" s="8"/>
      <c r="BP1650" s="8"/>
      <c r="BQ1650" s="8"/>
      <c r="BR1650" s="8"/>
      <c r="BS1650" s="8"/>
      <c r="BT1650" s="8"/>
      <c r="BU1650" s="8"/>
      <c r="BV1650" s="8"/>
      <c r="BW1650" s="8"/>
      <c r="BX1650" s="8"/>
    </row>
    <row r="1651" spans="34:76">
      <c r="AH1651" s="105"/>
      <c r="AI1651" s="105"/>
      <c r="AJ1651" s="105"/>
      <c r="AK1651" s="105"/>
      <c r="AL1651" s="105"/>
      <c r="AM1651" s="105"/>
      <c r="AN1651" s="105"/>
      <c r="AO1651" s="105"/>
      <c r="BA1651" s="8"/>
      <c r="BB1651" s="8"/>
      <c r="BC1651" s="8"/>
      <c r="BD1651" s="8"/>
      <c r="BE1651" s="8"/>
      <c r="BF1651" s="8"/>
      <c r="BG1651" s="8"/>
      <c r="BH1651" s="8"/>
      <c r="BI1651" s="8"/>
      <c r="BJ1651" s="8"/>
      <c r="BK1651" s="8"/>
      <c r="BL1651" s="8"/>
      <c r="BM1651" s="8"/>
      <c r="BN1651" s="8"/>
      <c r="BO1651" s="8"/>
      <c r="BP1651" s="8"/>
      <c r="BQ1651" s="8"/>
      <c r="BR1651" s="8"/>
      <c r="BS1651" s="8"/>
      <c r="BT1651" s="8"/>
      <c r="BU1651" s="8"/>
      <c r="BV1651" s="8"/>
      <c r="BW1651" s="8"/>
      <c r="BX1651" s="8"/>
    </row>
    <row r="1652" spans="34:76">
      <c r="AH1652" s="105"/>
      <c r="AI1652" s="105"/>
      <c r="AJ1652" s="105"/>
      <c r="AK1652" s="105"/>
      <c r="AL1652" s="105"/>
      <c r="AM1652" s="105"/>
      <c r="AN1652" s="105"/>
      <c r="AO1652" s="105"/>
      <c r="BA1652" s="8"/>
      <c r="BB1652" s="8"/>
      <c r="BC1652" s="8"/>
      <c r="BD1652" s="8"/>
      <c r="BE1652" s="8"/>
      <c r="BF1652" s="8"/>
      <c r="BG1652" s="8"/>
      <c r="BH1652" s="8"/>
      <c r="BI1652" s="8"/>
      <c r="BJ1652" s="8"/>
      <c r="BK1652" s="8"/>
      <c r="BL1652" s="8"/>
      <c r="BM1652" s="8"/>
      <c r="BN1652" s="8"/>
      <c r="BO1652" s="8"/>
      <c r="BP1652" s="8"/>
      <c r="BQ1652" s="8"/>
      <c r="BR1652" s="8"/>
      <c r="BS1652" s="8"/>
      <c r="BT1652" s="8"/>
      <c r="BU1652" s="8"/>
      <c r="BV1652" s="8"/>
      <c r="BW1652" s="8"/>
      <c r="BX1652" s="8"/>
    </row>
    <row r="1653" spans="34:76">
      <c r="AH1653" s="105"/>
      <c r="AI1653" s="105"/>
      <c r="AJ1653" s="105"/>
      <c r="AK1653" s="105"/>
      <c r="AL1653" s="105"/>
      <c r="AM1653" s="105"/>
      <c r="AN1653" s="105"/>
      <c r="AO1653" s="105"/>
      <c r="BA1653" s="8"/>
      <c r="BB1653" s="8"/>
      <c r="BC1653" s="8"/>
      <c r="BD1653" s="8"/>
      <c r="BE1653" s="8"/>
      <c r="BF1653" s="8"/>
      <c r="BG1653" s="8"/>
      <c r="BH1653" s="8"/>
      <c r="BI1653" s="8"/>
      <c r="BJ1653" s="8"/>
      <c r="BK1653" s="8"/>
      <c r="BL1653" s="8"/>
      <c r="BM1653" s="8"/>
      <c r="BN1653" s="8"/>
      <c r="BO1653" s="8"/>
      <c r="BP1653" s="8"/>
      <c r="BQ1653" s="8"/>
      <c r="BR1653" s="8"/>
      <c r="BS1653" s="8"/>
      <c r="BT1653" s="8"/>
      <c r="BU1653" s="8"/>
      <c r="BV1653" s="8"/>
      <c r="BW1653" s="8"/>
      <c r="BX1653" s="8"/>
    </row>
    <row r="1654" spans="34:76">
      <c r="AH1654" s="105"/>
      <c r="AI1654" s="105"/>
      <c r="AJ1654" s="105"/>
      <c r="AK1654" s="105"/>
      <c r="AL1654" s="105"/>
      <c r="AM1654" s="105"/>
      <c r="AN1654" s="105"/>
      <c r="AO1654" s="105"/>
      <c r="BA1654" s="8"/>
      <c r="BB1654" s="8"/>
      <c r="BC1654" s="8"/>
      <c r="BD1654" s="8"/>
      <c r="BE1654" s="8"/>
      <c r="BF1654" s="8"/>
      <c r="BG1654" s="8"/>
      <c r="BH1654" s="8"/>
      <c r="BI1654" s="8"/>
      <c r="BJ1654" s="8"/>
      <c r="BK1654" s="8"/>
      <c r="BL1654" s="8"/>
      <c r="BM1654" s="8"/>
      <c r="BN1654" s="8"/>
      <c r="BO1654" s="8"/>
      <c r="BP1654" s="8"/>
      <c r="BQ1654" s="8"/>
      <c r="BR1654" s="8"/>
      <c r="BS1654" s="8"/>
      <c r="BT1654" s="8"/>
      <c r="BU1654" s="8"/>
      <c r="BV1654" s="8"/>
      <c r="BW1654" s="8"/>
      <c r="BX1654" s="8"/>
    </row>
    <row r="1655" spans="34:76">
      <c r="AH1655" s="105"/>
      <c r="AI1655" s="105"/>
      <c r="AJ1655" s="105"/>
      <c r="AK1655" s="105"/>
      <c r="AL1655" s="105"/>
      <c r="AM1655" s="105"/>
      <c r="AN1655" s="105"/>
      <c r="AO1655" s="105"/>
      <c r="BA1655" s="8"/>
      <c r="BB1655" s="8"/>
      <c r="BC1655" s="8"/>
      <c r="BD1655" s="8"/>
      <c r="BE1655" s="8"/>
      <c r="BF1655" s="8"/>
      <c r="BG1655" s="8"/>
      <c r="BH1655" s="8"/>
      <c r="BI1655" s="8"/>
      <c r="BJ1655" s="8"/>
      <c r="BK1655" s="8"/>
      <c r="BL1655" s="8"/>
      <c r="BM1655" s="8"/>
      <c r="BN1655" s="8"/>
      <c r="BO1655" s="8"/>
      <c r="BP1655" s="8"/>
      <c r="BQ1655" s="8"/>
      <c r="BR1655" s="8"/>
      <c r="BS1655" s="8"/>
      <c r="BT1655" s="8"/>
      <c r="BU1655" s="8"/>
      <c r="BV1655" s="8"/>
      <c r="BW1655" s="8"/>
      <c r="BX1655" s="8"/>
    </row>
    <row r="1656" spans="34:76">
      <c r="AH1656" s="105"/>
      <c r="AI1656" s="105"/>
      <c r="AJ1656" s="105"/>
      <c r="AK1656" s="105"/>
      <c r="AL1656" s="105"/>
      <c r="AM1656" s="105"/>
      <c r="AN1656" s="105"/>
      <c r="AO1656" s="105"/>
      <c r="BA1656" s="8"/>
      <c r="BB1656" s="8"/>
      <c r="BC1656" s="8"/>
      <c r="BD1656" s="8"/>
      <c r="BE1656" s="8"/>
      <c r="BF1656" s="8"/>
      <c r="BG1656" s="8"/>
      <c r="BH1656" s="8"/>
      <c r="BI1656" s="8"/>
      <c r="BJ1656" s="8"/>
      <c r="BK1656" s="8"/>
      <c r="BL1656" s="8"/>
      <c r="BM1656" s="8"/>
      <c r="BN1656" s="8"/>
      <c r="BO1656" s="8"/>
      <c r="BP1656" s="8"/>
      <c r="BQ1656" s="8"/>
      <c r="BR1656" s="8"/>
      <c r="BS1656" s="8"/>
      <c r="BT1656" s="8"/>
      <c r="BU1656" s="8"/>
      <c r="BV1656" s="8"/>
      <c r="BW1656" s="8"/>
      <c r="BX1656" s="8"/>
    </row>
    <row r="1657" spans="34:76">
      <c r="AH1657" s="105"/>
      <c r="AI1657" s="105"/>
      <c r="AJ1657" s="105"/>
      <c r="AK1657" s="105"/>
      <c r="AL1657" s="105"/>
      <c r="AM1657" s="105"/>
      <c r="AN1657" s="105"/>
      <c r="AO1657" s="105"/>
      <c r="BA1657" s="8"/>
      <c r="BB1657" s="8"/>
      <c r="BC1657" s="8"/>
      <c r="BD1657" s="8"/>
      <c r="BE1657" s="8"/>
      <c r="BF1657" s="8"/>
      <c r="BG1657" s="8"/>
      <c r="BH1657" s="8"/>
      <c r="BI1657" s="8"/>
      <c r="BJ1657" s="8"/>
      <c r="BK1657" s="8"/>
      <c r="BL1657" s="8"/>
      <c r="BM1657" s="8"/>
      <c r="BN1657" s="8"/>
      <c r="BO1657" s="8"/>
      <c r="BP1657" s="8"/>
      <c r="BQ1657" s="8"/>
      <c r="BR1657" s="8"/>
      <c r="BS1657" s="8"/>
      <c r="BT1657" s="8"/>
      <c r="BU1657" s="8"/>
      <c r="BV1657" s="8"/>
      <c r="BW1657" s="8"/>
      <c r="BX1657" s="8"/>
    </row>
    <row r="1658" spans="34:76">
      <c r="AH1658" s="105"/>
      <c r="AI1658" s="105"/>
      <c r="AJ1658" s="105"/>
      <c r="AK1658" s="105"/>
      <c r="AL1658" s="105"/>
      <c r="AM1658" s="105"/>
      <c r="AN1658" s="105"/>
      <c r="AO1658" s="105"/>
      <c r="BA1658" s="8"/>
      <c r="BB1658" s="8"/>
      <c r="BC1658" s="8"/>
      <c r="BD1658" s="8"/>
      <c r="BE1658" s="8"/>
      <c r="BF1658" s="8"/>
      <c r="BG1658" s="8"/>
      <c r="BH1658" s="8"/>
      <c r="BI1658" s="8"/>
      <c r="BJ1658" s="8"/>
      <c r="BK1658" s="8"/>
      <c r="BL1658" s="8"/>
      <c r="BM1658" s="8"/>
      <c r="BN1658" s="8"/>
      <c r="BO1658" s="8"/>
      <c r="BP1658" s="8"/>
      <c r="BQ1658" s="8"/>
      <c r="BR1658" s="8"/>
      <c r="BS1658" s="8"/>
      <c r="BT1658" s="8"/>
      <c r="BU1658" s="8"/>
      <c r="BV1658" s="8"/>
      <c r="BW1658" s="8"/>
      <c r="BX1658" s="8"/>
    </row>
    <row r="1659" spans="34:76">
      <c r="AH1659" s="105"/>
      <c r="AI1659" s="105"/>
      <c r="AJ1659" s="105"/>
      <c r="AK1659" s="105"/>
      <c r="AL1659" s="105"/>
      <c r="AM1659" s="105"/>
      <c r="AN1659" s="105"/>
      <c r="AO1659" s="105"/>
      <c r="BA1659" s="8"/>
      <c r="BB1659" s="8"/>
      <c r="BC1659" s="8"/>
      <c r="BD1659" s="8"/>
      <c r="BE1659" s="8"/>
      <c r="BF1659" s="8"/>
      <c r="BG1659" s="8"/>
      <c r="BH1659" s="8"/>
      <c r="BI1659" s="8"/>
      <c r="BJ1659" s="8"/>
      <c r="BK1659" s="8"/>
      <c r="BL1659" s="8"/>
      <c r="BM1659" s="8"/>
      <c r="BN1659" s="8"/>
      <c r="BO1659" s="8"/>
      <c r="BP1659" s="8"/>
      <c r="BQ1659" s="8"/>
      <c r="BR1659" s="8"/>
      <c r="BS1659" s="8"/>
      <c r="BT1659" s="8"/>
      <c r="BU1659" s="8"/>
      <c r="BV1659" s="8"/>
      <c r="BW1659" s="8"/>
      <c r="BX1659" s="8"/>
    </row>
    <row r="1660" spans="34:76">
      <c r="AH1660" s="105"/>
      <c r="AI1660" s="105"/>
      <c r="AJ1660" s="105"/>
      <c r="AK1660" s="105"/>
      <c r="AL1660" s="105"/>
      <c r="AM1660" s="105"/>
      <c r="AN1660" s="105"/>
      <c r="AO1660" s="105"/>
      <c r="BA1660" s="8"/>
      <c r="BB1660" s="8"/>
      <c r="BC1660" s="8"/>
      <c r="BD1660" s="8"/>
      <c r="BE1660" s="8"/>
      <c r="BF1660" s="8"/>
      <c r="BG1660" s="8"/>
      <c r="BH1660" s="8"/>
      <c r="BI1660" s="8"/>
      <c r="BJ1660" s="8"/>
      <c r="BK1660" s="8"/>
      <c r="BL1660" s="8"/>
      <c r="BM1660" s="8"/>
      <c r="BN1660" s="8"/>
      <c r="BO1660" s="8"/>
      <c r="BP1660" s="8"/>
      <c r="BQ1660" s="8"/>
      <c r="BR1660" s="8"/>
      <c r="BS1660" s="8"/>
      <c r="BT1660" s="8"/>
      <c r="BU1660" s="8"/>
      <c r="BV1660" s="8"/>
      <c r="BW1660" s="8"/>
      <c r="BX1660" s="8"/>
    </row>
    <row r="1661" spans="34:76">
      <c r="AH1661" s="105"/>
      <c r="AI1661" s="105"/>
      <c r="AJ1661" s="105"/>
      <c r="AK1661" s="105"/>
      <c r="AL1661" s="105"/>
      <c r="AM1661" s="105"/>
      <c r="AN1661" s="105"/>
      <c r="AO1661" s="105"/>
      <c r="BA1661" s="8"/>
      <c r="BB1661" s="8"/>
      <c r="BC1661" s="8"/>
      <c r="BD1661" s="8"/>
      <c r="BE1661" s="8"/>
      <c r="BF1661" s="8"/>
      <c r="BG1661" s="8"/>
      <c r="BH1661" s="8"/>
      <c r="BI1661" s="8"/>
      <c r="BJ1661" s="8"/>
      <c r="BK1661" s="8"/>
      <c r="BL1661" s="8"/>
      <c r="BM1661" s="8"/>
      <c r="BN1661" s="8"/>
      <c r="BO1661" s="8"/>
      <c r="BP1661" s="8"/>
      <c r="BQ1661" s="8"/>
      <c r="BR1661" s="8"/>
      <c r="BS1661" s="8"/>
      <c r="BT1661" s="8"/>
      <c r="BU1661" s="8"/>
      <c r="BV1661" s="8"/>
      <c r="BW1661" s="8"/>
      <c r="BX1661" s="8"/>
    </row>
    <row r="1662" spans="34:76">
      <c r="AH1662" s="105"/>
      <c r="AI1662" s="105"/>
      <c r="AJ1662" s="105"/>
      <c r="AK1662" s="105"/>
      <c r="AL1662" s="105"/>
      <c r="AM1662" s="105"/>
      <c r="AN1662" s="105"/>
      <c r="AO1662" s="105"/>
      <c r="BA1662" s="8"/>
      <c r="BB1662" s="8"/>
      <c r="BC1662" s="8"/>
      <c r="BD1662" s="8"/>
      <c r="BE1662" s="8"/>
      <c r="BF1662" s="8"/>
      <c r="BG1662" s="8"/>
      <c r="BH1662" s="8"/>
      <c r="BI1662" s="8"/>
      <c r="BJ1662" s="8"/>
      <c r="BK1662" s="8"/>
      <c r="BL1662" s="8"/>
      <c r="BM1662" s="8"/>
      <c r="BN1662" s="8"/>
      <c r="BO1662" s="8"/>
      <c r="BP1662" s="8"/>
      <c r="BQ1662" s="8"/>
      <c r="BR1662" s="8"/>
      <c r="BS1662" s="8"/>
      <c r="BT1662" s="8"/>
      <c r="BU1662" s="8"/>
      <c r="BV1662" s="8"/>
      <c r="BW1662" s="8"/>
      <c r="BX1662" s="8"/>
    </row>
    <row r="1663" spans="34:76">
      <c r="AH1663" s="105"/>
      <c r="AI1663" s="105"/>
      <c r="AJ1663" s="105"/>
      <c r="AK1663" s="105"/>
      <c r="AL1663" s="105"/>
      <c r="AM1663" s="105"/>
      <c r="AN1663" s="105"/>
      <c r="AO1663" s="105"/>
      <c r="BA1663" s="8"/>
      <c r="BB1663" s="8"/>
      <c r="BC1663" s="8"/>
      <c r="BD1663" s="8"/>
      <c r="BE1663" s="8"/>
      <c r="BF1663" s="8"/>
      <c r="BG1663" s="8"/>
      <c r="BH1663" s="8"/>
      <c r="BI1663" s="8"/>
      <c r="BJ1663" s="8"/>
      <c r="BK1663" s="8"/>
      <c r="BL1663" s="8"/>
      <c r="BM1663" s="8"/>
      <c r="BN1663" s="8"/>
      <c r="BO1663" s="8"/>
      <c r="BP1663" s="8"/>
      <c r="BQ1663" s="8"/>
      <c r="BR1663" s="8"/>
      <c r="BS1663" s="8"/>
      <c r="BT1663" s="8"/>
      <c r="BU1663" s="8"/>
      <c r="BV1663" s="8"/>
      <c r="BW1663" s="8"/>
      <c r="BX1663" s="8"/>
    </row>
    <row r="1664" spans="34:76">
      <c r="AH1664" s="105"/>
      <c r="AI1664" s="105"/>
      <c r="AJ1664" s="105"/>
      <c r="AK1664" s="105"/>
      <c r="AL1664" s="105"/>
      <c r="AM1664" s="105"/>
      <c r="AN1664" s="105"/>
      <c r="AO1664" s="105"/>
      <c r="BA1664" s="8"/>
      <c r="BB1664" s="8"/>
      <c r="BC1664" s="8"/>
      <c r="BD1664" s="8"/>
      <c r="BE1664" s="8"/>
      <c r="BF1664" s="8"/>
      <c r="BG1664" s="8"/>
      <c r="BH1664" s="8"/>
      <c r="BI1664" s="8"/>
      <c r="BJ1664" s="8"/>
      <c r="BK1664" s="8"/>
      <c r="BL1664" s="8"/>
      <c r="BM1664" s="8"/>
      <c r="BN1664" s="8"/>
      <c r="BO1664" s="8"/>
      <c r="BP1664" s="8"/>
      <c r="BQ1664" s="8"/>
      <c r="BR1664" s="8"/>
      <c r="BS1664" s="8"/>
      <c r="BT1664" s="8"/>
      <c r="BU1664" s="8"/>
      <c r="BV1664" s="8"/>
      <c r="BW1664" s="8"/>
      <c r="BX1664" s="8"/>
    </row>
    <row r="1665" spans="34:76">
      <c r="AH1665" s="105"/>
      <c r="AI1665" s="105"/>
      <c r="AJ1665" s="105"/>
      <c r="AK1665" s="105"/>
      <c r="AL1665" s="105"/>
      <c r="AM1665" s="105"/>
      <c r="AN1665" s="105"/>
      <c r="AO1665" s="105"/>
      <c r="BA1665" s="8"/>
      <c r="BB1665" s="8"/>
      <c r="BC1665" s="8"/>
      <c r="BD1665" s="8"/>
      <c r="BE1665" s="8"/>
      <c r="BF1665" s="8"/>
      <c r="BG1665" s="8"/>
      <c r="BH1665" s="8"/>
      <c r="BI1665" s="8"/>
      <c r="BJ1665" s="8"/>
      <c r="BK1665" s="8"/>
      <c r="BL1665" s="8"/>
      <c r="BM1665" s="8"/>
      <c r="BN1665" s="8"/>
      <c r="BO1665" s="8"/>
      <c r="BP1665" s="8"/>
      <c r="BQ1665" s="8"/>
      <c r="BR1665" s="8"/>
      <c r="BS1665" s="8"/>
      <c r="BT1665" s="8"/>
      <c r="BU1665" s="8"/>
      <c r="BV1665" s="8"/>
      <c r="BW1665" s="8"/>
      <c r="BX1665" s="8"/>
    </row>
    <row r="1666" spans="34:76">
      <c r="AH1666" s="105"/>
      <c r="AI1666" s="105"/>
      <c r="AJ1666" s="105"/>
      <c r="AK1666" s="105"/>
      <c r="AL1666" s="105"/>
      <c r="AM1666" s="105"/>
      <c r="AN1666" s="105"/>
      <c r="AO1666" s="105"/>
      <c r="BA1666" s="8"/>
      <c r="BB1666" s="8"/>
      <c r="BC1666" s="8"/>
      <c r="BD1666" s="8"/>
      <c r="BE1666" s="8"/>
      <c r="BF1666" s="8"/>
      <c r="BG1666" s="8"/>
      <c r="BH1666" s="8"/>
      <c r="BI1666" s="8"/>
      <c r="BJ1666" s="8"/>
      <c r="BK1666" s="8"/>
      <c r="BL1666" s="8"/>
      <c r="BM1666" s="8"/>
      <c r="BN1666" s="8"/>
      <c r="BO1666" s="8"/>
      <c r="BP1666" s="8"/>
      <c r="BQ1666" s="8"/>
      <c r="BR1666" s="8"/>
      <c r="BS1666" s="8"/>
      <c r="BT1666" s="8"/>
      <c r="BU1666" s="8"/>
      <c r="BV1666" s="8"/>
      <c r="BW1666" s="8"/>
      <c r="BX1666" s="8"/>
    </row>
    <row r="1667" spans="34:76">
      <c r="AH1667" s="105"/>
      <c r="AI1667" s="105"/>
      <c r="AJ1667" s="105"/>
      <c r="AK1667" s="105"/>
      <c r="AL1667" s="105"/>
      <c r="AM1667" s="105"/>
      <c r="AN1667" s="105"/>
      <c r="AO1667" s="105"/>
      <c r="BA1667" s="8"/>
      <c r="BB1667" s="8"/>
      <c r="BC1667" s="8"/>
      <c r="BD1667" s="8"/>
      <c r="BE1667" s="8"/>
      <c r="BF1667" s="8"/>
      <c r="BG1667" s="8"/>
      <c r="BH1667" s="8"/>
      <c r="BI1667" s="8"/>
      <c r="BJ1667" s="8"/>
      <c r="BK1667" s="8"/>
      <c r="BL1667" s="8"/>
      <c r="BM1667" s="8"/>
      <c r="BN1667" s="8"/>
      <c r="BO1667" s="8"/>
      <c r="BP1667" s="8"/>
      <c r="BQ1667" s="8"/>
      <c r="BR1667" s="8"/>
      <c r="BS1667" s="8"/>
      <c r="BT1667" s="8"/>
      <c r="BU1667" s="8"/>
      <c r="BV1667" s="8"/>
      <c r="BW1667" s="8"/>
      <c r="BX1667" s="8"/>
    </row>
    <row r="1668" spans="34:76">
      <c r="AH1668" s="105"/>
      <c r="AI1668" s="105"/>
      <c r="AJ1668" s="105"/>
      <c r="AK1668" s="105"/>
      <c r="AL1668" s="105"/>
      <c r="AM1668" s="105"/>
      <c r="AN1668" s="105"/>
      <c r="AO1668" s="105"/>
      <c r="BA1668" s="8"/>
      <c r="BB1668" s="8"/>
      <c r="BC1668" s="8"/>
      <c r="BD1668" s="8"/>
      <c r="BE1668" s="8"/>
      <c r="BF1668" s="8"/>
      <c r="BG1668" s="8"/>
      <c r="BH1668" s="8"/>
      <c r="BI1668" s="8"/>
      <c r="BJ1668" s="8"/>
      <c r="BK1668" s="8"/>
      <c r="BL1668" s="8"/>
      <c r="BM1668" s="8"/>
      <c r="BN1668" s="8"/>
      <c r="BO1668" s="8"/>
      <c r="BP1668" s="8"/>
      <c r="BQ1668" s="8"/>
      <c r="BR1668" s="8"/>
      <c r="BS1668" s="8"/>
      <c r="BT1668" s="8"/>
      <c r="BU1668" s="8"/>
      <c r="BV1668" s="8"/>
      <c r="BW1668" s="8"/>
      <c r="BX1668" s="8"/>
    </row>
    <row r="1669" spans="34:76">
      <c r="AH1669" s="105"/>
      <c r="AI1669" s="105"/>
      <c r="AJ1669" s="105"/>
      <c r="AK1669" s="105"/>
      <c r="AL1669" s="105"/>
      <c r="AM1669" s="105"/>
      <c r="AN1669" s="105"/>
      <c r="AO1669" s="105"/>
      <c r="BA1669" s="8"/>
      <c r="BB1669" s="8"/>
      <c r="BC1669" s="8"/>
      <c r="BD1669" s="8"/>
      <c r="BE1669" s="8"/>
      <c r="BF1669" s="8"/>
      <c r="BG1669" s="8"/>
      <c r="BH1669" s="8"/>
      <c r="BI1669" s="8"/>
      <c r="BJ1669" s="8"/>
      <c r="BK1669" s="8"/>
      <c r="BL1669" s="8"/>
      <c r="BM1669" s="8"/>
      <c r="BN1669" s="8"/>
      <c r="BO1669" s="8"/>
      <c r="BP1669" s="8"/>
      <c r="BQ1669" s="8"/>
      <c r="BR1669" s="8"/>
      <c r="BS1669" s="8"/>
      <c r="BT1669" s="8"/>
      <c r="BU1669" s="8"/>
      <c r="BV1669" s="8"/>
      <c r="BW1669" s="8"/>
      <c r="BX1669" s="8"/>
    </row>
    <row r="1670" spans="34:76">
      <c r="AH1670" s="105"/>
      <c r="AI1670" s="105"/>
      <c r="AJ1670" s="105"/>
      <c r="AK1670" s="105"/>
      <c r="AL1670" s="105"/>
      <c r="AM1670" s="105"/>
      <c r="AN1670" s="105"/>
      <c r="AO1670" s="105"/>
      <c r="BA1670" s="8"/>
      <c r="BB1670" s="8"/>
      <c r="BC1670" s="8"/>
      <c r="BD1670" s="8"/>
      <c r="BE1670" s="8"/>
      <c r="BF1670" s="8"/>
      <c r="BG1670" s="8"/>
      <c r="BH1670" s="8"/>
      <c r="BI1670" s="8"/>
      <c r="BJ1670" s="8"/>
      <c r="BK1670" s="8"/>
      <c r="BL1670" s="8"/>
      <c r="BM1670" s="8"/>
      <c r="BN1670" s="8"/>
      <c r="BO1670" s="8"/>
      <c r="BP1670" s="8"/>
      <c r="BQ1670" s="8"/>
      <c r="BR1670" s="8"/>
      <c r="BS1670" s="8"/>
      <c r="BT1670" s="8"/>
      <c r="BU1670" s="8"/>
      <c r="BV1670" s="8"/>
      <c r="BW1670" s="8"/>
      <c r="BX1670" s="8"/>
    </row>
    <row r="1671" spans="34:76">
      <c r="AH1671" s="105"/>
      <c r="AI1671" s="105"/>
      <c r="AJ1671" s="105"/>
      <c r="AK1671" s="105"/>
      <c r="AL1671" s="105"/>
      <c r="AM1671" s="105"/>
      <c r="AN1671" s="105"/>
      <c r="AO1671" s="105"/>
      <c r="BA1671" s="8"/>
      <c r="BB1671" s="8"/>
      <c r="BC1671" s="8"/>
      <c r="BD1671" s="8"/>
      <c r="BE1671" s="8"/>
      <c r="BF1671" s="8"/>
      <c r="BG1671" s="8"/>
      <c r="BH1671" s="8"/>
      <c r="BI1671" s="8"/>
      <c r="BJ1671" s="8"/>
      <c r="BK1671" s="8"/>
      <c r="BL1671" s="8"/>
      <c r="BM1671" s="8"/>
      <c r="BN1671" s="8"/>
      <c r="BO1671" s="8"/>
      <c r="BP1671" s="8"/>
      <c r="BQ1671" s="8"/>
      <c r="BR1671" s="8"/>
      <c r="BS1671" s="8"/>
      <c r="BT1671" s="8"/>
      <c r="BU1671" s="8"/>
      <c r="BV1671" s="8"/>
      <c r="BW1671" s="8"/>
      <c r="BX1671" s="8"/>
    </row>
    <row r="1672" spans="34:76">
      <c r="AH1672" s="105"/>
      <c r="AI1672" s="105"/>
      <c r="AJ1672" s="105"/>
      <c r="AK1672" s="105"/>
      <c r="AL1672" s="105"/>
      <c r="AM1672" s="105"/>
      <c r="AN1672" s="105"/>
      <c r="AO1672" s="105"/>
      <c r="BA1672" s="8"/>
      <c r="BB1672" s="8"/>
      <c r="BC1672" s="8"/>
      <c r="BD1672" s="8"/>
      <c r="BE1672" s="8"/>
      <c r="BF1672" s="8"/>
      <c r="BG1672" s="8"/>
      <c r="BH1672" s="8"/>
      <c r="BI1672" s="8"/>
      <c r="BJ1672" s="8"/>
      <c r="BK1672" s="8"/>
      <c r="BL1672" s="8"/>
      <c r="BM1672" s="8"/>
      <c r="BN1672" s="8"/>
      <c r="BO1672" s="8"/>
      <c r="BP1672" s="8"/>
      <c r="BQ1672" s="8"/>
      <c r="BR1672" s="8"/>
      <c r="BS1672" s="8"/>
      <c r="BT1672" s="8"/>
      <c r="BU1672" s="8"/>
      <c r="BV1672" s="8"/>
      <c r="BW1672" s="8"/>
      <c r="BX1672" s="8"/>
    </row>
    <row r="1673" spans="34:76">
      <c r="AH1673" s="105"/>
      <c r="AI1673" s="105"/>
      <c r="AJ1673" s="105"/>
      <c r="AK1673" s="105"/>
      <c r="AL1673" s="105"/>
      <c r="AM1673" s="105"/>
      <c r="AN1673" s="105"/>
      <c r="AO1673" s="105"/>
      <c r="BA1673" s="8"/>
      <c r="BB1673" s="8"/>
      <c r="BC1673" s="8"/>
      <c r="BD1673" s="8"/>
      <c r="BE1673" s="8"/>
      <c r="BF1673" s="8"/>
      <c r="BG1673" s="8"/>
      <c r="BH1673" s="8"/>
      <c r="BI1673" s="8"/>
      <c r="BJ1673" s="8"/>
      <c r="BK1673" s="8"/>
      <c r="BL1673" s="8"/>
      <c r="BM1673" s="8"/>
      <c r="BN1673" s="8"/>
      <c r="BO1673" s="8"/>
      <c r="BP1673" s="8"/>
      <c r="BQ1673" s="8"/>
      <c r="BR1673" s="8"/>
      <c r="BS1673" s="8"/>
      <c r="BT1673" s="8"/>
      <c r="BU1673" s="8"/>
      <c r="BV1673" s="8"/>
      <c r="BW1673" s="8"/>
      <c r="BX1673" s="8"/>
    </row>
    <row r="1674" spans="34:76">
      <c r="AH1674" s="105"/>
      <c r="AI1674" s="105"/>
      <c r="AJ1674" s="105"/>
      <c r="AK1674" s="105"/>
      <c r="AL1674" s="105"/>
      <c r="AM1674" s="105"/>
      <c r="AN1674" s="105"/>
      <c r="AO1674" s="105"/>
      <c r="BA1674" s="8"/>
      <c r="BB1674" s="8"/>
      <c r="BC1674" s="8"/>
      <c r="BD1674" s="8"/>
      <c r="BE1674" s="8"/>
      <c r="BF1674" s="8"/>
      <c r="BG1674" s="8"/>
      <c r="BH1674" s="8"/>
      <c r="BI1674" s="8"/>
      <c r="BJ1674" s="8"/>
      <c r="BK1674" s="8"/>
      <c r="BL1674" s="8"/>
      <c r="BM1674" s="8"/>
      <c r="BN1674" s="8"/>
      <c r="BO1674" s="8"/>
      <c r="BP1674" s="8"/>
      <c r="BQ1674" s="8"/>
      <c r="BR1674" s="8"/>
      <c r="BS1674" s="8"/>
      <c r="BT1674" s="8"/>
      <c r="BU1674" s="8"/>
      <c r="BV1674" s="8"/>
      <c r="BW1674" s="8"/>
      <c r="BX1674" s="8"/>
    </row>
    <row r="1675" spans="34:76">
      <c r="AH1675" s="105"/>
      <c r="AI1675" s="105"/>
      <c r="AJ1675" s="105"/>
      <c r="AK1675" s="105"/>
      <c r="AL1675" s="105"/>
      <c r="AM1675" s="105"/>
      <c r="AN1675" s="105"/>
      <c r="AO1675" s="105"/>
      <c r="BA1675" s="8"/>
      <c r="BB1675" s="8"/>
      <c r="BC1675" s="8"/>
      <c r="BD1675" s="8"/>
      <c r="BE1675" s="8"/>
      <c r="BF1675" s="8"/>
      <c r="BG1675" s="8"/>
      <c r="BH1675" s="8"/>
      <c r="BI1675" s="8"/>
      <c r="BJ1675" s="8"/>
      <c r="BK1675" s="8"/>
      <c r="BL1675" s="8"/>
      <c r="BM1675" s="8"/>
      <c r="BN1675" s="8"/>
      <c r="BO1675" s="8"/>
      <c r="BP1675" s="8"/>
      <c r="BQ1675" s="8"/>
      <c r="BR1675" s="8"/>
      <c r="BS1675" s="8"/>
      <c r="BT1675" s="8"/>
      <c r="BU1675" s="8"/>
      <c r="BV1675" s="8"/>
      <c r="BW1675" s="8"/>
      <c r="BX1675" s="8"/>
    </row>
    <row r="1676" spans="34:76">
      <c r="AH1676" s="105"/>
      <c r="AI1676" s="105"/>
      <c r="AJ1676" s="105"/>
      <c r="AK1676" s="105"/>
      <c r="AL1676" s="105"/>
      <c r="AM1676" s="105"/>
      <c r="AN1676" s="105"/>
      <c r="AO1676" s="105"/>
      <c r="BA1676" s="8"/>
      <c r="BB1676" s="8"/>
      <c r="BC1676" s="8"/>
      <c r="BD1676" s="8"/>
      <c r="BE1676" s="8"/>
      <c r="BF1676" s="8"/>
      <c r="BG1676" s="8"/>
      <c r="BH1676" s="8"/>
      <c r="BI1676" s="8"/>
      <c r="BJ1676" s="8"/>
      <c r="BK1676" s="8"/>
      <c r="BL1676" s="8"/>
      <c r="BM1676" s="8"/>
      <c r="BN1676" s="8"/>
      <c r="BO1676" s="8"/>
      <c r="BP1676" s="8"/>
      <c r="BQ1676" s="8"/>
      <c r="BR1676" s="8"/>
      <c r="BS1676" s="8"/>
      <c r="BT1676" s="8"/>
      <c r="BU1676" s="8"/>
      <c r="BV1676" s="8"/>
      <c r="BW1676" s="8"/>
      <c r="BX1676" s="8"/>
    </row>
    <row r="1677" spans="34:76">
      <c r="AH1677" s="105"/>
      <c r="AI1677" s="105"/>
      <c r="AJ1677" s="105"/>
      <c r="AK1677" s="105"/>
      <c r="AL1677" s="105"/>
      <c r="AM1677" s="105"/>
      <c r="AN1677" s="105"/>
      <c r="AO1677" s="105"/>
      <c r="BA1677" s="8"/>
      <c r="BB1677" s="8"/>
      <c r="BC1677" s="8"/>
      <c r="BD1677" s="8"/>
      <c r="BE1677" s="8"/>
      <c r="BF1677" s="8"/>
      <c r="BG1677" s="8"/>
      <c r="BH1677" s="8"/>
      <c r="BI1677" s="8"/>
      <c r="BJ1677" s="8"/>
      <c r="BK1677" s="8"/>
      <c r="BL1677" s="8"/>
      <c r="BM1677" s="8"/>
      <c r="BN1677" s="8"/>
      <c r="BO1677" s="8"/>
      <c r="BP1677" s="8"/>
      <c r="BQ1677" s="8"/>
      <c r="BR1677" s="8"/>
      <c r="BS1677" s="8"/>
      <c r="BT1677" s="8"/>
      <c r="BU1677" s="8"/>
      <c r="BV1677" s="8"/>
      <c r="BW1677" s="8"/>
      <c r="BX1677" s="8"/>
    </row>
    <row r="1678" spans="34:76">
      <c r="AH1678" s="105"/>
      <c r="AI1678" s="105"/>
      <c r="AJ1678" s="105"/>
      <c r="AK1678" s="105"/>
      <c r="AL1678" s="105"/>
      <c r="AM1678" s="105"/>
      <c r="AN1678" s="105"/>
      <c r="AO1678" s="105"/>
      <c r="BA1678" s="8"/>
      <c r="BB1678" s="8"/>
      <c r="BC1678" s="8"/>
      <c r="BD1678" s="8"/>
      <c r="BE1678" s="8"/>
      <c r="BF1678" s="8"/>
      <c r="BG1678" s="8"/>
      <c r="BH1678" s="8"/>
      <c r="BI1678" s="8"/>
      <c r="BJ1678" s="8"/>
      <c r="BK1678" s="8"/>
      <c r="BL1678" s="8"/>
      <c r="BM1678" s="8"/>
      <c r="BN1678" s="8"/>
      <c r="BO1678" s="8"/>
      <c r="BP1678" s="8"/>
      <c r="BQ1678" s="8"/>
      <c r="BR1678" s="8"/>
      <c r="BS1678" s="8"/>
      <c r="BT1678" s="8"/>
      <c r="BU1678" s="8"/>
      <c r="BV1678" s="8"/>
      <c r="BW1678" s="8"/>
      <c r="BX1678" s="8"/>
    </row>
    <row r="1679" spans="34:76">
      <c r="AH1679" s="105"/>
      <c r="AI1679" s="105"/>
      <c r="AJ1679" s="105"/>
      <c r="AK1679" s="105"/>
      <c r="AL1679" s="105"/>
      <c r="AM1679" s="105"/>
      <c r="AN1679" s="105"/>
      <c r="AO1679" s="105"/>
      <c r="BA1679" s="8"/>
      <c r="BB1679" s="8"/>
      <c r="BC1679" s="8"/>
      <c r="BD1679" s="8"/>
      <c r="BE1679" s="8"/>
      <c r="BF1679" s="8"/>
      <c r="BG1679" s="8"/>
      <c r="BH1679" s="8"/>
      <c r="BI1679" s="8"/>
      <c r="BJ1679" s="8"/>
      <c r="BK1679" s="8"/>
      <c r="BL1679" s="8"/>
      <c r="BM1679" s="8"/>
      <c r="BN1679" s="8"/>
      <c r="BO1679" s="8"/>
      <c r="BP1679" s="8"/>
      <c r="BQ1679" s="8"/>
      <c r="BR1679" s="8"/>
      <c r="BS1679" s="8"/>
      <c r="BT1679" s="8"/>
      <c r="BU1679" s="8"/>
      <c r="BV1679" s="8"/>
      <c r="BW1679" s="8"/>
      <c r="BX1679" s="8"/>
    </row>
    <row r="1680" spans="34:76">
      <c r="AH1680" s="105"/>
      <c r="AI1680" s="105"/>
      <c r="AJ1680" s="105"/>
      <c r="AK1680" s="105"/>
      <c r="AL1680" s="105"/>
      <c r="AM1680" s="105"/>
      <c r="AN1680" s="105"/>
      <c r="AO1680" s="105"/>
      <c r="BA1680" s="8"/>
      <c r="BB1680" s="8"/>
      <c r="BC1680" s="8"/>
      <c r="BD1680" s="8"/>
      <c r="BE1680" s="8"/>
      <c r="BF1680" s="8"/>
      <c r="BG1680" s="8"/>
      <c r="BH1680" s="8"/>
      <c r="BI1680" s="8"/>
      <c r="BJ1680" s="8"/>
      <c r="BK1680" s="8"/>
      <c r="BL1680" s="8"/>
      <c r="BM1680" s="8"/>
      <c r="BN1680" s="8"/>
      <c r="BO1680" s="8"/>
      <c r="BP1680" s="8"/>
      <c r="BQ1680" s="8"/>
      <c r="BR1680" s="8"/>
      <c r="BS1680" s="8"/>
      <c r="BT1680" s="8"/>
      <c r="BU1680" s="8"/>
      <c r="BV1680" s="8"/>
      <c r="BW1680" s="8"/>
      <c r="BX1680" s="8"/>
    </row>
    <row r="1681" spans="34:76">
      <c r="AH1681" s="105"/>
      <c r="AI1681" s="105"/>
      <c r="AJ1681" s="105"/>
      <c r="AK1681" s="105"/>
      <c r="AL1681" s="105"/>
      <c r="AM1681" s="105"/>
      <c r="AN1681" s="105"/>
      <c r="AO1681" s="105"/>
      <c r="BA1681" s="8"/>
      <c r="BB1681" s="8"/>
      <c r="BC1681" s="8"/>
      <c r="BD1681" s="8"/>
      <c r="BE1681" s="8"/>
      <c r="BF1681" s="8"/>
      <c r="BG1681" s="8"/>
      <c r="BH1681" s="8"/>
      <c r="BI1681" s="8"/>
      <c r="BJ1681" s="8"/>
      <c r="BK1681" s="8"/>
      <c r="BL1681" s="8"/>
      <c r="BM1681" s="8"/>
      <c r="BN1681" s="8"/>
      <c r="BO1681" s="8"/>
      <c r="BP1681" s="8"/>
      <c r="BQ1681" s="8"/>
      <c r="BR1681" s="8"/>
      <c r="BS1681" s="8"/>
      <c r="BT1681" s="8"/>
      <c r="BU1681" s="8"/>
      <c r="BV1681" s="8"/>
      <c r="BW1681" s="8"/>
      <c r="BX1681" s="8"/>
    </row>
    <row r="1682" spans="34:76">
      <c r="AH1682" s="105"/>
      <c r="AI1682" s="105"/>
      <c r="AJ1682" s="105"/>
      <c r="AK1682" s="105"/>
      <c r="AL1682" s="105"/>
      <c r="AM1682" s="105"/>
      <c r="AN1682" s="105"/>
      <c r="AO1682" s="105"/>
      <c r="BA1682" s="8"/>
      <c r="BB1682" s="8"/>
      <c r="BC1682" s="8"/>
      <c r="BD1682" s="8"/>
      <c r="BE1682" s="8"/>
      <c r="BF1682" s="8"/>
      <c r="BG1682" s="8"/>
      <c r="BH1682" s="8"/>
      <c r="BI1682" s="8"/>
      <c r="BJ1682" s="8"/>
      <c r="BK1682" s="8"/>
      <c r="BL1682" s="8"/>
      <c r="BM1682" s="8"/>
      <c r="BN1682" s="8"/>
      <c r="BO1682" s="8"/>
      <c r="BP1682" s="8"/>
      <c r="BQ1682" s="8"/>
      <c r="BR1682" s="8"/>
      <c r="BS1682" s="8"/>
      <c r="BT1682" s="8"/>
      <c r="BU1682" s="8"/>
      <c r="BV1682" s="8"/>
      <c r="BW1682" s="8"/>
      <c r="BX1682" s="8"/>
    </row>
    <row r="1683" spans="34:76">
      <c r="AH1683" s="105"/>
      <c r="AI1683" s="105"/>
      <c r="AJ1683" s="105"/>
      <c r="AK1683" s="105"/>
      <c r="AL1683" s="105"/>
      <c r="AM1683" s="105"/>
      <c r="AN1683" s="105"/>
      <c r="AO1683" s="105"/>
      <c r="BA1683" s="8"/>
      <c r="BB1683" s="8"/>
      <c r="BC1683" s="8"/>
      <c r="BD1683" s="8"/>
      <c r="BE1683" s="8"/>
      <c r="BF1683" s="8"/>
      <c r="BG1683" s="8"/>
      <c r="BH1683" s="8"/>
      <c r="BI1683" s="8"/>
      <c r="BJ1683" s="8"/>
      <c r="BK1683" s="8"/>
      <c r="BL1683" s="8"/>
      <c r="BM1683" s="8"/>
      <c r="BN1683" s="8"/>
      <c r="BO1683" s="8"/>
      <c r="BP1683" s="8"/>
      <c r="BQ1683" s="8"/>
      <c r="BR1683" s="8"/>
      <c r="BS1683" s="8"/>
      <c r="BT1683" s="8"/>
      <c r="BU1683" s="8"/>
      <c r="BV1683" s="8"/>
      <c r="BW1683" s="8"/>
      <c r="BX1683" s="8"/>
    </row>
    <row r="1684" spans="34:76">
      <c r="AH1684" s="105"/>
      <c r="AI1684" s="105"/>
      <c r="AJ1684" s="105"/>
      <c r="AK1684" s="105"/>
      <c r="AL1684" s="105"/>
      <c r="AM1684" s="105"/>
      <c r="AN1684" s="105"/>
      <c r="AO1684" s="105"/>
      <c r="BA1684" s="8"/>
      <c r="BB1684" s="8"/>
      <c r="BC1684" s="8"/>
      <c r="BD1684" s="8"/>
      <c r="BE1684" s="8"/>
      <c r="BF1684" s="8"/>
      <c r="BG1684" s="8"/>
      <c r="BH1684" s="8"/>
      <c r="BI1684" s="8"/>
      <c r="BJ1684" s="8"/>
      <c r="BK1684" s="8"/>
      <c r="BL1684" s="8"/>
      <c r="BM1684" s="8"/>
      <c r="BN1684" s="8"/>
      <c r="BO1684" s="8"/>
      <c r="BP1684" s="8"/>
      <c r="BQ1684" s="8"/>
      <c r="BR1684" s="8"/>
      <c r="BS1684" s="8"/>
      <c r="BT1684" s="8"/>
      <c r="BU1684" s="8"/>
      <c r="BV1684" s="8"/>
      <c r="BW1684" s="8"/>
      <c r="BX1684" s="8"/>
    </row>
    <row r="1685" spans="34:76">
      <c r="AH1685" s="105"/>
      <c r="AI1685" s="105"/>
      <c r="AJ1685" s="105"/>
      <c r="AK1685" s="105"/>
      <c r="AL1685" s="105"/>
      <c r="AM1685" s="105"/>
      <c r="AN1685" s="105"/>
      <c r="AO1685" s="105"/>
      <c r="BA1685" s="8"/>
      <c r="BB1685" s="8"/>
      <c r="BC1685" s="8"/>
      <c r="BD1685" s="8"/>
      <c r="BE1685" s="8"/>
      <c r="BF1685" s="8"/>
      <c r="BG1685" s="8"/>
      <c r="BH1685" s="8"/>
      <c r="BI1685" s="8"/>
      <c r="BJ1685" s="8"/>
      <c r="BK1685" s="8"/>
      <c r="BL1685" s="8"/>
      <c r="BM1685" s="8"/>
      <c r="BN1685" s="8"/>
      <c r="BO1685" s="8"/>
      <c r="BP1685" s="8"/>
      <c r="BQ1685" s="8"/>
      <c r="BR1685" s="8"/>
      <c r="BS1685" s="8"/>
      <c r="BT1685" s="8"/>
      <c r="BU1685" s="8"/>
      <c r="BV1685" s="8"/>
      <c r="BW1685" s="8"/>
      <c r="BX1685" s="8"/>
    </row>
    <row r="1686" spans="34:76">
      <c r="AH1686" s="105"/>
      <c r="AI1686" s="105"/>
      <c r="AJ1686" s="105"/>
      <c r="AK1686" s="105"/>
      <c r="AL1686" s="105"/>
      <c r="AM1686" s="105"/>
      <c r="AN1686" s="105"/>
      <c r="AO1686" s="105"/>
      <c r="BA1686" s="8"/>
      <c r="BB1686" s="8"/>
      <c r="BC1686" s="8"/>
      <c r="BD1686" s="8"/>
      <c r="BE1686" s="8"/>
      <c r="BF1686" s="8"/>
      <c r="BG1686" s="8"/>
      <c r="BH1686" s="8"/>
      <c r="BI1686" s="8"/>
      <c r="BJ1686" s="8"/>
      <c r="BK1686" s="8"/>
      <c r="BL1686" s="8"/>
      <c r="BM1686" s="8"/>
      <c r="BN1686" s="8"/>
      <c r="BO1686" s="8"/>
      <c r="BP1686" s="8"/>
      <c r="BQ1686" s="8"/>
      <c r="BR1686" s="8"/>
      <c r="BS1686" s="8"/>
      <c r="BT1686" s="8"/>
      <c r="BU1686" s="8"/>
      <c r="BV1686" s="8"/>
      <c r="BW1686" s="8"/>
      <c r="BX1686" s="8"/>
    </row>
    <row r="1687" spans="34:76">
      <c r="AH1687" s="105"/>
      <c r="AI1687" s="105"/>
      <c r="AJ1687" s="105"/>
      <c r="AK1687" s="105"/>
      <c r="AL1687" s="105"/>
      <c r="AM1687" s="105"/>
      <c r="AN1687" s="105"/>
      <c r="AO1687" s="105"/>
      <c r="BA1687" s="8"/>
      <c r="BB1687" s="8"/>
      <c r="BC1687" s="8"/>
      <c r="BD1687" s="8"/>
      <c r="BE1687" s="8"/>
      <c r="BF1687" s="8"/>
      <c r="BG1687" s="8"/>
      <c r="BH1687" s="8"/>
      <c r="BI1687" s="8"/>
      <c r="BJ1687" s="8"/>
      <c r="BK1687" s="8"/>
      <c r="BL1687" s="8"/>
      <c r="BM1687" s="8"/>
      <c r="BN1687" s="8"/>
      <c r="BO1687" s="8"/>
      <c r="BP1687" s="8"/>
      <c r="BQ1687" s="8"/>
      <c r="BR1687" s="8"/>
      <c r="BS1687" s="8"/>
      <c r="BT1687" s="8"/>
      <c r="BU1687" s="8"/>
      <c r="BV1687" s="8"/>
      <c r="BW1687" s="8"/>
      <c r="BX1687" s="8"/>
    </row>
    <row r="1688" spans="34:76">
      <c r="AH1688" s="105"/>
      <c r="AI1688" s="105"/>
      <c r="AJ1688" s="105"/>
      <c r="AK1688" s="105"/>
      <c r="AL1688" s="105"/>
      <c r="AM1688" s="105"/>
      <c r="AN1688" s="105"/>
      <c r="AO1688" s="105"/>
      <c r="BA1688" s="8"/>
      <c r="BB1688" s="8"/>
      <c r="BC1688" s="8"/>
      <c r="BD1688" s="8"/>
      <c r="BE1688" s="8"/>
      <c r="BF1688" s="8"/>
      <c r="BG1688" s="8"/>
      <c r="BH1688" s="8"/>
      <c r="BI1688" s="8"/>
      <c r="BJ1688" s="8"/>
      <c r="BK1688" s="8"/>
      <c r="BL1688" s="8"/>
      <c r="BM1688" s="8"/>
      <c r="BN1688" s="8"/>
      <c r="BO1688" s="8"/>
      <c r="BP1688" s="8"/>
      <c r="BQ1688" s="8"/>
      <c r="BR1688" s="8"/>
      <c r="BS1688" s="8"/>
      <c r="BT1688" s="8"/>
      <c r="BU1688" s="8"/>
      <c r="BV1688" s="8"/>
      <c r="BW1688" s="8"/>
      <c r="BX1688" s="8"/>
    </row>
    <row r="1689" spans="34:76">
      <c r="AH1689" s="105"/>
      <c r="AI1689" s="105"/>
      <c r="AJ1689" s="105"/>
      <c r="AK1689" s="105"/>
      <c r="AL1689" s="105"/>
      <c r="AM1689" s="105"/>
      <c r="AN1689" s="105"/>
      <c r="AO1689" s="105"/>
      <c r="BA1689" s="8"/>
      <c r="BB1689" s="8"/>
      <c r="BC1689" s="8"/>
      <c r="BD1689" s="8"/>
      <c r="BE1689" s="8"/>
      <c r="BF1689" s="8"/>
      <c r="BG1689" s="8"/>
      <c r="BH1689" s="8"/>
      <c r="BI1689" s="8"/>
      <c r="BJ1689" s="8"/>
      <c r="BK1689" s="8"/>
      <c r="BL1689" s="8"/>
      <c r="BM1689" s="8"/>
      <c r="BN1689" s="8"/>
      <c r="BO1689" s="8"/>
      <c r="BP1689" s="8"/>
      <c r="BQ1689" s="8"/>
      <c r="BR1689" s="8"/>
      <c r="BS1689" s="8"/>
      <c r="BT1689" s="8"/>
      <c r="BU1689" s="8"/>
      <c r="BV1689" s="8"/>
      <c r="BW1689" s="8"/>
      <c r="BX1689" s="8"/>
    </row>
    <row r="1690" spans="34:76">
      <c r="AH1690" s="105"/>
      <c r="AI1690" s="105"/>
      <c r="AJ1690" s="105"/>
      <c r="AK1690" s="105"/>
      <c r="AL1690" s="105"/>
      <c r="AM1690" s="105"/>
      <c r="AN1690" s="105"/>
      <c r="AO1690" s="105"/>
      <c r="BA1690" s="8"/>
      <c r="BB1690" s="8"/>
      <c r="BC1690" s="8"/>
      <c r="BD1690" s="8"/>
      <c r="BE1690" s="8"/>
      <c r="BF1690" s="8"/>
      <c r="BG1690" s="8"/>
      <c r="BH1690" s="8"/>
      <c r="BI1690" s="8"/>
      <c r="BJ1690" s="8"/>
      <c r="BK1690" s="8"/>
      <c r="BL1690" s="8"/>
      <c r="BM1690" s="8"/>
      <c r="BN1690" s="8"/>
      <c r="BO1690" s="8"/>
      <c r="BP1690" s="8"/>
      <c r="BQ1690" s="8"/>
      <c r="BR1690" s="8"/>
      <c r="BS1690" s="8"/>
      <c r="BT1690" s="8"/>
      <c r="BU1690" s="8"/>
      <c r="BV1690" s="8"/>
      <c r="BW1690" s="8"/>
      <c r="BX1690" s="8"/>
    </row>
    <row r="1691" spans="34:76">
      <c r="AH1691" s="105"/>
      <c r="AI1691" s="105"/>
      <c r="AJ1691" s="105"/>
      <c r="AK1691" s="105"/>
      <c r="AL1691" s="105"/>
      <c r="AM1691" s="105"/>
      <c r="AN1691" s="105"/>
      <c r="AO1691" s="105"/>
      <c r="BA1691" s="8"/>
      <c r="BB1691" s="8"/>
      <c r="BC1691" s="8"/>
      <c r="BD1691" s="8"/>
      <c r="BE1691" s="8"/>
      <c r="BF1691" s="8"/>
      <c r="BG1691" s="8"/>
      <c r="BH1691" s="8"/>
      <c r="BI1691" s="8"/>
      <c r="BJ1691" s="8"/>
      <c r="BK1691" s="8"/>
      <c r="BL1691" s="8"/>
      <c r="BM1691" s="8"/>
      <c r="BN1691" s="8"/>
      <c r="BO1691" s="8"/>
      <c r="BP1691" s="8"/>
      <c r="BQ1691" s="8"/>
      <c r="BR1691" s="8"/>
      <c r="BS1691" s="8"/>
      <c r="BT1691" s="8"/>
      <c r="BU1691" s="8"/>
      <c r="BV1691" s="8"/>
      <c r="BW1691" s="8"/>
      <c r="BX1691" s="8"/>
    </row>
    <row r="1692" spans="34:76">
      <c r="AH1692" s="105"/>
      <c r="AI1692" s="105"/>
      <c r="AJ1692" s="105"/>
      <c r="AK1692" s="105"/>
      <c r="AL1692" s="105"/>
      <c r="AM1692" s="105"/>
      <c r="AN1692" s="105"/>
      <c r="AO1692" s="105"/>
      <c r="BA1692" s="8"/>
      <c r="BB1692" s="8"/>
      <c r="BC1692" s="8"/>
      <c r="BD1692" s="8"/>
      <c r="BE1692" s="8"/>
      <c r="BF1692" s="8"/>
      <c r="BG1692" s="8"/>
      <c r="BH1692" s="8"/>
      <c r="BI1692" s="8"/>
      <c r="BJ1692" s="8"/>
      <c r="BK1692" s="8"/>
      <c r="BL1692" s="8"/>
      <c r="BM1692" s="8"/>
      <c r="BN1692" s="8"/>
      <c r="BO1692" s="8"/>
      <c r="BP1692" s="8"/>
      <c r="BQ1692" s="8"/>
      <c r="BR1692" s="8"/>
      <c r="BS1692" s="8"/>
      <c r="BT1692" s="8"/>
      <c r="BU1692" s="8"/>
      <c r="BV1692" s="8"/>
      <c r="BW1692" s="8"/>
      <c r="BX1692" s="8"/>
    </row>
    <row r="1693" spans="34:76">
      <c r="AH1693" s="105"/>
      <c r="AI1693" s="105"/>
      <c r="AJ1693" s="105"/>
      <c r="AK1693" s="105"/>
      <c r="AL1693" s="105"/>
      <c r="AM1693" s="105"/>
      <c r="AN1693" s="105"/>
      <c r="AO1693" s="105"/>
      <c r="BA1693" s="8"/>
      <c r="BB1693" s="8"/>
      <c r="BC1693" s="8"/>
      <c r="BD1693" s="8"/>
      <c r="BE1693" s="8"/>
      <c r="BF1693" s="8"/>
      <c r="BG1693" s="8"/>
      <c r="BH1693" s="8"/>
      <c r="BI1693" s="8"/>
      <c r="BJ1693" s="8"/>
      <c r="BK1693" s="8"/>
      <c r="BL1693" s="8"/>
      <c r="BM1693" s="8"/>
      <c r="BN1693" s="8"/>
      <c r="BO1693" s="8"/>
      <c r="BP1693" s="8"/>
      <c r="BQ1693" s="8"/>
      <c r="BR1693" s="8"/>
      <c r="BS1693" s="8"/>
      <c r="BT1693" s="8"/>
      <c r="BU1693" s="8"/>
      <c r="BV1693" s="8"/>
      <c r="BW1693" s="8"/>
      <c r="BX1693" s="8"/>
    </row>
    <row r="1694" spans="34:76">
      <c r="AH1694" s="105"/>
      <c r="AI1694" s="105"/>
      <c r="AJ1694" s="105"/>
      <c r="AK1694" s="105"/>
      <c r="AL1694" s="105"/>
      <c r="AM1694" s="105"/>
      <c r="AN1694" s="105"/>
      <c r="AO1694" s="105"/>
      <c r="BA1694" s="8"/>
      <c r="BB1694" s="8"/>
      <c r="BC1694" s="8"/>
      <c r="BD1694" s="8"/>
      <c r="BE1694" s="8"/>
      <c r="BF1694" s="8"/>
      <c r="BG1694" s="8"/>
      <c r="BH1694" s="8"/>
      <c r="BI1694" s="8"/>
      <c r="BJ1694" s="8"/>
      <c r="BK1694" s="8"/>
      <c r="BL1694" s="8"/>
      <c r="BM1694" s="8"/>
      <c r="BN1694" s="8"/>
      <c r="BO1694" s="8"/>
      <c r="BP1694" s="8"/>
      <c r="BQ1694" s="8"/>
      <c r="BR1694" s="8"/>
      <c r="BS1694" s="8"/>
      <c r="BT1694" s="8"/>
      <c r="BU1694" s="8"/>
      <c r="BV1694" s="8"/>
      <c r="BW1694" s="8"/>
      <c r="BX1694" s="8"/>
    </row>
    <row r="1695" spans="34:76">
      <c r="AH1695" s="105"/>
      <c r="AI1695" s="105"/>
      <c r="AJ1695" s="105"/>
      <c r="AK1695" s="105"/>
      <c r="AL1695" s="105"/>
      <c r="AM1695" s="105"/>
      <c r="AN1695" s="105"/>
      <c r="AO1695" s="105"/>
      <c r="BA1695" s="8"/>
      <c r="BB1695" s="8"/>
      <c r="BC1695" s="8"/>
      <c r="BD1695" s="8"/>
      <c r="BE1695" s="8"/>
      <c r="BF1695" s="8"/>
      <c r="BG1695" s="8"/>
      <c r="BH1695" s="8"/>
      <c r="BI1695" s="8"/>
      <c r="BJ1695" s="8"/>
      <c r="BK1695" s="8"/>
      <c r="BL1695" s="8"/>
      <c r="BM1695" s="8"/>
      <c r="BN1695" s="8"/>
      <c r="BO1695" s="8"/>
      <c r="BP1695" s="8"/>
      <c r="BQ1695" s="8"/>
      <c r="BR1695" s="8"/>
      <c r="BS1695" s="8"/>
      <c r="BT1695" s="8"/>
      <c r="BU1695" s="8"/>
      <c r="BV1695" s="8"/>
      <c r="BW1695" s="8"/>
      <c r="BX1695" s="8"/>
    </row>
    <row r="1696" spans="34:76">
      <c r="AH1696" s="105"/>
      <c r="AI1696" s="105"/>
      <c r="AJ1696" s="105"/>
      <c r="AK1696" s="105"/>
      <c r="AL1696" s="105"/>
      <c r="AM1696" s="105"/>
      <c r="AN1696" s="105"/>
      <c r="AO1696" s="105"/>
      <c r="BA1696" s="8"/>
      <c r="BB1696" s="8"/>
      <c r="BC1696" s="8"/>
      <c r="BD1696" s="8"/>
      <c r="BE1696" s="8"/>
      <c r="BF1696" s="8"/>
      <c r="BG1696" s="8"/>
      <c r="BH1696" s="8"/>
      <c r="BI1696" s="8"/>
      <c r="BJ1696" s="8"/>
      <c r="BK1696" s="8"/>
      <c r="BL1696" s="8"/>
      <c r="BM1696" s="8"/>
      <c r="BN1696" s="8"/>
      <c r="BO1696" s="8"/>
      <c r="BP1696" s="8"/>
      <c r="BQ1696" s="8"/>
      <c r="BR1696" s="8"/>
      <c r="BS1696" s="8"/>
      <c r="BT1696" s="8"/>
      <c r="BU1696" s="8"/>
      <c r="BV1696" s="8"/>
      <c r="BW1696" s="8"/>
      <c r="BX1696" s="8"/>
    </row>
    <row r="1697" spans="34:76">
      <c r="AH1697" s="105"/>
      <c r="AI1697" s="105"/>
      <c r="AJ1697" s="105"/>
      <c r="AK1697" s="105"/>
      <c r="AL1697" s="105"/>
      <c r="AM1697" s="105"/>
      <c r="AN1697" s="105"/>
      <c r="AO1697" s="105"/>
      <c r="BA1697" s="8"/>
      <c r="BB1697" s="8"/>
      <c r="BC1697" s="8"/>
      <c r="BD1697" s="8"/>
      <c r="BE1697" s="8"/>
      <c r="BF1697" s="8"/>
      <c r="BG1697" s="8"/>
      <c r="BH1697" s="8"/>
      <c r="BI1697" s="8"/>
      <c r="BJ1697" s="8"/>
      <c r="BK1697" s="8"/>
      <c r="BL1697" s="8"/>
      <c r="BM1697" s="8"/>
      <c r="BN1697" s="8"/>
      <c r="BO1697" s="8"/>
      <c r="BP1697" s="8"/>
      <c r="BQ1697" s="8"/>
      <c r="BR1697" s="8"/>
      <c r="BS1697" s="8"/>
      <c r="BT1697" s="8"/>
      <c r="BU1697" s="8"/>
      <c r="BV1697" s="8"/>
      <c r="BW1697" s="8"/>
      <c r="BX1697" s="8"/>
    </row>
    <row r="1698" spans="34:76">
      <c r="AH1698" s="105"/>
      <c r="AI1698" s="105"/>
      <c r="AJ1698" s="105"/>
      <c r="AK1698" s="105"/>
      <c r="AL1698" s="105"/>
      <c r="AM1698" s="105"/>
      <c r="AN1698" s="105"/>
      <c r="AO1698" s="105"/>
      <c r="BA1698" s="8"/>
      <c r="BB1698" s="8"/>
      <c r="BC1698" s="8"/>
      <c r="BD1698" s="8"/>
      <c r="BE1698" s="8"/>
      <c r="BF1698" s="8"/>
      <c r="BG1698" s="8"/>
      <c r="BH1698" s="8"/>
      <c r="BI1698" s="8"/>
      <c r="BJ1698" s="8"/>
      <c r="BK1698" s="8"/>
      <c r="BL1698" s="8"/>
      <c r="BM1698" s="8"/>
      <c r="BN1698" s="8"/>
      <c r="BO1698" s="8"/>
      <c r="BP1698" s="8"/>
      <c r="BQ1698" s="8"/>
      <c r="BR1698" s="8"/>
      <c r="BS1698" s="8"/>
      <c r="BT1698" s="8"/>
      <c r="BU1698" s="8"/>
      <c r="BV1698" s="8"/>
      <c r="BW1698" s="8"/>
      <c r="BX1698" s="8"/>
    </row>
    <row r="1699" spans="34:76">
      <c r="AH1699" s="105"/>
      <c r="AI1699" s="105"/>
      <c r="AJ1699" s="105"/>
      <c r="AK1699" s="105"/>
      <c r="AL1699" s="105"/>
      <c r="AM1699" s="105"/>
      <c r="AN1699" s="105"/>
      <c r="AO1699" s="105"/>
      <c r="BA1699" s="8"/>
      <c r="BB1699" s="8"/>
      <c r="BC1699" s="8"/>
      <c r="BD1699" s="8"/>
      <c r="BE1699" s="8"/>
      <c r="BF1699" s="8"/>
      <c r="BG1699" s="8"/>
      <c r="BH1699" s="8"/>
      <c r="BI1699" s="8"/>
      <c r="BJ1699" s="8"/>
      <c r="BK1699" s="8"/>
      <c r="BL1699" s="8"/>
      <c r="BM1699" s="8"/>
      <c r="BN1699" s="8"/>
      <c r="BO1699" s="8"/>
      <c r="BP1699" s="8"/>
      <c r="BQ1699" s="8"/>
      <c r="BR1699" s="8"/>
      <c r="BS1699" s="8"/>
      <c r="BT1699" s="8"/>
      <c r="BU1699" s="8"/>
      <c r="BV1699" s="8"/>
      <c r="BW1699" s="8"/>
      <c r="BX1699" s="8"/>
    </row>
    <row r="1700" spans="34:76">
      <c r="AH1700" s="105"/>
      <c r="AI1700" s="105"/>
      <c r="AJ1700" s="105"/>
      <c r="AK1700" s="105"/>
      <c r="AL1700" s="105"/>
      <c r="AM1700" s="105"/>
      <c r="AN1700" s="105"/>
      <c r="AO1700" s="105"/>
      <c r="BA1700" s="8"/>
      <c r="BB1700" s="8"/>
      <c r="BC1700" s="8"/>
      <c r="BD1700" s="8"/>
      <c r="BE1700" s="8"/>
      <c r="BF1700" s="8"/>
      <c r="BG1700" s="8"/>
      <c r="BH1700" s="8"/>
      <c r="BI1700" s="8"/>
      <c r="BJ1700" s="8"/>
      <c r="BK1700" s="8"/>
      <c r="BL1700" s="8"/>
      <c r="BM1700" s="8"/>
      <c r="BN1700" s="8"/>
      <c r="BO1700" s="8"/>
      <c r="BP1700" s="8"/>
      <c r="BQ1700" s="8"/>
      <c r="BR1700" s="8"/>
      <c r="BS1700" s="8"/>
      <c r="BT1700" s="8"/>
      <c r="BU1700" s="8"/>
      <c r="BV1700" s="8"/>
      <c r="BW1700" s="8"/>
      <c r="BX1700" s="8"/>
    </row>
    <row r="1701" spans="34:76">
      <c r="AH1701" s="105"/>
      <c r="AI1701" s="105"/>
      <c r="AJ1701" s="105"/>
      <c r="AK1701" s="105"/>
      <c r="AL1701" s="105"/>
      <c r="AM1701" s="105"/>
      <c r="AN1701" s="105"/>
      <c r="AO1701" s="105"/>
      <c r="BA1701" s="8"/>
      <c r="BB1701" s="8"/>
      <c r="BC1701" s="8"/>
      <c r="BD1701" s="8"/>
      <c r="BE1701" s="8"/>
      <c r="BF1701" s="8"/>
      <c r="BG1701" s="8"/>
      <c r="BH1701" s="8"/>
      <c r="BI1701" s="8"/>
      <c r="BJ1701" s="8"/>
      <c r="BK1701" s="8"/>
      <c r="BL1701" s="8"/>
      <c r="BM1701" s="8"/>
      <c r="BN1701" s="8"/>
      <c r="BO1701" s="8"/>
      <c r="BP1701" s="8"/>
      <c r="BQ1701" s="8"/>
      <c r="BR1701" s="8"/>
      <c r="BS1701" s="8"/>
      <c r="BT1701" s="8"/>
      <c r="BU1701" s="8"/>
      <c r="BV1701" s="8"/>
      <c r="BW1701" s="8"/>
      <c r="BX1701" s="8"/>
    </row>
    <row r="1702" spans="34:76">
      <c r="AH1702" s="105"/>
      <c r="AI1702" s="105"/>
      <c r="AJ1702" s="105"/>
      <c r="AK1702" s="105"/>
      <c r="AL1702" s="105"/>
      <c r="AM1702" s="105"/>
      <c r="AN1702" s="105"/>
      <c r="AO1702" s="105"/>
      <c r="BA1702" s="8"/>
      <c r="BB1702" s="8"/>
      <c r="BC1702" s="8"/>
      <c r="BD1702" s="8"/>
      <c r="BE1702" s="8"/>
      <c r="BF1702" s="8"/>
      <c r="BG1702" s="8"/>
      <c r="BH1702" s="8"/>
      <c r="BI1702" s="8"/>
      <c r="BJ1702" s="8"/>
      <c r="BK1702" s="8"/>
      <c r="BL1702" s="8"/>
      <c r="BM1702" s="8"/>
      <c r="BN1702" s="8"/>
      <c r="BO1702" s="8"/>
      <c r="BP1702" s="8"/>
      <c r="BQ1702" s="8"/>
      <c r="BR1702" s="8"/>
      <c r="BS1702" s="8"/>
      <c r="BT1702" s="8"/>
      <c r="BU1702" s="8"/>
      <c r="BV1702" s="8"/>
      <c r="BW1702" s="8"/>
      <c r="BX1702" s="8"/>
    </row>
    <row r="1703" spans="34:76">
      <c r="AH1703" s="105"/>
      <c r="AI1703" s="105"/>
      <c r="AJ1703" s="105"/>
      <c r="AK1703" s="105"/>
      <c r="AL1703" s="105"/>
      <c r="AM1703" s="105"/>
      <c r="AN1703" s="105"/>
      <c r="AO1703" s="105"/>
      <c r="BA1703" s="8"/>
      <c r="BB1703" s="8"/>
      <c r="BC1703" s="8"/>
      <c r="BD1703" s="8"/>
      <c r="BE1703" s="8"/>
      <c r="BF1703" s="8"/>
      <c r="BG1703" s="8"/>
      <c r="BH1703" s="8"/>
      <c r="BI1703" s="8"/>
      <c r="BJ1703" s="8"/>
      <c r="BK1703" s="8"/>
      <c r="BL1703" s="8"/>
      <c r="BM1703" s="8"/>
      <c r="BN1703" s="8"/>
      <c r="BO1703" s="8"/>
      <c r="BP1703" s="8"/>
      <c r="BQ1703" s="8"/>
      <c r="BR1703" s="8"/>
      <c r="BS1703" s="8"/>
      <c r="BT1703" s="8"/>
      <c r="BU1703" s="8"/>
      <c r="BV1703" s="8"/>
      <c r="BW1703" s="8"/>
      <c r="BX1703" s="8"/>
    </row>
    <row r="1704" spans="34:76">
      <c r="AH1704" s="105"/>
      <c r="AI1704" s="105"/>
      <c r="AJ1704" s="105"/>
      <c r="AK1704" s="105"/>
      <c r="AL1704" s="105"/>
      <c r="AM1704" s="105"/>
      <c r="AN1704" s="105"/>
      <c r="AO1704" s="105"/>
      <c r="BA1704" s="8"/>
      <c r="BB1704" s="8"/>
      <c r="BC1704" s="8"/>
      <c r="BD1704" s="8"/>
      <c r="BE1704" s="8"/>
      <c r="BF1704" s="8"/>
      <c r="BG1704" s="8"/>
      <c r="BH1704" s="8"/>
      <c r="BI1704" s="8"/>
      <c r="BJ1704" s="8"/>
      <c r="BK1704" s="8"/>
      <c r="BL1704" s="8"/>
      <c r="BM1704" s="8"/>
      <c r="BN1704" s="8"/>
      <c r="BO1704" s="8"/>
      <c r="BP1704" s="8"/>
      <c r="BQ1704" s="8"/>
      <c r="BR1704" s="8"/>
      <c r="BS1704" s="8"/>
      <c r="BT1704" s="8"/>
      <c r="BU1704" s="8"/>
      <c r="BV1704" s="8"/>
      <c r="BW1704" s="8"/>
      <c r="BX1704" s="8"/>
    </row>
    <row r="1705" spans="34:76">
      <c r="AH1705" s="105"/>
      <c r="AI1705" s="105"/>
      <c r="AJ1705" s="105"/>
      <c r="AK1705" s="105"/>
      <c r="AL1705" s="105"/>
      <c r="AM1705" s="105"/>
      <c r="AN1705" s="105"/>
      <c r="AO1705" s="105"/>
      <c r="BA1705" s="8"/>
      <c r="BB1705" s="8"/>
      <c r="BC1705" s="8"/>
      <c r="BD1705" s="8"/>
      <c r="BE1705" s="8"/>
      <c r="BF1705" s="8"/>
      <c r="BG1705" s="8"/>
      <c r="BH1705" s="8"/>
      <c r="BI1705" s="8"/>
      <c r="BJ1705" s="8"/>
      <c r="BK1705" s="8"/>
      <c r="BL1705" s="8"/>
      <c r="BM1705" s="8"/>
      <c r="BN1705" s="8"/>
      <c r="BO1705" s="8"/>
      <c r="BP1705" s="8"/>
      <c r="BQ1705" s="8"/>
      <c r="BR1705" s="8"/>
      <c r="BS1705" s="8"/>
      <c r="BT1705" s="8"/>
      <c r="BU1705" s="8"/>
      <c r="BV1705" s="8"/>
      <c r="BW1705" s="8"/>
      <c r="BX1705" s="8"/>
    </row>
    <row r="1706" spans="34:76">
      <c r="AH1706" s="105"/>
      <c r="AI1706" s="105"/>
      <c r="AJ1706" s="105"/>
      <c r="AK1706" s="105"/>
      <c r="AL1706" s="105"/>
      <c r="AM1706" s="105"/>
      <c r="AN1706" s="105"/>
      <c r="AO1706" s="105"/>
      <c r="BA1706" s="8"/>
      <c r="BB1706" s="8"/>
      <c r="BC1706" s="8"/>
      <c r="BD1706" s="8"/>
      <c r="BE1706" s="8"/>
      <c r="BF1706" s="8"/>
      <c r="BG1706" s="8"/>
      <c r="BH1706" s="8"/>
      <c r="BI1706" s="8"/>
      <c r="BJ1706" s="8"/>
      <c r="BK1706" s="8"/>
      <c r="BL1706" s="8"/>
      <c r="BM1706" s="8"/>
      <c r="BN1706" s="8"/>
      <c r="BO1706" s="8"/>
      <c r="BP1706" s="8"/>
      <c r="BQ1706" s="8"/>
      <c r="BR1706" s="8"/>
      <c r="BS1706" s="8"/>
      <c r="BT1706" s="8"/>
      <c r="BU1706" s="8"/>
      <c r="BV1706" s="8"/>
      <c r="BW1706" s="8"/>
      <c r="BX1706" s="8"/>
    </row>
    <row r="1707" spans="34:76">
      <c r="AH1707" s="105"/>
      <c r="AI1707" s="105"/>
      <c r="AJ1707" s="105"/>
      <c r="AK1707" s="105"/>
      <c r="AL1707" s="105"/>
      <c r="AM1707" s="105"/>
      <c r="AN1707" s="105"/>
      <c r="AO1707" s="105"/>
      <c r="BA1707" s="8"/>
      <c r="BB1707" s="8"/>
      <c r="BC1707" s="8"/>
      <c r="BD1707" s="8"/>
      <c r="BE1707" s="8"/>
      <c r="BF1707" s="8"/>
      <c r="BG1707" s="8"/>
      <c r="BH1707" s="8"/>
      <c r="BI1707" s="8"/>
      <c r="BJ1707" s="8"/>
      <c r="BK1707" s="8"/>
      <c r="BL1707" s="8"/>
      <c r="BM1707" s="8"/>
      <c r="BN1707" s="8"/>
      <c r="BO1707" s="8"/>
      <c r="BP1707" s="8"/>
      <c r="BQ1707" s="8"/>
      <c r="BR1707" s="8"/>
      <c r="BS1707" s="8"/>
      <c r="BT1707" s="8"/>
      <c r="BU1707" s="8"/>
      <c r="BV1707" s="8"/>
      <c r="BW1707" s="8"/>
      <c r="BX1707" s="8"/>
    </row>
    <row r="1708" spans="34:76">
      <c r="AH1708" s="105"/>
      <c r="AI1708" s="105"/>
      <c r="AJ1708" s="105"/>
      <c r="AK1708" s="105"/>
      <c r="AL1708" s="105"/>
      <c r="AM1708" s="105"/>
      <c r="AN1708" s="105"/>
      <c r="AO1708" s="105"/>
      <c r="BA1708" s="8"/>
      <c r="BB1708" s="8"/>
      <c r="BC1708" s="8"/>
      <c r="BD1708" s="8"/>
      <c r="BE1708" s="8"/>
      <c r="BF1708" s="8"/>
      <c r="BG1708" s="8"/>
      <c r="BH1708" s="8"/>
      <c r="BI1708" s="8"/>
      <c r="BJ1708" s="8"/>
      <c r="BK1708" s="8"/>
      <c r="BL1708" s="8"/>
      <c r="BM1708" s="8"/>
      <c r="BN1708" s="8"/>
      <c r="BO1708" s="8"/>
      <c r="BP1708" s="8"/>
      <c r="BQ1708" s="8"/>
      <c r="BR1708" s="8"/>
      <c r="BS1708" s="8"/>
      <c r="BT1708" s="8"/>
      <c r="BU1708" s="8"/>
      <c r="BV1708" s="8"/>
      <c r="BW1708" s="8"/>
      <c r="BX1708" s="8"/>
    </row>
    <row r="1709" spans="34:76">
      <c r="AH1709" s="105"/>
      <c r="AI1709" s="105"/>
      <c r="AJ1709" s="105"/>
      <c r="AK1709" s="105"/>
      <c r="AL1709" s="105"/>
      <c r="AM1709" s="105"/>
      <c r="AN1709" s="105"/>
      <c r="AO1709" s="105"/>
      <c r="BA1709" s="8"/>
      <c r="BB1709" s="8"/>
      <c r="BC1709" s="8"/>
      <c r="BD1709" s="8"/>
      <c r="BE1709" s="8"/>
      <c r="BF1709" s="8"/>
      <c r="BG1709" s="8"/>
      <c r="BH1709" s="8"/>
      <c r="BI1709" s="8"/>
      <c r="BJ1709" s="8"/>
      <c r="BK1709" s="8"/>
      <c r="BL1709" s="8"/>
      <c r="BM1709" s="8"/>
      <c r="BN1709" s="8"/>
      <c r="BO1709" s="8"/>
      <c r="BP1709" s="8"/>
      <c r="BQ1709" s="8"/>
      <c r="BR1709" s="8"/>
      <c r="BS1709" s="8"/>
      <c r="BT1709" s="8"/>
      <c r="BU1709" s="8"/>
      <c r="BV1709" s="8"/>
      <c r="BW1709" s="8"/>
      <c r="BX1709" s="8"/>
    </row>
    <row r="1710" spans="34:76">
      <c r="AH1710" s="105"/>
      <c r="AI1710" s="105"/>
      <c r="AJ1710" s="105"/>
      <c r="AK1710" s="105"/>
      <c r="AL1710" s="105"/>
      <c r="AM1710" s="105"/>
      <c r="AN1710" s="105"/>
      <c r="AO1710" s="105"/>
      <c r="BA1710" s="8"/>
      <c r="BB1710" s="8"/>
      <c r="BC1710" s="8"/>
      <c r="BD1710" s="8"/>
      <c r="BE1710" s="8"/>
      <c r="BF1710" s="8"/>
      <c r="BG1710" s="8"/>
      <c r="BH1710" s="8"/>
      <c r="BI1710" s="8"/>
      <c r="BJ1710" s="8"/>
      <c r="BK1710" s="8"/>
      <c r="BL1710" s="8"/>
      <c r="BM1710" s="8"/>
      <c r="BN1710" s="8"/>
      <c r="BO1710" s="8"/>
      <c r="BP1710" s="8"/>
      <c r="BQ1710" s="8"/>
      <c r="BR1710" s="8"/>
      <c r="BS1710" s="8"/>
      <c r="BT1710" s="8"/>
      <c r="BU1710" s="8"/>
      <c r="BV1710" s="8"/>
      <c r="BW1710" s="8"/>
      <c r="BX1710" s="8"/>
    </row>
    <row r="1711" spans="34:76">
      <c r="AH1711" s="105"/>
      <c r="AI1711" s="105"/>
      <c r="AJ1711" s="105"/>
      <c r="AK1711" s="105"/>
      <c r="AL1711" s="105"/>
      <c r="AM1711" s="105"/>
      <c r="AN1711" s="105"/>
      <c r="AO1711" s="105"/>
      <c r="BA1711" s="8"/>
      <c r="BB1711" s="8"/>
      <c r="BC1711" s="8"/>
      <c r="BD1711" s="8"/>
      <c r="BE1711" s="8"/>
      <c r="BF1711" s="8"/>
      <c r="BG1711" s="8"/>
      <c r="BH1711" s="8"/>
      <c r="BI1711" s="8"/>
      <c r="BJ1711" s="8"/>
      <c r="BK1711" s="8"/>
      <c r="BL1711" s="8"/>
      <c r="BM1711" s="8"/>
      <c r="BN1711" s="8"/>
      <c r="BO1711" s="8"/>
      <c r="BP1711" s="8"/>
      <c r="BQ1711" s="8"/>
      <c r="BR1711" s="8"/>
      <c r="BS1711" s="8"/>
      <c r="BT1711" s="8"/>
      <c r="BU1711" s="8"/>
      <c r="BV1711" s="8"/>
      <c r="BW1711" s="8"/>
      <c r="BX1711" s="8"/>
    </row>
    <row r="1712" spans="34:76">
      <c r="AH1712" s="105"/>
      <c r="AI1712" s="105"/>
      <c r="AJ1712" s="105"/>
      <c r="AK1712" s="105"/>
      <c r="AL1712" s="105"/>
      <c r="AM1712" s="105"/>
      <c r="AN1712" s="105"/>
      <c r="AO1712" s="105"/>
      <c r="BA1712" s="8"/>
      <c r="BB1712" s="8"/>
      <c r="BC1712" s="8"/>
      <c r="BD1712" s="8"/>
      <c r="BE1712" s="8"/>
      <c r="BF1712" s="8"/>
      <c r="BG1712" s="8"/>
      <c r="BH1712" s="8"/>
      <c r="BI1712" s="8"/>
      <c r="BJ1712" s="8"/>
      <c r="BK1712" s="8"/>
      <c r="BL1712" s="8"/>
      <c r="BM1712" s="8"/>
      <c r="BN1712" s="8"/>
      <c r="BO1712" s="8"/>
      <c r="BP1712" s="8"/>
      <c r="BQ1712" s="8"/>
      <c r="BR1712" s="8"/>
      <c r="BS1712" s="8"/>
      <c r="BT1712" s="8"/>
      <c r="BU1712" s="8"/>
      <c r="BV1712" s="8"/>
      <c r="BW1712" s="8"/>
      <c r="BX1712" s="8"/>
    </row>
    <row r="1713" spans="34:76">
      <c r="AH1713" s="105"/>
      <c r="AI1713" s="105"/>
      <c r="AJ1713" s="105"/>
      <c r="AK1713" s="105"/>
      <c r="AL1713" s="105"/>
      <c r="AM1713" s="105"/>
      <c r="AN1713" s="105"/>
      <c r="AO1713" s="105"/>
      <c r="BA1713" s="8"/>
      <c r="BB1713" s="8"/>
      <c r="BC1713" s="8"/>
      <c r="BD1713" s="8"/>
      <c r="BE1713" s="8"/>
      <c r="BF1713" s="8"/>
      <c r="BG1713" s="8"/>
      <c r="BH1713" s="8"/>
      <c r="BI1713" s="8"/>
      <c r="BJ1713" s="8"/>
      <c r="BK1713" s="8"/>
      <c r="BL1713" s="8"/>
      <c r="BM1713" s="8"/>
      <c r="BN1713" s="8"/>
      <c r="BO1713" s="8"/>
      <c r="BP1713" s="8"/>
      <c r="BQ1713" s="8"/>
      <c r="BR1713" s="8"/>
      <c r="BS1713" s="8"/>
      <c r="BT1713" s="8"/>
      <c r="BU1713" s="8"/>
      <c r="BV1713" s="8"/>
      <c r="BW1713" s="8"/>
      <c r="BX1713" s="8"/>
    </row>
    <row r="1714" spans="34:76">
      <c r="AH1714" s="105"/>
      <c r="AI1714" s="105"/>
      <c r="AJ1714" s="105"/>
      <c r="AK1714" s="105"/>
      <c r="AL1714" s="105"/>
      <c r="AM1714" s="105"/>
      <c r="AN1714" s="105"/>
      <c r="AO1714" s="105"/>
      <c r="BA1714" s="8"/>
      <c r="BB1714" s="8"/>
      <c r="BC1714" s="8"/>
      <c r="BD1714" s="8"/>
      <c r="BE1714" s="8"/>
      <c r="BF1714" s="8"/>
      <c r="BG1714" s="8"/>
      <c r="BH1714" s="8"/>
      <c r="BI1714" s="8"/>
      <c r="BJ1714" s="8"/>
      <c r="BK1714" s="8"/>
      <c r="BL1714" s="8"/>
      <c r="BM1714" s="8"/>
      <c r="BN1714" s="8"/>
      <c r="BO1714" s="8"/>
      <c r="BP1714" s="8"/>
      <c r="BQ1714" s="8"/>
      <c r="BR1714" s="8"/>
      <c r="BS1714" s="8"/>
      <c r="BT1714" s="8"/>
      <c r="BU1714" s="8"/>
      <c r="BV1714" s="8"/>
      <c r="BW1714" s="8"/>
      <c r="BX1714" s="8"/>
    </row>
    <row r="1715" spans="34:76">
      <c r="AH1715" s="105"/>
      <c r="AI1715" s="105"/>
      <c r="AJ1715" s="105"/>
      <c r="AK1715" s="105"/>
      <c r="AL1715" s="105"/>
      <c r="AM1715" s="105"/>
      <c r="AN1715" s="105"/>
      <c r="AO1715" s="105"/>
      <c r="BA1715" s="8"/>
      <c r="BB1715" s="8"/>
      <c r="BC1715" s="8"/>
      <c r="BD1715" s="8"/>
      <c r="BE1715" s="8"/>
      <c r="BF1715" s="8"/>
      <c r="BG1715" s="8"/>
      <c r="BH1715" s="8"/>
      <c r="BI1715" s="8"/>
      <c r="BJ1715" s="8"/>
      <c r="BK1715" s="8"/>
      <c r="BL1715" s="8"/>
      <c r="BM1715" s="8"/>
      <c r="BN1715" s="8"/>
      <c r="BO1715" s="8"/>
      <c r="BP1715" s="8"/>
      <c r="BQ1715" s="8"/>
      <c r="BR1715" s="8"/>
      <c r="BS1715" s="8"/>
      <c r="BT1715" s="8"/>
      <c r="BU1715" s="8"/>
      <c r="BV1715" s="8"/>
      <c r="BW1715" s="8"/>
      <c r="BX1715" s="8"/>
    </row>
    <row r="1716" spans="34:76">
      <c r="AH1716" s="105"/>
      <c r="AI1716" s="105"/>
      <c r="AJ1716" s="105"/>
      <c r="AK1716" s="105"/>
      <c r="AL1716" s="105"/>
      <c r="AM1716" s="105"/>
      <c r="AN1716" s="105"/>
      <c r="AO1716" s="105"/>
      <c r="BA1716" s="8"/>
      <c r="BB1716" s="8"/>
      <c r="BC1716" s="8"/>
      <c r="BD1716" s="8"/>
      <c r="BE1716" s="8"/>
      <c r="BF1716" s="8"/>
      <c r="BG1716" s="8"/>
      <c r="BH1716" s="8"/>
      <c r="BI1716" s="8"/>
      <c r="BJ1716" s="8"/>
      <c r="BK1716" s="8"/>
      <c r="BL1716" s="8"/>
      <c r="BM1716" s="8"/>
      <c r="BN1716" s="8"/>
      <c r="BO1716" s="8"/>
      <c r="BP1716" s="8"/>
      <c r="BQ1716" s="8"/>
      <c r="BR1716" s="8"/>
      <c r="BS1716" s="8"/>
      <c r="BT1716" s="8"/>
      <c r="BU1716" s="8"/>
      <c r="BV1716" s="8"/>
      <c r="BW1716" s="8"/>
      <c r="BX1716" s="8"/>
    </row>
    <row r="1717" spans="34:76">
      <c r="AH1717" s="105"/>
      <c r="AI1717" s="105"/>
      <c r="AJ1717" s="105"/>
      <c r="AK1717" s="105"/>
      <c r="AL1717" s="105"/>
      <c r="AM1717" s="105"/>
      <c r="AN1717" s="105"/>
      <c r="AO1717" s="105"/>
      <c r="BA1717" s="8"/>
      <c r="BB1717" s="8"/>
      <c r="BC1717" s="8"/>
      <c r="BD1717" s="8"/>
      <c r="BE1717" s="8"/>
      <c r="BF1717" s="8"/>
      <c r="BG1717" s="8"/>
      <c r="BH1717" s="8"/>
      <c r="BI1717" s="8"/>
      <c r="BJ1717" s="8"/>
      <c r="BK1717" s="8"/>
      <c r="BL1717" s="8"/>
      <c r="BM1717" s="8"/>
      <c r="BN1717" s="8"/>
      <c r="BO1717" s="8"/>
      <c r="BP1717" s="8"/>
      <c r="BQ1717" s="8"/>
      <c r="BR1717" s="8"/>
      <c r="BS1717" s="8"/>
      <c r="BT1717" s="8"/>
      <c r="BU1717" s="8"/>
      <c r="BV1717" s="8"/>
      <c r="BW1717" s="8"/>
      <c r="BX1717" s="8"/>
    </row>
    <row r="1718" spans="34:76">
      <c r="AH1718" s="105"/>
      <c r="AI1718" s="105"/>
      <c r="AJ1718" s="105"/>
      <c r="AK1718" s="105"/>
      <c r="AL1718" s="105"/>
      <c r="AM1718" s="105"/>
      <c r="AN1718" s="105"/>
      <c r="AO1718" s="105"/>
      <c r="BA1718" s="8"/>
      <c r="BB1718" s="8"/>
      <c r="BC1718" s="8"/>
      <c r="BD1718" s="8"/>
      <c r="BE1718" s="8"/>
      <c r="BF1718" s="8"/>
      <c r="BG1718" s="8"/>
      <c r="BH1718" s="8"/>
      <c r="BI1718" s="8"/>
      <c r="BJ1718" s="8"/>
      <c r="BK1718" s="8"/>
      <c r="BL1718" s="8"/>
      <c r="BM1718" s="8"/>
      <c r="BN1718" s="8"/>
      <c r="BO1718" s="8"/>
      <c r="BP1718" s="8"/>
      <c r="BQ1718" s="8"/>
      <c r="BR1718" s="8"/>
      <c r="BS1718" s="8"/>
      <c r="BT1718" s="8"/>
      <c r="BU1718" s="8"/>
      <c r="BV1718" s="8"/>
      <c r="BW1718" s="8"/>
      <c r="BX1718" s="8"/>
    </row>
    <row r="1719" spans="34:76">
      <c r="AH1719" s="105"/>
      <c r="AI1719" s="105"/>
      <c r="AJ1719" s="105"/>
      <c r="AK1719" s="105"/>
      <c r="AL1719" s="105"/>
      <c r="AM1719" s="105"/>
      <c r="AN1719" s="105"/>
      <c r="AO1719" s="105"/>
      <c r="BA1719" s="8"/>
      <c r="BB1719" s="8"/>
      <c r="BC1719" s="8"/>
      <c r="BD1719" s="8"/>
      <c r="BE1719" s="8"/>
      <c r="BF1719" s="8"/>
      <c r="BG1719" s="8"/>
      <c r="BH1719" s="8"/>
      <c r="BI1719" s="8"/>
      <c r="BJ1719" s="8"/>
      <c r="BK1719" s="8"/>
      <c r="BL1719" s="8"/>
      <c r="BM1719" s="8"/>
      <c r="BN1719" s="8"/>
      <c r="BO1719" s="8"/>
      <c r="BP1719" s="8"/>
      <c r="BQ1719" s="8"/>
      <c r="BR1719" s="8"/>
      <c r="BS1719" s="8"/>
      <c r="BT1719" s="8"/>
      <c r="BU1719" s="8"/>
      <c r="BV1719" s="8"/>
      <c r="BW1719" s="8"/>
      <c r="BX1719" s="8"/>
    </row>
    <row r="1720" spans="34:76">
      <c r="AH1720" s="105"/>
      <c r="AI1720" s="105"/>
      <c r="AJ1720" s="105"/>
      <c r="AK1720" s="105"/>
      <c r="AL1720" s="105"/>
      <c r="AM1720" s="105"/>
      <c r="AN1720" s="105"/>
      <c r="AO1720" s="105"/>
      <c r="BA1720" s="8"/>
      <c r="BB1720" s="8"/>
      <c r="BC1720" s="8"/>
      <c r="BD1720" s="8"/>
      <c r="BE1720" s="8"/>
      <c r="BF1720" s="8"/>
      <c r="BG1720" s="8"/>
      <c r="BH1720" s="8"/>
      <c r="BI1720" s="8"/>
      <c r="BJ1720" s="8"/>
      <c r="BK1720" s="8"/>
      <c r="BL1720" s="8"/>
      <c r="BM1720" s="8"/>
      <c r="BN1720" s="8"/>
      <c r="BO1720" s="8"/>
      <c r="BP1720" s="8"/>
      <c r="BQ1720" s="8"/>
      <c r="BR1720" s="8"/>
      <c r="BS1720" s="8"/>
      <c r="BT1720" s="8"/>
      <c r="BU1720" s="8"/>
      <c r="BV1720" s="8"/>
      <c r="BW1720" s="8"/>
      <c r="BX1720" s="8"/>
    </row>
    <row r="1721" spans="34:76">
      <c r="AH1721" s="105"/>
      <c r="AI1721" s="105"/>
      <c r="AJ1721" s="105"/>
      <c r="AK1721" s="105"/>
      <c r="AL1721" s="105"/>
      <c r="AM1721" s="105"/>
      <c r="AN1721" s="105"/>
      <c r="AO1721" s="105"/>
      <c r="BA1721" s="8"/>
      <c r="BB1721" s="8"/>
      <c r="BC1721" s="8"/>
      <c r="BD1721" s="8"/>
      <c r="BE1721" s="8"/>
      <c r="BF1721" s="8"/>
      <c r="BG1721" s="8"/>
      <c r="BH1721" s="8"/>
      <c r="BI1721" s="8"/>
      <c r="BJ1721" s="8"/>
      <c r="BK1721" s="8"/>
      <c r="BL1721" s="8"/>
      <c r="BM1721" s="8"/>
      <c r="BN1721" s="8"/>
      <c r="BO1721" s="8"/>
      <c r="BP1721" s="8"/>
      <c r="BQ1721" s="8"/>
      <c r="BR1721" s="8"/>
      <c r="BS1721" s="8"/>
      <c r="BT1721" s="8"/>
      <c r="BU1721" s="8"/>
      <c r="BV1721" s="8"/>
      <c r="BW1721" s="8"/>
      <c r="BX1721" s="8"/>
    </row>
    <row r="1722" spans="34:76">
      <c r="AH1722" s="105"/>
      <c r="AI1722" s="105"/>
      <c r="AJ1722" s="105"/>
      <c r="AK1722" s="105"/>
      <c r="AL1722" s="105"/>
      <c r="AM1722" s="105"/>
      <c r="AN1722" s="105"/>
      <c r="AO1722" s="105"/>
      <c r="BA1722" s="8"/>
      <c r="BB1722" s="8"/>
      <c r="BC1722" s="8"/>
      <c r="BD1722" s="8"/>
      <c r="BE1722" s="8"/>
      <c r="BF1722" s="8"/>
      <c r="BG1722" s="8"/>
      <c r="BH1722" s="8"/>
      <c r="BI1722" s="8"/>
      <c r="BJ1722" s="8"/>
      <c r="BK1722" s="8"/>
      <c r="BL1722" s="8"/>
      <c r="BM1722" s="8"/>
      <c r="BN1722" s="8"/>
      <c r="BO1722" s="8"/>
      <c r="BP1722" s="8"/>
      <c r="BQ1722" s="8"/>
      <c r="BR1722" s="8"/>
      <c r="BS1722" s="8"/>
      <c r="BT1722" s="8"/>
      <c r="BU1722" s="8"/>
      <c r="BV1722" s="8"/>
      <c r="BW1722" s="8"/>
      <c r="BX1722" s="8"/>
    </row>
    <row r="1723" spans="34:76">
      <c r="AH1723" s="105"/>
      <c r="AI1723" s="105"/>
      <c r="AJ1723" s="105"/>
      <c r="AK1723" s="105"/>
      <c r="AL1723" s="105"/>
      <c r="AM1723" s="105"/>
      <c r="AN1723" s="105"/>
      <c r="AO1723" s="105"/>
      <c r="BA1723" s="8"/>
      <c r="BB1723" s="8"/>
      <c r="BC1723" s="8"/>
      <c r="BD1723" s="8"/>
      <c r="BE1723" s="8"/>
      <c r="BF1723" s="8"/>
      <c r="BG1723" s="8"/>
      <c r="BH1723" s="8"/>
      <c r="BI1723" s="8"/>
      <c r="BJ1723" s="8"/>
      <c r="BK1723" s="8"/>
      <c r="BL1723" s="8"/>
      <c r="BM1723" s="8"/>
      <c r="BN1723" s="8"/>
      <c r="BO1723" s="8"/>
      <c r="BP1723" s="8"/>
      <c r="BQ1723" s="8"/>
      <c r="BR1723" s="8"/>
      <c r="BS1723" s="8"/>
      <c r="BT1723" s="8"/>
      <c r="BU1723" s="8"/>
      <c r="BV1723" s="8"/>
      <c r="BW1723" s="8"/>
      <c r="BX1723" s="8"/>
    </row>
    <row r="1724" spans="34:76">
      <c r="AH1724" s="105"/>
      <c r="AI1724" s="105"/>
      <c r="AJ1724" s="105"/>
      <c r="AK1724" s="105"/>
      <c r="AL1724" s="105"/>
      <c r="AM1724" s="105"/>
      <c r="AN1724" s="105"/>
      <c r="AO1724" s="105"/>
      <c r="BA1724" s="8"/>
      <c r="BB1724" s="8"/>
      <c r="BC1724" s="8"/>
      <c r="BD1724" s="8"/>
      <c r="BE1724" s="8"/>
      <c r="BF1724" s="8"/>
      <c r="BG1724" s="8"/>
      <c r="BH1724" s="8"/>
      <c r="BI1724" s="8"/>
      <c r="BJ1724" s="8"/>
      <c r="BK1724" s="8"/>
      <c r="BL1724" s="8"/>
      <c r="BM1724" s="8"/>
      <c r="BN1724" s="8"/>
      <c r="BO1724" s="8"/>
      <c r="BP1724" s="8"/>
      <c r="BQ1724" s="8"/>
      <c r="BR1724" s="8"/>
      <c r="BS1724" s="8"/>
      <c r="BT1724" s="8"/>
      <c r="BU1724" s="8"/>
      <c r="BV1724" s="8"/>
      <c r="BW1724" s="8"/>
      <c r="BX1724" s="8"/>
    </row>
    <row r="1725" spans="34:76">
      <c r="AH1725" s="105"/>
      <c r="AI1725" s="105"/>
      <c r="AJ1725" s="105"/>
      <c r="AK1725" s="105"/>
      <c r="AL1725" s="105"/>
      <c r="AM1725" s="105"/>
      <c r="AN1725" s="105"/>
      <c r="AO1725" s="105"/>
      <c r="BA1725" s="8"/>
      <c r="BB1725" s="8"/>
      <c r="BC1725" s="8"/>
      <c r="BD1725" s="8"/>
      <c r="BE1725" s="8"/>
      <c r="BF1725" s="8"/>
      <c r="BG1725" s="8"/>
      <c r="BH1725" s="8"/>
      <c r="BI1725" s="8"/>
      <c r="BJ1725" s="8"/>
      <c r="BK1725" s="8"/>
      <c r="BL1725" s="8"/>
      <c r="BM1725" s="8"/>
      <c r="BN1725" s="8"/>
      <c r="BO1725" s="8"/>
      <c r="BP1725" s="8"/>
      <c r="BQ1725" s="8"/>
      <c r="BR1725" s="8"/>
      <c r="BS1725" s="8"/>
      <c r="BT1725" s="8"/>
      <c r="BU1725" s="8"/>
      <c r="BV1725" s="8"/>
      <c r="BW1725" s="8"/>
      <c r="BX1725" s="8"/>
    </row>
    <row r="1726" spans="34:76">
      <c r="AH1726" s="105"/>
      <c r="AI1726" s="105"/>
      <c r="AJ1726" s="105"/>
      <c r="AK1726" s="105"/>
      <c r="AL1726" s="105"/>
      <c r="AM1726" s="105"/>
      <c r="AN1726" s="105"/>
      <c r="AO1726" s="105"/>
      <c r="BA1726" s="8"/>
      <c r="BB1726" s="8"/>
      <c r="BC1726" s="8"/>
      <c r="BD1726" s="8"/>
      <c r="BE1726" s="8"/>
      <c r="BF1726" s="8"/>
      <c r="BG1726" s="8"/>
      <c r="BH1726" s="8"/>
      <c r="BI1726" s="8"/>
      <c r="BJ1726" s="8"/>
      <c r="BK1726" s="8"/>
      <c r="BL1726" s="8"/>
      <c r="BM1726" s="8"/>
      <c r="BN1726" s="8"/>
      <c r="BO1726" s="8"/>
      <c r="BP1726" s="8"/>
      <c r="BQ1726" s="8"/>
      <c r="BR1726" s="8"/>
      <c r="BS1726" s="8"/>
      <c r="BT1726" s="8"/>
      <c r="BU1726" s="8"/>
      <c r="BV1726" s="8"/>
      <c r="BW1726" s="8"/>
      <c r="BX1726" s="8"/>
    </row>
    <row r="1727" spans="34:76">
      <c r="AH1727" s="105"/>
      <c r="AI1727" s="105"/>
      <c r="AJ1727" s="105"/>
      <c r="AK1727" s="105"/>
      <c r="AL1727" s="105"/>
      <c r="AM1727" s="105"/>
      <c r="AN1727" s="105"/>
      <c r="AO1727" s="105"/>
      <c r="BA1727" s="8"/>
      <c r="BB1727" s="8"/>
      <c r="BC1727" s="8"/>
      <c r="BD1727" s="8"/>
      <c r="BE1727" s="8"/>
      <c r="BF1727" s="8"/>
      <c r="BG1727" s="8"/>
      <c r="BH1727" s="8"/>
      <c r="BI1727" s="8"/>
      <c r="BJ1727" s="8"/>
      <c r="BK1727" s="8"/>
      <c r="BL1727" s="8"/>
      <c r="BM1727" s="8"/>
      <c r="BN1727" s="8"/>
      <c r="BO1727" s="8"/>
      <c r="BP1727" s="8"/>
      <c r="BQ1727" s="8"/>
      <c r="BR1727" s="8"/>
      <c r="BS1727" s="8"/>
      <c r="BT1727" s="8"/>
      <c r="BU1727" s="8"/>
      <c r="BV1727" s="8"/>
      <c r="BW1727" s="8"/>
      <c r="BX1727" s="8"/>
    </row>
    <row r="1728" spans="34:76">
      <c r="AH1728" s="105"/>
      <c r="AI1728" s="105"/>
      <c r="AJ1728" s="105"/>
      <c r="AK1728" s="105"/>
      <c r="AL1728" s="105"/>
      <c r="AM1728" s="105"/>
      <c r="AN1728" s="105"/>
      <c r="AO1728" s="105"/>
      <c r="BA1728" s="8"/>
      <c r="BB1728" s="8"/>
      <c r="BC1728" s="8"/>
      <c r="BD1728" s="8"/>
      <c r="BE1728" s="8"/>
      <c r="BF1728" s="8"/>
      <c r="BG1728" s="8"/>
      <c r="BH1728" s="8"/>
      <c r="BI1728" s="8"/>
      <c r="BJ1728" s="8"/>
      <c r="BK1728" s="8"/>
      <c r="BL1728" s="8"/>
      <c r="BM1728" s="8"/>
      <c r="BN1728" s="8"/>
      <c r="BO1728" s="8"/>
      <c r="BP1728" s="8"/>
      <c r="BQ1728" s="8"/>
      <c r="BR1728" s="8"/>
      <c r="BS1728" s="8"/>
      <c r="BT1728" s="8"/>
      <c r="BU1728" s="8"/>
      <c r="BV1728" s="8"/>
      <c r="BW1728" s="8"/>
      <c r="BX1728" s="8"/>
    </row>
    <row r="1729" spans="1:76">
      <c r="AH1729" s="105"/>
      <c r="AI1729" s="105"/>
      <c r="AJ1729" s="105"/>
      <c r="AK1729" s="105"/>
      <c r="AL1729" s="105"/>
      <c r="AM1729" s="105"/>
      <c r="AN1729" s="105"/>
      <c r="AO1729" s="105"/>
      <c r="BA1729" s="8"/>
      <c r="BB1729" s="8"/>
      <c r="BC1729" s="8"/>
      <c r="BD1729" s="8"/>
      <c r="BE1729" s="8"/>
      <c r="BF1729" s="8"/>
      <c r="BG1729" s="8"/>
      <c r="BH1729" s="8"/>
      <c r="BI1729" s="8"/>
      <c r="BJ1729" s="8"/>
      <c r="BK1729" s="8"/>
      <c r="BL1729" s="8"/>
      <c r="BM1729" s="8"/>
      <c r="BN1729" s="8"/>
      <c r="BO1729" s="8"/>
      <c r="BP1729" s="8"/>
      <c r="BQ1729" s="8"/>
      <c r="BR1729" s="8"/>
      <c r="BS1729" s="8"/>
      <c r="BT1729" s="8"/>
      <c r="BU1729" s="8"/>
      <c r="BV1729" s="8"/>
      <c r="BW1729" s="8"/>
      <c r="BX1729" s="8"/>
    </row>
    <row r="1730" spans="1:76">
      <c r="AH1730" s="105"/>
      <c r="AI1730" s="105"/>
      <c r="AJ1730" s="105"/>
      <c r="AK1730" s="105"/>
      <c r="AL1730" s="105"/>
      <c r="AM1730" s="105"/>
      <c r="AN1730" s="105"/>
      <c r="AO1730" s="105"/>
      <c r="BA1730" s="8"/>
      <c r="BB1730" s="8"/>
      <c r="BC1730" s="8"/>
      <c r="BD1730" s="8"/>
      <c r="BE1730" s="8"/>
      <c r="BF1730" s="8"/>
      <c r="BG1730" s="8"/>
      <c r="BH1730" s="8"/>
      <c r="BI1730" s="8"/>
      <c r="BJ1730" s="8"/>
      <c r="BK1730" s="8"/>
      <c r="BL1730" s="8"/>
      <c r="BM1730" s="8"/>
      <c r="BN1730" s="8"/>
      <c r="BO1730" s="8"/>
      <c r="BP1730" s="8"/>
      <c r="BQ1730" s="8"/>
      <c r="BR1730" s="8"/>
      <c r="BS1730" s="8"/>
      <c r="BT1730" s="8"/>
      <c r="BU1730" s="8"/>
      <c r="BV1730" s="8"/>
      <c r="BW1730" s="8"/>
      <c r="BX1730" s="8"/>
    </row>
    <row r="1731" spans="1:76">
      <c r="AH1731" s="105"/>
      <c r="AI1731" s="105"/>
      <c r="AJ1731" s="105"/>
      <c r="AK1731" s="105"/>
      <c r="AL1731" s="105"/>
      <c r="AM1731" s="105"/>
      <c r="AN1731" s="105"/>
      <c r="AO1731" s="105"/>
      <c r="BA1731" s="8"/>
      <c r="BB1731" s="8"/>
      <c r="BC1731" s="8"/>
      <c r="BD1731" s="8"/>
      <c r="BE1731" s="8"/>
      <c r="BF1731" s="8"/>
      <c r="BG1731" s="8"/>
      <c r="BH1731" s="8"/>
      <c r="BI1731" s="8"/>
      <c r="BJ1731" s="8"/>
      <c r="BK1731" s="8"/>
      <c r="BL1731" s="8"/>
      <c r="BM1731" s="8"/>
      <c r="BN1731" s="8"/>
      <c r="BO1731" s="8"/>
      <c r="BP1731" s="8"/>
      <c r="BQ1731" s="8"/>
      <c r="BR1731" s="8"/>
      <c r="BS1731" s="8"/>
      <c r="BT1731" s="8"/>
      <c r="BU1731" s="8"/>
      <c r="BV1731" s="8"/>
      <c r="BW1731" s="8"/>
      <c r="BX1731" s="8"/>
    </row>
    <row r="1732" spans="1:76">
      <c r="AH1732" s="105"/>
      <c r="AI1732" s="105"/>
      <c r="AJ1732" s="105"/>
      <c r="AK1732" s="105"/>
      <c r="AL1732" s="105"/>
      <c r="AM1732" s="105"/>
      <c r="AN1732" s="105"/>
      <c r="AO1732" s="105"/>
      <c r="BA1732" s="8"/>
      <c r="BB1732" s="8"/>
      <c r="BC1732" s="8"/>
      <c r="BD1732" s="8"/>
      <c r="BE1732" s="8"/>
      <c r="BF1732" s="8"/>
      <c r="BG1732" s="8"/>
      <c r="BH1732" s="8"/>
      <c r="BI1732" s="8"/>
      <c r="BJ1732" s="8"/>
      <c r="BK1732" s="8"/>
      <c r="BL1732" s="8"/>
      <c r="BM1732" s="8"/>
      <c r="BN1732" s="8"/>
      <c r="BO1732" s="8"/>
      <c r="BP1732" s="8"/>
      <c r="BQ1732" s="8"/>
      <c r="BR1732" s="8"/>
      <c r="BS1732" s="8"/>
      <c r="BT1732" s="8"/>
      <c r="BU1732" s="8"/>
      <c r="BV1732" s="8"/>
      <c r="BW1732" s="8"/>
      <c r="BX1732" s="8"/>
    </row>
    <row r="1733" spans="1:76">
      <c r="AH1733" s="105"/>
      <c r="AI1733" s="105"/>
      <c r="AJ1733" s="105"/>
      <c r="AK1733" s="105"/>
      <c r="AL1733" s="105"/>
      <c r="AM1733" s="105"/>
      <c r="AN1733" s="105"/>
      <c r="AO1733" s="105"/>
      <c r="BA1733" s="8"/>
      <c r="BB1733" s="8"/>
      <c r="BC1733" s="8"/>
      <c r="BD1733" s="8"/>
      <c r="BE1733" s="8"/>
      <c r="BF1733" s="8"/>
      <c r="BG1733" s="8"/>
      <c r="BH1733" s="8"/>
      <c r="BI1733" s="8"/>
      <c r="BJ1733" s="8"/>
      <c r="BK1733" s="8"/>
      <c r="BL1733" s="8"/>
      <c r="BM1733" s="8"/>
      <c r="BN1733" s="8"/>
      <c r="BO1733" s="8"/>
      <c r="BP1733" s="8"/>
      <c r="BQ1733" s="8"/>
      <c r="BR1733" s="8"/>
      <c r="BS1733" s="8"/>
      <c r="BT1733" s="8"/>
      <c r="BU1733" s="8"/>
      <c r="BV1733" s="8"/>
      <c r="BW1733" s="8"/>
      <c r="BX1733" s="8"/>
    </row>
    <row r="1734" spans="1:76">
      <c r="AH1734" s="105"/>
      <c r="AI1734" s="105"/>
      <c r="AJ1734" s="105"/>
      <c r="AK1734" s="105"/>
      <c r="AL1734" s="105"/>
      <c r="AM1734" s="105"/>
      <c r="AN1734" s="105"/>
      <c r="AO1734" s="105"/>
      <c r="BA1734" s="8"/>
      <c r="BB1734" s="8"/>
      <c r="BC1734" s="8"/>
      <c r="BD1734" s="8"/>
      <c r="BE1734" s="8"/>
      <c r="BF1734" s="8"/>
      <c r="BG1734" s="8"/>
      <c r="BH1734" s="8"/>
      <c r="BI1734" s="8"/>
      <c r="BJ1734" s="8"/>
      <c r="BK1734" s="8"/>
      <c r="BL1734" s="8"/>
      <c r="BM1734" s="8"/>
      <c r="BN1734" s="8"/>
      <c r="BO1734" s="8"/>
      <c r="BP1734" s="8"/>
      <c r="BQ1734" s="8"/>
      <c r="BR1734" s="8"/>
      <c r="BS1734" s="8"/>
      <c r="BT1734" s="8"/>
      <c r="BU1734" s="8"/>
      <c r="BV1734" s="8"/>
      <c r="BW1734" s="8"/>
      <c r="BX1734" s="8"/>
    </row>
    <row r="1735" spans="1:76">
      <c r="AH1735" s="105"/>
      <c r="AI1735" s="105"/>
      <c r="AJ1735" s="105"/>
      <c r="AK1735" s="105"/>
      <c r="AL1735" s="105"/>
      <c r="AM1735" s="105"/>
      <c r="AN1735" s="105"/>
      <c r="AO1735" s="105"/>
      <c r="BA1735" s="8"/>
      <c r="BB1735" s="8"/>
      <c r="BC1735" s="8"/>
      <c r="BD1735" s="8"/>
      <c r="BE1735" s="8"/>
      <c r="BF1735" s="8"/>
      <c r="BG1735" s="8"/>
      <c r="BH1735" s="8"/>
      <c r="BI1735" s="8"/>
      <c r="BJ1735" s="8"/>
      <c r="BK1735" s="8"/>
      <c r="BL1735" s="8"/>
      <c r="BM1735" s="8"/>
      <c r="BN1735" s="8"/>
      <c r="BO1735" s="8"/>
      <c r="BP1735" s="8"/>
      <c r="BQ1735" s="8"/>
      <c r="BR1735" s="8"/>
      <c r="BS1735" s="8"/>
      <c r="BT1735" s="8"/>
      <c r="BU1735" s="8"/>
      <c r="BV1735" s="8"/>
      <c r="BW1735" s="8"/>
      <c r="BX1735" s="8"/>
    </row>
    <row r="1736" spans="1:76">
      <c r="AH1736" s="105"/>
      <c r="AI1736" s="105"/>
      <c r="AJ1736" s="105"/>
      <c r="AK1736" s="105"/>
      <c r="AL1736" s="105"/>
      <c r="AM1736" s="105"/>
      <c r="AN1736" s="105"/>
      <c r="AO1736" s="105"/>
      <c r="BA1736" s="8"/>
      <c r="BB1736" s="8"/>
      <c r="BC1736" s="8"/>
      <c r="BD1736" s="8"/>
      <c r="BE1736" s="8"/>
      <c r="BF1736" s="8"/>
      <c r="BG1736" s="8"/>
      <c r="BH1736" s="8"/>
      <c r="BI1736" s="8"/>
      <c r="BJ1736" s="8"/>
      <c r="BK1736" s="8"/>
      <c r="BL1736" s="8"/>
      <c r="BM1736" s="8"/>
      <c r="BN1736" s="8"/>
      <c r="BO1736" s="8"/>
      <c r="BP1736" s="8"/>
      <c r="BQ1736" s="8"/>
      <c r="BR1736" s="8"/>
      <c r="BS1736" s="8"/>
      <c r="BT1736" s="8"/>
      <c r="BU1736" s="8"/>
      <c r="BV1736" s="8"/>
      <c r="BW1736" s="8"/>
      <c r="BX1736" s="8"/>
    </row>
    <row r="1737" spans="1:76">
      <c r="AH1737" s="105"/>
      <c r="AI1737" s="105"/>
      <c r="AJ1737" s="105"/>
      <c r="AK1737" s="105"/>
      <c r="AL1737" s="105"/>
      <c r="AM1737" s="105"/>
      <c r="AN1737" s="105"/>
      <c r="AO1737" s="105"/>
      <c r="BA1737" s="8"/>
      <c r="BB1737" s="8"/>
      <c r="BC1737" s="8"/>
      <c r="BD1737" s="8"/>
      <c r="BE1737" s="8"/>
      <c r="BF1737" s="8"/>
      <c r="BG1737" s="8"/>
      <c r="BH1737" s="8"/>
      <c r="BI1737" s="8"/>
      <c r="BJ1737" s="8"/>
      <c r="BK1737" s="8"/>
      <c r="BL1737" s="8"/>
      <c r="BM1737" s="8"/>
      <c r="BN1737" s="8"/>
      <c r="BO1737" s="8"/>
      <c r="BP1737" s="8"/>
      <c r="BQ1737" s="8"/>
      <c r="BR1737" s="8"/>
      <c r="BS1737" s="8"/>
      <c r="BT1737" s="8"/>
      <c r="BU1737" s="8"/>
      <c r="BV1737" s="8"/>
      <c r="BW1737" s="8"/>
      <c r="BX1737" s="8"/>
    </row>
    <row r="1738" spans="1:76">
      <c r="AH1738" s="105"/>
      <c r="AI1738" s="105"/>
      <c r="AJ1738" s="105"/>
      <c r="AK1738" s="105"/>
      <c r="AL1738" s="105"/>
      <c r="AM1738" s="105"/>
      <c r="AN1738" s="105"/>
      <c r="AO1738" s="105"/>
      <c r="BA1738" s="8"/>
      <c r="BB1738" s="8"/>
      <c r="BC1738" s="8"/>
      <c r="BD1738" s="8"/>
      <c r="BE1738" s="8"/>
      <c r="BF1738" s="8"/>
      <c r="BG1738" s="8"/>
      <c r="BH1738" s="8"/>
      <c r="BI1738" s="8"/>
      <c r="BJ1738" s="8"/>
      <c r="BK1738" s="8"/>
      <c r="BL1738" s="8"/>
      <c r="BM1738" s="8"/>
      <c r="BN1738" s="8"/>
      <c r="BO1738" s="8"/>
      <c r="BP1738" s="8"/>
      <c r="BQ1738" s="8"/>
      <c r="BR1738" s="8"/>
      <c r="BS1738" s="8"/>
      <c r="BT1738" s="8"/>
      <c r="BU1738" s="8"/>
      <c r="BV1738" s="8"/>
      <c r="BW1738" s="8"/>
      <c r="BX1738" s="8"/>
    </row>
    <row r="1739" spans="1:76">
      <c r="AH1739" s="35"/>
      <c r="AI1739" s="35"/>
      <c r="AJ1739" s="35"/>
      <c r="AK1739" s="35"/>
      <c r="AL1739" s="35"/>
      <c r="AM1739" s="35"/>
      <c r="AN1739" s="35"/>
      <c r="AO1739" s="35"/>
      <c r="AP1739" s="35"/>
      <c r="BA1739" s="8"/>
      <c r="BB1739" s="8"/>
      <c r="BC1739" s="8"/>
      <c r="BD1739" s="8"/>
      <c r="BE1739" s="8"/>
      <c r="BF1739" s="8"/>
      <c r="BG1739" s="8"/>
      <c r="BH1739" s="8"/>
      <c r="BI1739" s="8"/>
      <c r="BJ1739" s="8"/>
      <c r="BK1739" s="8"/>
      <c r="BL1739" s="8"/>
      <c r="BM1739" s="8"/>
      <c r="BN1739" s="8"/>
      <c r="BO1739" s="8"/>
      <c r="BP1739" s="8"/>
      <c r="BQ1739" s="8"/>
      <c r="BR1739" s="8"/>
      <c r="BS1739" s="8"/>
      <c r="BT1739" s="8"/>
      <c r="BU1739" s="8"/>
      <c r="BV1739" s="8"/>
      <c r="BW1739" s="8"/>
      <c r="BX1739" s="8"/>
    </row>
    <row r="1740" spans="1:76">
      <c r="AH1740" s="35"/>
      <c r="AI1740" s="35"/>
      <c r="AJ1740" s="35"/>
      <c r="AK1740" s="35"/>
      <c r="AL1740" s="35"/>
      <c r="AM1740" s="35"/>
      <c r="AN1740" s="35"/>
      <c r="AO1740" s="35"/>
      <c r="AP1740" s="35"/>
      <c r="BA1740" s="8"/>
      <c r="BB1740" s="8"/>
      <c r="BC1740" s="8"/>
      <c r="BD1740" s="8"/>
      <c r="BE1740" s="8"/>
      <c r="BF1740" s="8"/>
      <c r="BG1740" s="8"/>
      <c r="BH1740" s="8"/>
      <c r="BI1740" s="8"/>
      <c r="BJ1740" s="8"/>
      <c r="BK1740" s="8"/>
      <c r="BL1740" s="8"/>
      <c r="BM1740" s="8"/>
      <c r="BN1740" s="8"/>
      <c r="BO1740" s="8"/>
      <c r="BP1740" s="8"/>
      <c r="BQ1740" s="8"/>
      <c r="BR1740" s="8"/>
      <c r="BS1740" s="8"/>
      <c r="BT1740" s="8"/>
      <c r="BU1740" s="8"/>
      <c r="BV1740" s="8"/>
      <c r="BW1740" s="8"/>
      <c r="BX1740" s="8"/>
    </row>
    <row r="1741" spans="1:76">
      <c r="AH1741" s="35"/>
      <c r="AI1741" s="35"/>
      <c r="AJ1741" s="35"/>
      <c r="AK1741" s="35"/>
      <c r="AL1741" s="35"/>
      <c r="AM1741" s="35"/>
      <c r="AN1741" s="35"/>
      <c r="AO1741" s="35"/>
      <c r="AP1741" s="35"/>
      <c r="BA1741" s="8"/>
      <c r="BB1741" s="8"/>
      <c r="BC1741" s="8"/>
      <c r="BD1741" s="8"/>
      <c r="BE1741" s="8"/>
      <c r="BF1741" s="8"/>
      <c r="BG1741" s="8"/>
      <c r="BH1741" s="8"/>
      <c r="BI1741" s="8"/>
      <c r="BJ1741" s="8"/>
      <c r="BK1741" s="8"/>
      <c r="BL1741" s="8"/>
      <c r="BM1741" s="8"/>
      <c r="BN1741" s="8"/>
      <c r="BO1741" s="8"/>
      <c r="BP1741" s="8"/>
      <c r="BQ1741" s="8"/>
      <c r="BR1741" s="8"/>
      <c r="BS1741" s="8"/>
      <c r="BT1741" s="8"/>
      <c r="BU1741" s="8"/>
      <c r="BV1741" s="8"/>
      <c r="BW1741" s="8"/>
      <c r="BX1741" s="8"/>
    </row>
    <row r="1742" spans="1:76">
      <c r="A1742" s="35"/>
      <c r="B1742" s="35"/>
      <c r="AH1742" s="35"/>
      <c r="AI1742" s="35"/>
      <c r="AJ1742" s="35"/>
      <c r="AK1742" s="35"/>
      <c r="AL1742" s="35"/>
      <c r="AM1742" s="35"/>
      <c r="AN1742" s="35"/>
      <c r="AO1742" s="35"/>
      <c r="AP1742" s="35"/>
      <c r="BA1742" s="8"/>
      <c r="BB1742" s="8"/>
      <c r="BC1742" s="8"/>
      <c r="BD1742" s="8"/>
      <c r="BE1742" s="8"/>
      <c r="BF1742" s="8"/>
      <c r="BG1742" s="8"/>
      <c r="BH1742" s="8"/>
      <c r="BI1742" s="8"/>
      <c r="BJ1742" s="8"/>
      <c r="BK1742" s="8"/>
      <c r="BL1742" s="8"/>
      <c r="BM1742" s="8"/>
      <c r="BN1742" s="8"/>
      <c r="BO1742" s="8"/>
      <c r="BP1742" s="8"/>
      <c r="BQ1742" s="8"/>
      <c r="BR1742" s="8"/>
      <c r="BS1742" s="8"/>
      <c r="BT1742" s="8"/>
      <c r="BU1742" s="8"/>
      <c r="BV1742" s="8"/>
      <c r="BW1742" s="8"/>
      <c r="BX1742" s="8"/>
    </row>
    <row r="1743" spans="1:76">
      <c r="A1743" s="35"/>
      <c r="B1743" s="35"/>
      <c r="AH1743" s="35"/>
      <c r="AI1743" s="35"/>
      <c r="AJ1743" s="35"/>
      <c r="AK1743" s="35"/>
      <c r="AL1743" s="35"/>
      <c r="AM1743" s="35"/>
      <c r="AN1743" s="35"/>
      <c r="AO1743" s="35"/>
      <c r="AP1743" s="35"/>
      <c r="BA1743" s="8"/>
      <c r="BB1743" s="8"/>
      <c r="BC1743" s="8"/>
      <c r="BD1743" s="8"/>
      <c r="BE1743" s="8"/>
      <c r="BF1743" s="8"/>
      <c r="BG1743" s="8"/>
      <c r="BH1743" s="8"/>
      <c r="BI1743" s="8"/>
      <c r="BJ1743" s="8"/>
      <c r="BK1743" s="8"/>
      <c r="BL1743" s="8"/>
      <c r="BM1743" s="8"/>
      <c r="BN1743" s="8"/>
      <c r="BO1743" s="8"/>
      <c r="BP1743" s="8"/>
      <c r="BQ1743" s="8"/>
      <c r="BR1743" s="8"/>
      <c r="BS1743" s="8"/>
      <c r="BT1743" s="8"/>
      <c r="BU1743" s="8"/>
      <c r="BV1743" s="8"/>
      <c r="BW1743" s="8"/>
      <c r="BX1743" s="8"/>
    </row>
    <row r="1744" spans="1:76">
      <c r="A1744" s="35"/>
      <c r="B1744" s="35"/>
      <c r="AH1744" s="35"/>
      <c r="AI1744" s="35"/>
      <c r="AJ1744" s="35"/>
      <c r="AK1744" s="35"/>
      <c r="AL1744" s="35"/>
      <c r="AM1744" s="35"/>
      <c r="AN1744" s="35"/>
      <c r="AO1744" s="35"/>
      <c r="AP1744" s="35"/>
      <c r="BA1744" s="8"/>
      <c r="BB1744" s="8"/>
      <c r="BC1744" s="8"/>
      <c r="BD1744" s="8"/>
      <c r="BE1744" s="8"/>
      <c r="BF1744" s="8"/>
      <c r="BG1744" s="8"/>
      <c r="BH1744" s="8"/>
      <c r="BI1744" s="8"/>
      <c r="BJ1744" s="8"/>
      <c r="BK1744" s="8"/>
      <c r="BL1744" s="8"/>
      <c r="BM1744" s="8"/>
      <c r="BN1744" s="8"/>
      <c r="BO1744" s="8"/>
      <c r="BP1744" s="8"/>
      <c r="BQ1744" s="8"/>
      <c r="BR1744" s="8"/>
      <c r="BS1744" s="8"/>
      <c r="BT1744" s="8"/>
      <c r="BU1744" s="8"/>
      <c r="BV1744" s="8"/>
      <c r="BW1744" s="8"/>
      <c r="BX1744" s="8"/>
    </row>
    <row r="1745" spans="1:76">
      <c r="A1745" s="35"/>
      <c r="B1745" s="35"/>
      <c r="AH1745" s="35"/>
      <c r="AI1745" s="35"/>
      <c r="AJ1745" s="35"/>
      <c r="AK1745" s="35"/>
      <c r="AL1745" s="35"/>
      <c r="AM1745" s="35"/>
      <c r="AN1745" s="35"/>
      <c r="AO1745" s="35"/>
      <c r="AP1745" s="35"/>
      <c r="BA1745" s="8"/>
      <c r="BB1745" s="8"/>
      <c r="BC1745" s="8"/>
      <c r="BD1745" s="8"/>
      <c r="BE1745" s="8"/>
      <c r="BF1745" s="8"/>
      <c r="BG1745" s="8"/>
      <c r="BH1745" s="8"/>
      <c r="BI1745" s="8"/>
      <c r="BJ1745" s="8"/>
      <c r="BK1745" s="8"/>
      <c r="BL1745" s="8"/>
      <c r="BM1745" s="8"/>
      <c r="BN1745" s="8"/>
      <c r="BO1745" s="8"/>
      <c r="BP1745" s="8"/>
      <c r="BQ1745" s="8"/>
      <c r="BR1745" s="8"/>
      <c r="BS1745" s="8"/>
      <c r="BT1745" s="8"/>
      <c r="BU1745" s="8"/>
      <c r="BV1745" s="8"/>
      <c r="BW1745" s="8"/>
      <c r="BX1745" s="8"/>
    </row>
    <row r="1746" spans="1:76">
      <c r="A1746" s="35"/>
      <c r="B1746" s="35"/>
      <c r="AH1746" s="105"/>
      <c r="AI1746" s="105"/>
      <c r="AJ1746" s="105"/>
      <c r="AK1746" s="105"/>
      <c r="AL1746" s="105"/>
      <c r="AM1746" s="105"/>
      <c r="AN1746" s="105"/>
      <c r="AO1746" s="105"/>
      <c r="BA1746" s="8"/>
      <c r="BB1746" s="8"/>
      <c r="BC1746" s="8"/>
      <c r="BD1746" s="8"/>
      <c r="BE1746" s="8"/>
      <c r="BF1746" s="8"/>
      <c r="BG1746" s="8"/>
      <c r="BH1746" s="8"/>
      <c r="BI1746" s="8"/>
      <c r="BJ1746" s="8"/>
      <c r="BK1746" s="8"/>
      <c r="BL1746" s="8"/>
      <c r="BM1746" s="8"/>
      <c r="BN1746" s="8"/>
      <c r="BO1746" s="8"/>
      <c r="BP1746" s="8"/>
      <c r="BQ1746" s="8"/>
      <c r="BR1746" s="8"/>
      <c r="BS1746" s="8"/>
      <c r="BT1746" s="8"/>
      <c r="BU1746" s="8"/>
      <c r="BV1746" s="8"/>
      <c r="BW1746" s="8"/>
      <c r="BX1746" s="8"/>
    </row>
    <row r="1747" spans="1:76">
      <c r="A1747" s="35"/>
      <c r="B1747" s="35"/>
      <c r="AH1747" s="35"/>
      <c r="AI1747" s="35"/>
      <c r="AJ1747" s="35"/>
      <c r="AK1747" s="35"/>
      <c r="AL1747" s="35"/>
      <c r="AM1747" s="35"/>
      <c r="AN1747" s="35"/>
      <c r="AO1747" s="35"/>
      <c r="AP1747" s="35"/>
      <c r="BA1747" s="8"/>
      <c r="BB1747" s="8"/>
      <c r="BC1747" s="8"/>
      <c r="BD1747" s="8"/>
      <c r="BE1747" s="8"/>
      <c r="BF1747" s="8"/>
      <c r="BG1747" s="8"/>
      <c r="BH1747" s="8"/>
      <c r="BI1747" s="8"/>
      <c r="BJ1747" s="8"/>
      <c r="BK1747" s="8"/>
      <c r="BL1747" s="8"/>
      <c r="BM1747" s="8"/>
      <c r="BN1747" s="8"/>
      <c r="BO1747" s="8"/>
      <c r="BP1747" s="8"/>
      <c r="BQ1747" s="8"/>
      <c r="BR1747" s="8"/>
      <c r="BS1747" s="8"/>
      <c r="BT1747" s="8"/>
      <c r="BU1747" s="8"/>
      <c r="BV1747" s="8"/>
      <c r="BW1747" s="8"/>
      <c r="BX1747" s="8"/>
    </row>
    <row r="1748" spans="1:76">
      <c r="A1748" s="35"/>
      <c r="B1748" s="35"/>
      <c r="AH1748" s="35"/>
      <c r="AI1748" s="35"/>
      <c r="AJ1748" s="35"/>
      <c r="AK1748" s="35"/>
      <c r="AL1748" s="35"/>
      <c r="AM1748" s="35"/>
      <c r="AN1748" s="35"/>
      <c r="AO1748" s="35"/>
      <c r="AP1748" s="35"/>
      <c r="BA1748" s="8"/>
      <c r="BB1748" s="8"/>
      <c r="BC1748" s="8"/>
      <c r="BD1748" s="8"/>
      <c r="BE1748" s="8"/>
      <c r="BF1748" s="8"/>
      <c r="BG1748" s="8"/>
      <c r="BH1748" s="8"/>
      <c r="BI1748" s="8"/>
      <c r="BJ1748" s="8"/>
      <c r="BK1748" s="8"/>
      <c r="BL1748" s="8"/>
      <c r="BM1748" s="8"/>
      <c r="BN1748" s="8"/>
      <c r="BO1748" s="8"/>
      <c r="BP1748" s="8"/>
      <c r="BQ1748" s="8"/>
      <c r="BR1748" s="8"/>
      <c r="BS1748" s="8"/>
      <c r="BT1748" s="8"/>
      <c r="BU1748" s="8"/>
      <c r="BV1748" s="8"/>
      <c r="BW1748" s="8"/>
      <c r="BX1748" s="8"/>
    </row>
    <row r="1749" spans="1:76">
      <c r="AH1749" s="35"/>
      <c r="AI1749" s="35"/>
      <c r="AJ1749" s="35"/>
      <c r="AK1749" s="35"/>
      <c r="AL1749" s="35"/>
      <c r="AM1749" s="35"/>
      <c r="AN1749" s="35"/>
      <c r="AO1749" s="35"/>
      <c r="AP1749" s="35"/>
      <c r="BA1749" s="8"/>
      <c r="BB1749" s="8"/>
      <c r="BC1749" s="8"/>
      <c r="BD1749" s="8"/>
      <c r="BE1749" s="8"/>
      <c r="BF1749" s="8"/>
      <c r="BG1749" s="8"/>
      <c r="BH1749" s="8"/>
      <c r="BI1749" s="8"/>
      <c r="BJ1749" s="8"/>
      <c r="BK1749" s="8"/>
      <c r="BL1749" s="8"/>
      <c r="BM1749" s="8"/>
      <c r="BN1749" s="8"/>
      <c r="BO1749" s="8"/>
      <c r="BP1749" s="8"/>
      <c r="BQ1749" s="8"/>
      <c r="BR1749" s="8"/>
      <c r="BS1749" s="8"/>
      <c r="BT1749" s="8"/>
      <c r="BU1749" s="8"/>
      <c r="BV1749" s="8"/>
      <c r="BW1749" s="8"/>
      <c r="BX1749" s="8"/>
    </row>
    <row r="1750" spans="1:76">
      <c r="AE1750" s="35"/>
      <c r="AF1750" s="35"/>
      <c r="AG1750" s="35"/>
      <c r="AH1750" s="35"/>
      <c r="AI1750" s="35"/>
      <c r="AJ1750" s="35"/>
      <c r="AK1750" s="35"/>
      <c r="AL1750" s="35"/>
      <c r="AM1750" s="35"/>
      <c r="AN1750" s="35"/>
      <c r="AO1750" s="35"/>
      <c r="AP1750" s="35"/>
      <c r="BA1750" s="8"/>
      <c r="BB1750" s="8"/>
      <c r="BC1750" s="8"/>
      <c r="BD1750" s="8"/>
      <c r="BE1750" s="8"/>
      <c r="BF1750" s="8"/>
      <c r="BG1750" s="8"/>
      <c r="BH1750" s="8"/>
      <c r="BI1750" s="8"/>
      <c r="BJ1750" s="8"/>
      <c r="BK1750" s="8"/>
      <c r="BL1750" s="8"/>
      <c r="BM1750" s="8"/>
      <c r="BN1750" s="8"/>
      <c r="BO1750" s="8"/>
      <c r="BP1750" s="8"/>
      <c r="BQ1750" s="8"/>
      <c r="BR1750" s="8"/>
      <c r="BS1750" s="8"/>
      <c r="BT1750" s="8"/>
      <c r="BU1750" s="8"/>
      <c r="BV1750" s="8"/>
      <c r="BW1750" s="8"/>
      <c r="BX1750" s="8"/>
    </row>
    <row r="1751" spans="1:76">
      <c r="AE1751" s="35"/>
      <c r="AF1751" s="35"/>
      <c r="AG1751" s="35"/>
      <c r="AH1751" s="35"/>
      <c r="AI1751" s="35"/>
      <c r="AJ1751" s="35"/>
      <c r="AK1751" s="35"/>
      <c r="AL1751" s="35"/>
      <c r="AM1751" s="35"/>
      <c r="AN1751" s="35"/>
      <c r="AO1751" s="35"/>
      <c r="AP1751" s="35"/>
      <c r="BA1751" s="8"/>
      <c r="BB1751" s="8"/>
      <c r="BC1751" s="8"/>
      <c r="BD1751" s="8"/>
      <c r="BE1751" s="8"/>
      <c r="BF1751" s="8"/>
      <c r="BG1751" s="8"/>
      <c r="BH1751" s="8"/>
      <c r="BI1751" s="8"/>
      <c r="BJ1751" s="8"/>
      <c r="BK1751" s="8"/>
      <c r="BL1751" s="8"/>
      <c r="BM1751" s="8"/>
      <c r="BN1751" s="8"/>
      <c r="BO1751" s="8"/>
      <c r="BP1751" s="8"/>
      <c r="BQ1751" s="8"/>
      <c r="BR1751" s="8"/>
      <c r="BS1751" s="8"/>
      <c r="BT1751" s="8"/>
      <c r="BU1751" s="8"/>
      <c r="BV1751" s="8"/>
      <c r="BW1751" s="8"/>
      <c r="BX1751" s="8"/>
    </row>
    <row r="1752" spans="1:76">
      <c r="AE1752" s="35"/>
      <c r="AF1752" s="35"/>
      <c r="AG1752" s="35"/>
      <c r="AH1752" s="35"/>
      <c r="AI1752" s="35"/>
      <c r="AJ1752" s="35"/>
      <c r="AK1752" s="35"/>
      <c r="AL1752" s="35"/>
      <c r="AM1752" s="35"/>
      <c r="AN1752" s="35"/>
      <c r="AO1752" s="35"/>
      <c r="AP1752" s="35"/>
      <c r="BA1752" s="8"/>
      <c r="BB1752" s="8"/>
      <c r="BC1752" s="8"/>
      <c r="BD1752" s="8"/>
      <c r="BE1752" s="8"/>
      <c r="BF1752" s="8"/>
      <c r="BG1752" s="8"/>
      <c r="BH1752" s="8"/>
      <c r="BI1752" s="8"/>
      <c r="BJ1752" s="8"/>
      <c r="BK1752" s="8"/>
      <c r="BL1752" s="8"/>
      <c r="BM1752" s="8"/>
      <c r="BN1752" s="8"/>
      <c r="BO1752" s="8"/>
      <c r="BP1752" s="8"/>
      <c r="BQ1752" s="8"/>
      <c r="BR1752" s="8"/>
      <c r="BS1752" s="8"/>
      <c r="BT1752" s="8"/>
      <c r="BU1752" s="8"/>
      <c r="BV1752" s="8"/>
      <c r="BW1752" s="8"/>
      <c r="BX1752" s="8"/>
    </row>
    <row r="1753" spans="1:76">
      <c r="AE1753" s="35"/>
      <c r="AF1753" s="35"/>
      <c r="AG1753" s="35"/>
      <c r="AH1753" s="35"/>
      <c r="AI1753" s="35"/>
      <c r="AJ1753" s="35"/>
      <c r="AK1753" s="35"/>
      <c r="AL1753" s="35"/>
      <c r="AM1753" s="35"/>
      <c r="AN1753" s="35"/>
      <c r="AO1753" s="35"/>
      <c r="AP1753" s="35"/>
      <c r="BA1753" s="8"/>
      <c r="BB1753" s="8"/>
      <c r="BC1753" s="8"/>
      <c r="BD1753" s="8"/>
      <c r="BE1753" s="8"/>
      <c r="BF1753" s="8"/>
      <c r="BG1753" s="8"/>
      <c r="BH1753" s="8"/>
      <c r="BI1753" s="8"/>
      <c r="BJ1753" s="8"/>
      <c r="BK1753" s="8"/>
      <c r="BL1753" s="8"/>
      <c r="BM1753" s="8"/>
      <c r="BN1753" s="8"/>
      <c r="BO1753" s="8"/>
      <c r="BP1753" s="8"/>
      <c r="BQ1753" s="8"/>
      <c r="BR1753" s="8"/>
      <c r="BS1753" s="8"/>
      <c r="BT1753" s="8"/>
      <c r="BU1753" s="8"/>
      <c r="BV1753" s="8"/>
      <c r="BW1753" s="8"/>
      <c r="BX1753" s="8"/>
    </row>
    <row r="1754" spans="1:76">
      <c r="AE1754" s="35"/>
      <c r="AF1754" s="35"/>
      <c r="AG1754" s="35"/>
      <c r="AH1754" s="105"/>
      <c r="AI1754" s="105"/>
      <c r="AJ1754" s="105"/>
      <c r="AK1754" s="105"/>
      <c r="AL1754" s="105"/>
      <c r="AM1754" s="105"/>
      <c r="AN1754" s="105"/>
      <c r="AO1754" s="105"/>
      <c r="BA1754" s="8"/>
      <c r="BB1754" s="8"/>
      <c r="BC1754" s="8"/>
      <c r="BD1754" s="8"/>
      <c r="BE1754" s="8"/>
      <c r="BF1754" s="8"/>
      <c r="BG1754" s="8"/>
      <c r="BH1754" s="8"/>
      <c r="BI1754" s="8"/>
      <c r="BJ1754" s="8"/>
      <c r="BK1754" s="8"/>
      <c r="BL1754" s="8"/>
      <c r="BM1754" s="8"/>
      <c r="BN1754" s="8"/>
      <c r="BO1754" s="8"/>
      <c r="BP1754" s="8"/>
      <c r="BQ1754" s="8"/>
      <c r="BR1754" s="8"/>
      <c r="BS1754" s="8"/>
      <c r="BT1754" s="8"/>
      <c r="BU1754" s="8"/>
      <c r="BV1754" s="8"/>
      <c r="BW1754" s="8"/>
      <c r="BX1754" s="8"/>
    </row>
    <row r="1755" spans="1:76">
      <c r="AE1755" s="35"/>
      <c r="AF1755" s="35"/>
      <c r="AG1755" s="35"/>
      <c r="AH1755" s="105"/>
      <c r="AI1755" s="105"/>
      <c r="AJ1755" s="105"/>
      <c r="AK1755" s="105"/>
      <c r="AL1755" s="105"/>
      <c r="AM1755" s="105"/>
      <c r="AN1755" s="105"/>
      <c r="AO1755" s="105"/>
      <c r="BA1755" s="8"/>
      <c r="BB1755" s="8"/>
      <c r="BC1755" s="8"/>
      <c r="BD1755" s="8"/>
      <c r="BE1755" s="8"/>
      <c r="BF1755" s="8"/>
      <c r="BG1755" s="8"/>
      <c r="BH1755" s="8"/>
      <c r="BI1755" s="8"/>
      <c r="BJ1755" s="8"/>
      <c r="BK1755" s="8"/>
      <c r="BL1755" s="8"/>
      <c r="BM1755" s="8"/>
      <c r="BN1755" s="8"/>
      <c r="BO1755" s="8"/>
      <c r="BP1755" s="8"/>
      <c r="BQ1755" s="8"/>
      <c r="BR1755" s="8"/>
      <c r="BS1755" s="8"/>
      <c r="BT1755" s="8"/>
      <c r="BU1755" s="8"/>
      <c r="BV1755" s="8"/>
      <c r="BW1755" s="8"/>
      <c r="BX1755" s="8"/>
    </row>
    <row r="1756" spans="1:76">
      <c r="AE1756" s="35"/>
      <c r="AF1756" s="35"/>
      <c r="AG1756" s="35"/>
      <c r="AH1756" s="105"/>
      <c r="AI1756" s="105"/>
      <c r="AJ1756" s="105"/>
      <c r="AK1756" s="105"/>
      <c r="AL1756" s="105"/>
      <c r="AM1756" s="105"/>
      <c r="AN1756" s="105"/>
      <c r="AO1756" s="105"/>
      <c r="BA1756" s="8"/>
      <c r="BB1756" s="8"/>
      <c r="BC1756" s="8"/>
      <c r="BD1756" s="8"/>
      <c r="BE1756" s="8"/>
      <c r="BF1756" s="8"/>
      <c r="BG1756" s="8"/>
      <c r="BH1756" s="8"/>
      <c r="BI1756" s="8"/>
      <c r="BJ1756" s="8"/>
      <c r="BK1756" s="8"/>
      <c r="BL1756" s="8"/>
      <c r="BM1756" s="8"/>
      <c r="BN1756" s="8"/>
      <c r="BO1756" s="8"/>
      <c r="BP1756" s="8"/>
      <c r="BQ1756" s="8"/>
      <c r="BR1756" s="8"/>
      <c r="BS1756" s="8"/>
      <c r="BT1756" s="8"/>
      <c r="BU1756" s="8"/>
      <c r="BV1756" s="8"/>
      <c r="BW1756" s="8"/>
      <c r="BX1756" s="8"/>
    </row>
    <row r="1757" spans="1:76">
      <c r="AH1757" s="105"/>
      <c r="AI1757" s="105"/>
      <c r="AJ1757" s="105"/>
      <c r="AK1757" s="105"/>
      <c r="AL1757" s="105"/>
      <c r="AM1757" s="105"/>
      <c r="AN1757" s="105"/>
      <c r="AO1757" s="105"/>
      <c r="BA1757" s="8"/>
      <c r="BB1757" s="8"/>
      <c r="BC1757" s="8"/>
      <c r="BD1757" s="8"/>
      <c r="BE1757" s="8"/>
      <c r="BF1757" s="8"/>
      <c r="BG1757" s="8"/>
      <c r="BH1757" s="8"/>
      <c r="BI1757" s="8"/>
      <c r="BJ1757" s="8"/>
      <c r="BK1757" s="8"/>
      <c r="BL1757" s="8"/>
      <c r="BM1757" s="8"/>
      <c r="BN1757" s="8"/>
      <c r="BO1757" s="8"/>
      <c r="BP1757" s="8"/>
      <c r="BQ1757" s="8"/>
      <c r="BR1757" s="8"/>
      <c r="BS1757" s="8"/>
      <c r="BT1757" s="8"/>
      <c r="BU1757" s="8"/>
      <c r="BV1757" s="8"/>
      <c r="BW1757" s="8"/>
      <c r="BX1757" s="8"/>
    </row>
    <row r="1758" spans="1:76">
      <c r="AH1758" s="105"/>
      <c r="AI1758" s="105"/>
      <c r="AJ1758" s="105"/>
      <c r="AK1758" s="105"/>
      <c r="AL1758" s="105"/>
      <c r="AM1758" s="105"/>
      <c r="AN1758" s="105"/>
      <c r="AO1758" s="105"/>
      <c r="BA1758" s="8"/>
      <c r="BB1758" s="8"/>
      <c r="BC1758" s="8"/>
      <c r="BD1758" s="8"/>
      <c r="BE1758" s="8"/>
      <c r="BF1758" s="8"/>
      <c r="BG1758" s="8"/>
      <c r="BH1758" s="8"/>
      <c r="BI1758" s="8"/>
      <c r="BJ1758" s="8"/>
      <c r="BK1758" s="8"/>
      <c r="BL1758" s="8"/>
      <c r="BM1758" s="8"/>
      <c r="BN1758" s="8"/>
      <c r="BO1758" s="8"/>
      <c r="BP1758" s="8"/>
      <c r="BQ1758" s="8"/>
      <c r="BR1758" s="8"/>
      <c r="BS1758" s="8"/>
      <c r="BT1758" s="8"/>
      <c r="BU1758" s="8"/>
      <c r="BV1758" s="8"/>
      <c r="BW1758" s="8"/>
      <c r="BX1758" s="8"/>
    </row>
    <row r="1759" spans="1:76">
      <c r="AH1759" s="105"/>
      <c r="AI1759" s="105"/>
      <c r="AJ1759" s="105"/>
      <c r="AK1759" s="105"/>
      <c r="AL1759" s="105"/>
      <c r="AM1759" s="105"/>
      <c r="AN1759" s="105"/>
      <c r="AO1759" s="105"/>
      <c r="BA1759" s="8"/>
      <c r="BB1759" s="8"/>
      <c r="BC1759" s="8"/>
      <c r="BD1759" s="8"/>
      <c r="BE1759" s="8"/>
      <c r="BF1759" s="8"/>
      <c r="BG1759" s="8"/>
      <c r="BH1759" s="8"/>
      <c r="BI1759" s="8"/>
      <c r="BJ1759" s="8"/>
      <c r="BK1759" s="8"/>
      <c r="BL1759" s="8"/>
      <c r="BM1759" s="8"/>
      <c r="BN1759" s="8"/>
      <c r="BO1759" s="8"/>
      <c r="BP1759" s="8"/>
      <c r="BQ1759" s="8"/>
      <c r="BR1759" s="8"/>
      <c r="BS1759" s="8"/>
      <c r="BT1759" s="8"/>
      <c r="BU1759" s="8"/>
      <c r="BV1759" s="8"/>
      <c r="BW1759" s="8"/>
      <c r="BX1759" s="8"/>
    </row>
    <row r="1760" spans="1:76">
      <c r="AH1760" s="105"/>
      <c r="AI1760" s="105"/>
      <c r="AJ1760" s="105"/>
      <c r="AK1760" s="105"/>
      <c r="AL1760" s="105"/>
      <c r="AM1760" s="105"/>
      <c r="AN1760" s="105"/>
      <c r="AO1760" s="105"/>
      <c r="BA1760" s="8"/>
      <c r="BB1760" s="8"/>
      <c r="BC1760" s="8"/>
      <c r="BD1760" s="8"/>
      <c r="BE1760" s="8"/>
      <c r="BF1760" s="8"/>
      <c r="BG1760" s="8"/>
      <c r="BH1760" s="8"/>
      <c r="BI1760" s="8"/>
      <c r="BJ1760" s="8"/>
      <c r="BK1760" s="8"/>
      <c r="BL1760" s="8"/>
      <c r="BM1760" s="8"/>
      <c r="BN1760" s="8"/>
      <c r="BO1760" s="8"/>
      <c r="BP1760" s="8"/>
      <c r="BQ1760" s="8"/>
      <c r="BR1760" s="8"/>
      <c r="BS1760" s="8"/>
      <c r="BT1760" s="8"/>
      <c r="BU1760" s="8"/>
      <c r="BV1760" s="8"/>
      <c r="BW1760" s="8"/>
      <c r="BX1760" s="8"/>
    </row>
    <row r="1761" spans="34:76">
      <c r="AH1761" s="105"/>
      <c r="AI1761" s="105"/>
      <c r="AJ1761" s="105"/>
      <c r="AK1761" s="105"/>
      <c r="AL1761" s="105"/>
      <c r="AM1761" s="105"/>
      <c r="AN1761" s="105"/>
      <c r="AO1761" s="105"/>
      <c r="BA1761" s="8"/>
      <c r="BB1761" s="8"/>
      <c r="BC1761" s="8"/>
      <c r="BD1761" s="8"/>
      <c r="BE1761" s="8"/>
      <c r="BF1761" s="8"/>
      <c r="BG1761" s="8"/>
      <c r="BH1761" s="8"/>
      <c r="BI1761" s="8"/>
      <c r="BJ1761" s="8"/>
      <c r="BK1761" s="8"/>
      <c r="BL1761" s="8"/>
      <c r="BM1761" s="8"/>
      <c r="BN1761" s="8"/>
      <c r="BO1761" s="8"/>
      <c r="BP1761" s="8"/>
      <c r="BQ1761" s="8"/>
      <c r="BR1761" s="8"/>
      <c r="BS1761" s="8"/>
      <c r="BT1761" s="8"/>
      <c r="BU1761" s="8"/>
      <c r="BV1761" s="8"/>
      <c r="BW1761" s="8"/>
      <c r="BX1761" s="8"/>
    </row>
    <row r="1762" spans="34:76">
      <c r="AH1762" s="105"/>
      <c r="AI1762" s="105"/>
      <c r="AJ1762" s="105"/>
      <c r="AK1762" s="105"/>
      <c r="AL1762" s="105"/>
      <c r="AM1762" s="105"/>
      <c r="AN1762" s="105"/>
      <c r="AO1762" s="105"/>
      <c r="BA1762" s="8"/>
      <c r="BB1762" s="8"/>
      <c r="BC1762" s="8"/>
      <c r="BD1762" s="8"/>
      <c r="BE1762" s="8"/>
      <c r="BF1762" s="8"/>
      <c r="BG1762" s="8"/>
      <c r="BH1762" s="8"/>
      <c r="BI1762" s="8"/>
      <c r="BJ1762" s="8"/>
      <c r="BK1762" s="8"/>
      <c r="BL1762" s="8"/>
      <c r="BM1762" s="8"/>
      <c r="BN1762" s="8"/>
      <c r="BO1762" s="8"/>
      <c r="BP1762" s="8"/>
      <c r="BQ1762" s="8"/>
      <c r="BR1762" s="8"/>
      <c r="BS1762" s="8"/>
      <c r="BT1762" s="8"/>
      <c r="BU1762" s="8"/>
      <c r="BV1762" s="8"/>
      <c r="BW1762" s="8"/>
      <c r="BX1762" s="8"/>
    </row>
    <row r="1763" spans="34:76">
      <c r="AH1763" s="105"/>
      <c r="AI1763" s="105"/>
      <c r="AJ1763" s="105"/>
      <c r="AK1763" s="105"/>
      <c r="AL1763" s="105"/>
      <c r="AM1763" s="105"/>
      <c r="AN1763" s="105"/>
      <c r="AO1763" s="105"/>
      <c r="BA1763" s="8"/>
      <c r="BB1763" s="8"/>
      <c r="BC1763" s="8"/>
      <c r="BD1763" s="8"/>
      <c r="BE1763" s="8"/>
      <c r="BF1763" s="8"/>
      <c r="BG1763" s="8"/>
      <c r="BH1763" s="8"/>
      <c r="BI1763" s="8"/>
      <c r="BJ1763" s="8"/>
      <c r="BK1763" s="8"/>
      <c r="BL1763" s="8"/>
      <c r="BM1763" s="8"/>
      <c r="BN1763" s="8"/>
      <c r="BO1763" s="8"/>
      <c r="BP1763" s="8"/>
      <c r="BQ1763" s="8"/>
      <c r="BR1763" s="8"/>
      <c r="BS1763" s="8"/>
      <c r="BT1763" s="8"/>
      <c r="BU1763" s="8"/>
      <c r="BV1763" s="8"/>
      <c r="BW1763" s="8"/>
      <c r="BX1763" s="8"/>
    </row>
    <row r="1764" spans="34:76">
      <c r="AH1764" s="105"/>
      <c r="AI1764" s="105"/>
      <c r="AJ1764" s="105"/>
      <c r="AK1764" s="105"/>
      <c r="AL1764" s="105"/>
      <c r="AM1764" s="105"/>
      <c r="AN1764" s="105"/>
      <c r="AO1764" s="105"/>
      <c r="BA1764" s="8"/>
      <c r="BB1764" s="8"/>
      <c r="BC1764" s="8"/>
      <c r="BD1764" s="8"/>
      <c r="BE1764" s="8"/>
      <c r="BF1764" s="8"/>
      <c r="BG1764" s="8"/>
      <c r="BH1764" s="8"/>
      <c r="BI1764" s="8"/>
      <c r="BJ1764" s="8"/>
      <c r="BK1764" s="8"/>
      <c r="BL1764" s="8"/>
      <c r="BM1764" s="8"/>
      <c r="BN1764" s="8"/>
      <c r="BO1764" s="8"/>
      <c r="BP1764" s="8"/>
      <c r="BQ1764" s="8"/>
      <c r="BR1764" s="8"/>
      <c r="BS1764" s="8"/>
      <c r="BT1764" s="8"/>
      <c r="BU1764" s="8"/>
      <c r="BV1764" s="8"/>
      <c r="BW1764" s="8"/>
      <c r="BX1764" s="8"/>
    </row>
    <row r="1765" spans="34:76">
      <c r="AH1765" s="105"/>
      <c r="AI1765" s="105"/>
      <c r="AJ1765" s="105"/>
      <c r="AK1765" s="105"/>
      <c r="AL1765" s="105"/>
      <c r="AM1765" s="105"/>
      <c r="AN1765" s="105"/>
      <c r="AO1765" s="105"/>
      <c r="BA1765" s="8"/>
      <c r="BB1765" s="8"/>
      <c r="BC1765" s="8"/>
      <c r="BD1765" s="8"/>
      <c r="BE1765" s="8"/>
      <c r="BF1765" s="8"/>
      <c r="BG1765" s="8"/>
      <c r="BH1765" s="8"/>
      <c r="BI1765" s="8"/>
      <c r="BJ1765" s="8"/>
      <c r="BK1765" s="8"/>
      <c r="BL1765" s="8"/>
      <c r="BM1765" s="8"/>
      <c r="BN1765" s="8"/>
      <c r="BO1765" s="8"/>
      <c r="BP1765" s="8"/>
      <c r="BQ1765" s="8"/>
      <c r="BR1765" s="8"/>
      <c r="BS1765" s="8"/>
      <c r="BT1765" s="8"/>
      <c r="BU1765" s="8"/>
      <c r="BV1765" s="8"/>
      <c r="BW1765" s="8"/>
      <c r="BX1765" s="8"/>
    </row>
    <row r="1766" spans="34:76">
      <c r="AH1766" s="105"/>
      <c r="AI1766" s="105"/>
      <c r="AJ1766" s="105"/>
      <c r="AK1766" s="105"/>
      <c r="AL1766" s="105"/>
      <c r="AM1766" s="105"/>
      <c r="AN1766" s="105"/>
      <c r="AO1766" s="105"/>
      <c r="BA1766" s="8"/>
      <c r="BB1766" s="8"/>
      <c r="BC1766" s="8"/>
      <c r="BD1766" s="8"/>
      <c r="BE1766" s="8"/>
      <c r="BF1766" s="8"/>
      <c r="BG1766" s="8"/>
      <c r="BH1766" s="8"/>
      <c r="BI1766" s="8"/>
      <c r="BJ1766" s="8"/>
      <c r="BK1766" s="8"/>
      <c r="BL1766" s="8"/>
      <c r="BM1766" s="8"/>
      <c r="BN1766" s="8"/>
      <c r="BO1766" s="8"/>
      <c r="BP1766" s="8"/>
      <c r="BQ1766" s="8"/>
      <c r="BR1766" s="8"/>
      <c r="BS1766" s="8"/>
      <c r="BT1766" s="8"/>
      <c r="BU1766" s="8"/>
      <c r="BV1766" s="8"/>
      <c r="BW1766" s="8"/>
      <c r="BX1766" s="8"/>
    </row>
    <row r="1767" spans="34:76">
      <c r="AH1767" s="105"/>
      <c r="AI1767" s="105"/>
      <c r="AJ1767" s="105"/>
      <c r="AK1767" s="105"/>
      <c r="AL1767" s="105"/>
      <c r="AM1767" s="105"/>
      <c r="AN1767" s="105"/>
      <c r="AO1767" s="105"/>
      <c r="BA1767" s="8"/>
      <c r="BB1767" s="8"/>
      <c r="BC1767" s="8"/>
      <c r="BD1767" s="8"/>
      <c r="BE1767" s="8"/>
      <c r="BF1767" s="8"/>
      <c r="BG1767" s="8"/>
      <c r="BH1767" s="8"/>
      <c r="BI1767" s="8"/>
      <c r="BJ1767" s="8"/>
      <c r="BK1767" s="8"/>
      <c r="BL1767" s="8"/>
      <c r="BM1767" s="8"/>
      <c r="BN1767" s="8"/>
      <c r="BO1767" s="8"/>
      <c r="BP1767" s="8"/>
      <c r="BQ1767" s="8"/>
      <c r="BR1767" s="8"/>
      <c r="BS1767" s="8"/>
      <c r="BT1767" s="8"/>
      <c r="BU1767" s="8"/>
      <c r="BV1767" s="8"/>
      <c r="BW1767" s="8"/>
      <c r="BX1767" s="8"/>
    </row>
    <row r="1768" spans="34:76">
      <c r="AH1768" s="105"/>
      <c r="AI1768" s="105"/>
      <c r="AJ1768" s="105"/>
      <c r="AK1768" s="105"/>
      <c r="AL1768" s="105"/>
      <c r="AM1768" s="105"/>
      <c r="AN1768" s="105"/>
      <c r="AO1768" s="105"/>
      <c r="BA1768" s="8"/>
      <c r="BB1768" s="8"/>
      <c r="BC1768" s="8"/>
      <c r="BD1768" s="8"/>
      <c r="BE1768" s="8"/>
      <c r="BF1768" s="8"/>
      <c r="BG1768" s="8"/>
      <c r="BH1768" s="8"/>
      <c r="BI1768" s="8"/>
      <c r="BJ1768" s="8"/>
      <c r="BK1768" s="8"/>
      <c r="BL1768" s="8"/>
      <c r="BM1768" s="8"/>
      <c r="BN1768" s="8"/>
      <c r="BO1768" s="8"/>
      <c r="BP1768" s="8"/>
      <c r="BQ1768" s="8"/>
      <c r="BR1768" s="8"/>
      <c r="BS1768" s="8"/>
      <c r="BT1768" s="8"/>
      <c r="BU1768" s="8"/>
      <c r="BV1768" s="8"/>
      <c r="BW1768" s="8"/>
      <c r="BX1768" s="8"/>
    </row>
    <row r="1769" spans="34:76">
      <c r="AH1769" s="105"/>
      <c r="AI1769" s="105"/>
      <c r="AJ1769" s="105"/>
      <c r="AK1769" s="105"/>
      <c r="AL1769" s="105"/>
      <c r="AM1769" s="105"/>
      <c r="AN1769" s="105"/>
      <c r="AO1769" s="105"/>
      <c r="BA1769" s="8"/>
      <c r="BB1769" s="8"/>
      <c r="BC1769" s="8"/>
      <c r="BD1769" s="8"/>
      <c r="BE1769" s="8"/>
      <c r="BF1769" s="8"/>
      <c r="BG1769" s="8"/>
      <c r="BH1769" s="8"/>
      <c r="BI1769" s="8"/>
      <c r="BJ1769" s="8"/>
      <c r="BK1769" s="8"/>
      <c r="BL1769" s="8"/>
      <c r="BM1769" s="8"/>
      <c r="BN1769" s="8"/>
      <c r="BO1769" s="8"/>
      <c r="BP1769" s="8"/>
      <c r="BQ1769" s="8"/>
      <c r="BR1769" s="8"/>
      <c r="BS1769" s="8"/>
      <c r="BT1769" s="8"/>
      <c r="BU1769" s="8"/>
      <c r="BV1769" s="8"/>
      <c r="BW1769" s="8"/>
      <c r="BX1769" s="8"/>
    </row>
    <row r="1770" spans="34:76">
      <c r="AH1770" s="105"/>
      <c r="AI1770" s="105"/>
      <c r="AJ1770" s="105"/>
      <c r="AK1770" s="105"/>
      <c r="AL1770" s="105"/>
      <c r="AM1770" s="105"/>
      <c r="AN1770" s="105"/>
      <c r="AO1770" s="105"/>
      <c r="BA1770" s="8"/>
      <c r="BB1770" s="8"/>
      <c r="BC1770" s="8"/>
      <c r="BD1770" s="8"/>
      <c r="BE1770" s="8"/>
      <c r="BF1770" s="8"/>
      <c r="BG1770" s="8"/>
      <c r="BH1770" s="8"/>
      <c r="BI1770" s="8"/>
      <c r="BJ1770" s="8"/>
      <c r="BK1770" s="8"/>
      <c r="BL1770" s="8"/>
      <c r="BM1770" s="8"/>
      <c r="BN1770" s="8"/>
      <c r="BO1770" s="8"/>
      <c r="BP1770" s="8"/>
      <c r="BQ1770" s="8"/>
      <c r="BR1770" s="8"/>
      <c r="BS1770" s="8"/>
      <c r="BT1770" s="8"/>
      <c r="BU1770" s="8"/>
      <c r="BV1770" s="8"/>
      <c r="BW1770" s="8"/>
      <c r="BX1770" s="8"/>
    </row>
    <row r="1771" spans="34:76">
      <c r="AH1771" s="105"/>
      <c r="AI1771" s="105"/>
      <c r="AJ1771" s="105"/>
      <c r="AK1771" s="105"/>
      <c r="AL1771" s="105"/>
      <c r="AM1771" s="105"/>
      <c r="AN1771" s="105"/>
      <c r="AO1771" s="105"/>
      <c r="BA1771" s="8"/>
      <c r="BB1771" s="8"/>
      <c r="BC1771" s="8"/>
      <c r="BD1771" s="8"/>
      <c r="BE1771" s="8"/>
      <c r="BF1771" s="8"/>
      <c r="BG1771" s="8"/>
      <c r="BH1771" s="8"/>
      <c r="BI1771" s="8"/>
      <c r="BJ1771" s="8"/>
      <c r="BK1771" s="8"/>
      <c r="BL1771" s="8"/>
      <c r="BM1771" s="8"/>
      <c r="BN1771" s="8"/>
      <c r="BO1771" s="8"/>
      <c r="BP1771" s="8"/>
      <c r="BQ1771" s="8"/>
      <c r="BR1771" s="8"/>
      <c r="BS1771" s="8"/>
      <c r="BT1771" s="8"/>
      <c r="BU1771" s="8"/>
      <c r="BV1771" s="8"/>
      <c r="BW1771" s="8"/>
      <c r="BX1771" s="8"/>
    </row>
    <row r="1772" spans="34:76">
      <c r="AH1772" s="105"/>
      <c r="AI1772" s="105"/>
      <c r="AJ1772" s="105"/>
      <c r="AK1772" s="105"/>
      <c r="AL1772" s="105"/>
      <c r="AM1772" s="105"/>
      <c r="AN1772" s="105"/>
      <c r="AO1772" s="105"/>
      <c r="BA1772" s="8"/>
      <c r="BB1772" s="8"/>
      <c r="BC1772" s="8"/>
      <c r="BD1772" s="8"/>
      <c r="BE1772" s="8"/>
      <c r="BF1772" s="8"/>
      <c r="BG1772" s="8"/>
      <c r="BH1772" s="8"/>
      <c r="BI1772" s="8"/>
      <c r="BJ1772" s="8"/>
      <c r="BK1772" s="8"/>
      <c r="BL1772" s="8"/>
      <c r="BM1772" s="8"/>
      <c r="BN1772" s="8"/>
      <c r="BO1772" s="8"/>
      <c r="BP1772" s="8"/>
      <c r="BQ1772" s="8"/>
      <c r="BR1772" s="8"/>
      <c r="BS1772" s="8"/>
      <c r="BT1772" s="8"/>
      <c r="BU1772" s="8"/>
      <c r="BV1772" s="8"/>
      <c r="BW1772" s="8"/>
      <c r="BX1772" s="8"/>
    </row>
    <row r="1773" spans="34:76">
      <c r="AH1773" s="105"/>
      <c r="AI1773" s="105"/>
      <c r="AJ1773" s="105"/>
      <c r="AK1773" s="105"/>
      <c r="AL1773" s="105"/>
      <c r="AM1773" s="105"/>
      <c r="AN1773" s="105"/>
      <c r="AO1773" s="105"/>
      <c r="BA1773" s="8"/>
      <c r="BB1773" s="8"/>
      <c r="BC1773" s="8"/>
      <c r="BD1773" s="8"/>
      <c r="BE1773" s="8"/>
      <c r="BF1773" s="8"/>
      <c r="BG1773" s="8"/>
      <c r="BH1773" s="8"/>
      <c r="BI1773" s="8"/>
      <c r="BJ1773" s="8"/>
      <c r="BK1773" s="8"/>
      <c r="BL1773" s="8"/>
      <c r="BM1773" s="8"/>
      <c r="BN1773" s="8"/>
      <c r="BO1773" s="8"/>
      <c r="BP1773" s="8"/>
      <c r="BQ1773" s="8"/>
      <c r="BR1773" s="8"/>
      <c r="BS1773" s="8"/>
      <c r="BT1773" s="8"/>
      <c r="BU1773" s="8"/>
      <c r="BV1773" s="8"/>
      <c r="BW1773" s="8"/>
      <c r="BX1773" s="8"/>
    </row>
    <row r="1774" spans="34:76">
      <c r="AH1774" s="105"/>
      <c r="AI1774" s="105"/>
      <c r="AJ1774" s="105"/>
      <c r="AK1774" s="105"/>
      <c r="AL1774" s="105"/>
      <c r="AM1774" s="105"/>
      <c r="AN1774" s="105"/>
      <c r="AO1774" s="105"/>
      <c r="BA1774" s="8"/>
      <c r="BB1774" s="8"/>
      <c r="BC1774" s="8"/>
      <c r="BD1774" s="8"/>
      <c r="BE1774" s="8"/>
      <c r="BF1774" s="8"/>
      <c r="BG1774" s="8"/>
      <c r="BH1774" s="8"/>
      <c r="BI1774" s="8"/>
      <c r="BJ1774" s="8"/>
      <c r="BK1774" s="8"/>
      <c r="BL1774" s="8"/>
      <c r="BM1774" s="8"/>
      <c r="BN1774" s="8"/>
      <c r="BO1774" s="8"/>
      <c r="BP1774" s="8"/>
      <c r="BQ1774" s="8"/>
      <c r="BR1774" s="8"/>
      <c r="BS1774" s="8"/>
      <c r="BT1774" s="8"/>
      <c r="BU1774" s="8"/>
      <c r="BV1774" s="8"/>
      <c r="BW1774" s="8"/>
      <c r="BX1774" s="8"/>
    </row>
    <row r="1775" spans="34:76">
      <c r="AH1775" s="105"/>
      <c r="AI1775" s="105"/>
      <c r="AJ1775" s="105"/>
      <c r="AK1775" s="105"/>
      <c r="AL1775" s="105"/>
      <c r="AM1775" s="105"/>
      <c r="AN1775" s="105"/>
      <c r="AO1775" s="105"/>
      <c r="BA1775" s="8"/>
      <c r="BB1775" s="8"/>
      <c r="BC1775" s="8"/>
      <c r="BD1775" s="8"/>
      <c r="BE1775" s="8"/>
      <c r="BF1775" s="8"/>
      <c r="BG1775" s="8"/>
      <c r="BH1775" s="8"/>
      <c r="BI1775" s="8"/>
      <c r="BJ1775" s="8"/>
      <c r="BK1775" s="8"/>
      <c r="BL1775" s="8"/>
      <c r="BM1775" s="8"/>
      <c r="BN1775" s="8"/>
      <c r="BO1775" s="8"/>
      <c r="BP1775" s="8"/>
      <c r="BQ1775" s="8"/>
      <c r="BR1775" s="8"/>
      <c r="BS1775" s="8"/>
      <c r="BT1775" s="8"/>
      <c r="BU1775" s="8"/>
      <c r="BV1775" s="8"/>
      <c r="BW1775" s="8"/>
      <c r="BX1775" s="8"/>
    </row>
    <row r="1776" spans="34:76">
      <c r="AH1776" s="105"/>
      <c r="AI1776" s="105"/>
      <c r="AJ1776" s="105"/>
      <c r="AK1776" s="105"/>
      <c r="AL1776" s="105"/>
      <c r="AM1776" s="105"/>
      <c r="AN1776" s="105"/>
      <c r="AO1776" s="105"/>
      <c r="BA1776" s="8"/>
      <c r="BB1776" s="8"/>
      <c r="BC1776" s="8"/>
      <c r="BD1776" s="8"/>
      <c r="BE1776" s="8"/>
      <c r="BF1776" s="8"/>
      <c r="BG1776" s="8"/>
      <c r="BH1776" s="8"/>
      <c r="BI1776" s="8"/>
      <c r="BJ1776" s="8"/>
      <c r="BK1776" s="8"/>
      <c r="BL1776" s="8"/>
      <c r="BM1776" s="8"/>
      <c r="BN1776" s="8"/>
      <c r="BO1776" s="8"/>
      <c r="BP1776" s="8"/>
      <c r="BQ1776" s="8"/>
      <c r="BR1776" s="8"/>
      <c r="BS1776" s="8"/>
      <c r="BT1776" s="8"/>
      <c r="BU1776" s="8"/>
      <c r="BV1776" s="8"/>
      <c r="BW1776" s="8"/>
      <c r="BX1776" s="8"/>
    </row>
    <row r="1777" spans="34:76">
      <c r="AH1777" s="105"/>
      <c r="AI1777" s="105"/>
      <c r="AJ1777" s="105"/>
      <c r="AK1777" s="105"/>
      <c r="AL1777" s="105"/>
      <c r="AM1777" s="105"/>
      <c r="AN1777" s="105"/>
      <c r="AO1777" s="105"/>
      <c r="BA1777" s="8"/>
      <c r="BB1777" s="8"/>
      <c r="BC1777" s="8"/>
      <c r="BD1777" s="8"/>
      <c r="BE1777" s="8"/>
      <c r="BF1777" s="8"/>
      <c r="BG1777" s="8"/>
      <c r="BH1777" s="8"/>
      <c r="BI1777" s="8"/>
      <c r="BJ1777" s="8"/>
      <c r="BK1777" s="8"/>
      <c r="BL1777" s="8"/>
      <c r="BM1777" s="8"/>
      <c r="BN1777" s="8"/>
      <c r="BO1777" s="8"/>
      <c r="BP1777" s="8"/>
      <c r="BQ1777" s="8"/>
      <c r="BR1777" s="8"/>
      <c r="BS1777" s="8"/>
      <c r="BT1777" s="8"/>
      <c r="BU1777" s="8"/>
      <c r="BV1777" s="8"/>
      <c r="BW1777" s="8"/>
      <c r="BX1777" s="8"/>
    </row>
    <row r="1778" spans="34:76">
      <c r="AH1778" s="105"/>
      <c r="AI1778" s="105"/>
      <c r="AJ1778" s="105"/>
      <c r="AK1778" s="105"/>
      <c r="AL1778" s="105"/>
      <c r="AM1778" s="105"/>
      <c r="AN1778" s="105"/>
      <c r="AO1778" s="105"/>
      <c r="BA1778" s="8"/>
      <c r="BB1778" s="8"/>
      <c r="BC1778" s="8"/>
      <c r="BD1778" s="8"/>
      <c r="BE1778" s="8"/>
      <c r="BF1778" s="8"/>
      <c r="BG1778" s="8"/>
      <c r="BH1778" s="8"/>
      <c r="BI1778" s="8"/>
      <c r="BJ1778" s="8"/>
      <c r="BK1778" s="8"/>
      <c r="BL1778" s="8"/>
      <c r="BM1778" s="8"/>
      <c r="BN1778" s="8"/>
      <c r="BO1778" s="8"/>
      <c r="BP1778" s="8"/>
      <c r="BQ1778" s="8"/>
      <c r="BR1778" s="8"/>
      <c r="BS1778" s="8"/>
      <c r="BT1778" s="8"/>
      <c r="BU1778" s="8"/>
      <c r="BV1778" s="8"/>
      <c r="BW1778" s="8"/>
      <c r="BX1778" s="8"/>
    </row>
    <row r="1779" spans="34:76">
      <c r="AH1779" s="105"/>
      <c r="AI1779" s="105"/>
      <c r="AJ1779" s="105"/>
      <c r="AK1779" s="105"/>
      <c r="AL1779" s="105"/>
      <c r="AM1779" s="105"/>
      <c r="AN1779" s="105"/>
      <c r="AO1779" s="105"/>
      <c r="BA1779" s="8"/>
      <c r="BB1779" s="8"/>
      <c r="BC1779" s="8"/>
      <c r="BD1779" s="8"/>
      <c r="BE1779" s="8"/>
      <c r="BF1779" s="8"/>
      <c r="BG1779" s="8"/>
      <c r="BH1779" s="8"/>
      <c r="BI1779" s="8"/>
      <c r="BJ1779" s="8"/>
      <c r="BK1779" s="8"/>
      <c r="BL1779" s="8"/>
      <c r="BM1779" s="8"/>
      <c r="BN1779" s="8"/>
      <c r="BO1779" s="8"/>
      <c r="BP1779" s="8"/>
      <c r="BQ1779" s="8"/>
      <c r="BR1779" s="8"/>
      <c r="BS1779" s="8"/>
      <c r="BT1779" s="8"/>
      <c r="BU1779" s="8"/>
      <c r="BV1779" s="8"/>
      <c r="BW1779" s="8"/>
      <c r="BX1779" s="8"/>
    </row>
    <row r="1780" spans="34:76">
      <c r="AH1780" s="105"/>
      <c r="AI1780" s="105"/>
      <c r="AJ1780" s="105"/>
      <c r="AK1780" s="105"/>
      <c r="AL1780" s="105"/>
      <c r="AM1780" s="105"/>
      <c r="AN1780" s="105"/>
      <c r="AO1780" s="105"/>
      <c r="BA1780" s="8"/>
      <c r="BB1780" s="8"/>
      <c r="BC1780" s="8"/>
      <c r="BD1780" s="8"/>
      <c r="BE1780" s="8"/>
      <c r="BF1780" s="8"/>
      <c r="BG1780" s="8"/>
      <c r="BH1780" s="8"/>
      <c r="BI1780" s="8"/>
      <c r="BJ1780" s="8"/>
      <c r="BK1780" s="8"/>
      <c r="BL1780" s="8"/>
      <c r="BM1780" s="8"/>
      <c r="BN1780" s="8"/>
      <c r="BO1780" s="8"/>
      <c r="BP1780" s="8"/>
      <c r="BQ1780" s="8"/>
      <c r="BR1780" s="8"/>
      <c r="BS1780" s="8"/>
      <c r="BT1780" s="8"/>
      <c r="BU1780" s="8"/>
      <c r="BV1780" s="8"/>
      <c r="BW1780" s="8"/>
      <c r="BX1780" s="8"/>
    </row>
    <row r="1781" spans="34:76">
      <c r="AH1781" s="105"/>
      <c r="AI1781" s="105"/>
      <c r="AJ1781" s="105"/>
      <c r="AK1781" s="105"/>
      <c r="AL1781" s="105"/>
      <c r="AM1781" s="105"/>
      <c r="AN1781" s="105"/>
      <c r="AO1781" s="105"/>
      <c r="BA1781" s="8"/>
      <c r="BB1781" s="8"/>
      <c r="BC1781" s="8"/>
      <c r="BD1781" s="8"/>
      <c r="BE1781" s="8"/>
      <c r="BF1781" s="8"/>
      <c r="BG1781" s="8"/>
      <c r="BH1781" s="8"/>
      <c r="BI1781" s="8"/>
      <c r="BJ1781" s="8"/>
      <c r="BK1781" s="8"/>
      <c r="BL1781" s="8"/>
      <c r="BM1781" s="8"/>
      <c r="BN1781" s="8"/>
      <c r="BO1781" s="8"/>
      <c r="BP1781" s="8"/>
      <c r="BQ1781" s="8"/>
      <c r="BR1781" s="8"/>
      <c r="BS1781" s="8"/>
      <c r="BT1781" s="8"/>
      <c r="BU1781" s="8"/>
      <c r="BV1781" s="8"/>
      <c r="BW1781" s="8"/>
      <c r="BX1781" s="8"/>
    </row>
    <row r="1782" spans="34:76">
      <c r="AH1782" s="105"/>
      <c r="AI1782" s="105"/>
      <c r="AJ1782" s="105"/>
      <c r="AK1782" s="105"/>
      <c r="AL1782" s="105"/>
      <c r="AM1782" s="105"/>
      <c r="AN1782" s="105"/>
      <c r="AO1782" s="105"/>
      <c r="BA1782" s="8"/>
      <c r="BB1782" s="8"/>
      <c r="BC1782" s="8"/>
      <c r="BD1782" s="8"/>
      <c r="BE1782" s="8"/>
      <c r="BF1782" s="8"/>
      <c r="BG1782" s="8"/>
      <c r="BH1782" s="8"/>
      <c r="BI1782" s="8"/>
      <c r="BJ1782" s="8"/>
      <c r="BK1782" s="8"/>
      <c r="BL1782" s="8"/>
      <c r="BM1782" s="8"/>
      <c r="BN1782" s="8"/>
      <c r="BO1782" s="8"/>
      <c r="BP1782" s="8"/>
      <c r="BQ1782" s="8"/>
      <c r="BR1782" s="8"/>
      <c r="BS1782" s="8"/>
      <c r="BT1782" s="8"/>
      <c r="BU1782" s="8"/>
      <c r="BV1782" s="8"/>
      <c r="BW1782" s="8"/>
      <c r="BX1782" s="8"/>
    </row>
    <row r="1783" spans="34:76">
      <c r="AH1783" s="105"/>
      <c r="AI1783" s="105"/>
      <c r="AJ1783" s="105"/>
      <c r="AK1783" s="105"/>
      <c r="AL1783" s="105"/>
      <c r="AM1783" s="105"/>
      <c r="AN1783" s="105"/>
      <c r="AO1783" s="105"/>
      <c r="BA1783" s="8"/>
      <c r="BB1783" s="8"/>
      <c r="BC1783" s="8"/>
      <c r="BD1783" s="8"/>
      <c r="BE1783" s="8"/>
      <c r="BF1783" s="8"/>
      <c r="BG1783" s="8"/>
      <c r="BH1783" s="8"/>
      <c r="BI1783" s="8"/>
      <c r="BJ1783" s="8"/>
      <c r="BK1783" s="8"/>
      <c r="BL1783" s="8"/>
      <c r="BM1783" s="8"/>
      <c r="BN1783" s="8"/>
      <c r="BO1783" s="8"/>
      <c r="BP1783" s="8"/>
      <c r="BQ1783" s="8"/>
      <c r="BR1783" s="8"/>
      <c r="BS1783" s="8"/>
      <c r="BT1783" s="8"/>
      <c r="BU1783" s="8"/>
      <c r="BV1783" s="8"/>
      <c r="BW1783" s="8"/>
      <c r="BX1783" s="8"/>
    </row>
    <row r="1813" spans="1:42">
      <c r="AH1813" s="260"/>
      <c r="AI1813" s="260"/>
      <c r="AJ1813" s="260"/>
      <c r="AK1813" s="260"/>
      <c r="AL1813" s="260"/>
      <c r="AM1813" s="260"/>
      <c r="AN1813" s="260"/>
      <c r="AO1813" s="260"/>
      <c r="AP1813" s="35"/>
    </row>
    <row r="1816" spans="1:42">
      <c r="A1816" s="35"/>
      <c r="B1816" s="35"/>
      <c r="AD1816" s="35"/>
      <c r="AE1816" s="35"/>
      <c r="AF1816" s="35"/>
      <c r="AG1816" s="35"/>
    </row>
    <row r="1820" spans="1:42">
      <c r="AH1820" s="260"/>
      <c r="AI1820" s="260"/>
      <c r="AJ1820" s="260"/>
      <c r="AK1820" s="260"/>
      <c r="AL1820" s="260"/>
      <c r="AM1820" s="260"/>
      <c r="AN1820" s="260"/>
      <c r="AO1820" s="260"/>
      <c r="AP1820" s="35"/>
    </row>
    <row r="1821" spans="1:42">
      <c r="AH1821" s="260"/>
      <c r="AI1821" s="260"/>
      <c r="AJ1821" s="260"/>
      <c r="AK1821" s="260"/>
      <c r="AL1821" s="260"/>
      <c r="AM1821" s="260"/>
      <c r="AN1821" s="260"/>
      <c r="AO1821" s="260"/>
      <c r="AP1821" s="35"/>
    </row>
    <row r="1822" spans="1:42">
      <c r="AH1822" s="260"/>
      <c r="AI1822" s="260"/>
      <c r="AJ1822" s="260"/>
      <c r="AK1822" s="260"/>
      <c r="AL1822" s="260"/>
      <c r="AM1822" s="260"/>
      <c r="AN1822" s="260"/>
      <c r="AO1822" s="260"/>
      <c r="AP1822" s="35"/>
    </row>
    <row r="1823" spans="1:42">
      <c r="A1823" s="35"/>
      <c r="B1823" s="35"/>
      <c r="AH1823" s="260"/>
      <c r="AI1823" s="260"/>
      <c r="AJ1823" s="260"/>
      <c r="AK1823" s="260"/>
      <c r="AL1823" s="260"/>
      <c r="AM1823" s="260"/>
      <c r="AN1823" s="260"/>
      <c r="AO1823" s="260"/>
      <c r="AP1823" s="35"/>
    </row>
    <row r="1824" spans="1:42">
      <c r="A1824" s="35"/>
      <c r="B1824" s="35"/>
      <c r="AE1824" s="35"/>
      <c r="AF1824" s="35"/>
      <c r="AG1824" s="35"/>
      <c r="AH1824" s="260"/>
      <c r="AI1824" s="260"/>
      <c r="AJ1824" s="260"/>
      <c r="AK1824" s="260"/>
      <c r="AL1824" s="260"/>
      <c r="AM1824" s="260"/>
      <c r="AN1824" s="260"/>
      <c r="AO1824" s="260"/>
      <c r="AP1824" s="35"/>
    </row>
    <row r="1825" spans="1:42">
      <c r="A1825" s="35"/>
      <c r="B1825" s="35"/>
      <c r="AH1825" s="260"/>
      <c r="AI1825" s="260"/>
      <c r="AJ1825" s="260"/>
      <c r="AK1825" s="260"/>
      <c r="AL1825" s="260"/>
      <c r="AM1825" s="260"/>
      <c r="AN1825" s="260"/>
      <c r="AO1825" s="260"/>
      <c r="AP1825" s="35"/>
    </row>
    <row r="1826" spans="1:42">
      <c r="A1826" s="35"/>
      <c r="B1826" s="35"/>
      <c r="AH1826" s="260"/>
      <c r="AI1826" s="260"/>
      <c r="AJ1826" s="260"/>
      <c r="AK1826" s="260"/>
      <c r="AL1826" s="260"/>
      <c r="AM1826" s="260"/>
      <c r="AN1826" s="260"/>
      <c r="AO1826" s="260"/>
      <c r="AP1826" s="35"/>
    </row>
    <row r="1827" spans="1:42">
      <c r="A1827" s="35"/>
      <c r="B1827" s="35"/>
      <c r="AH1827" s="260"/>
      <c r="AI1827" s="260"/>
      <c r="AJ1827" s="260"/>
      <c r="AK1827" s="260"/>
      <c r="AL1827" s="260"/>
      <c r="AM1827" s="260"/>
      <c r="AN1827" s="260"/>
      <c r="AO1827" s="260"/>
      <c r="AP1827" s="35"/>
    </row>
    <row r="1828" spans="1:42">
      <c r="A1828" s="35"/>
      <c r="B1828" s="35"/>
      <c r="AH1828" s="260"/>
      <c r="AI1828" s="260"/>
      <c r="AJ1828" s="260"/>
      <c r="AK1828" s="260"/>
      <c r="AL1828" s="260"/>
      <c r="AM1828" s="260"/>
      <c r="AN1828" s="260"/>
      <c r="AO1828" s="260"/>
      <c r="AP1828" s="35"/>
    </row>
    <row r="1829" spans="1:42">
      <c r="A1829" s="35"/>
      <c r="B1829" s="35"/>
      <c r="AH1829" s="260"/>
      <c r="AI1829" s="260"/>
      <c r="AJ1829" s="260"/>
      <c r="AK1829" s="260"/>
      <c r="AL1829" s="260"/>
      <c r="AM1829" s="260"/>
      <c r="AN1829" s="260"/>
      <c r="AO1829" s="260"/>
      <c r="AP1829" s="35"/>
    </row>
    <row r="1830" spans="1:42">
      <c r="A1830" s="35"/>
      <c r="B1830" s="35"/>
      <c r="AH1830" s="260"/>
      <c r="AI1830" s="260"/>
      <c r="AJ1830" s="260"/>
      <c r="AK1830" s="260"/>
      <c r="AL1830" s="260"/>
      <c r="AM1830" s="260"/>
      <c r="AN1830" s="260"/>
      <c r="AO1830" s="260"/>
      <c r="AP1830" s="35"/>
    </row>
    <row r="1831" spans="1:42">
      <c r="A1831" s="35"/>
      <c r="B1831" s="35"/>
      <c r="AE1831" s="35"/>
      <c r="AF1831" s="35"/>
      <c r="AG1831" s="35"/>
      <c r="AH1831" s="260"/>
      <c r="AI1831" s="260"/>
      <c r="AJ1831" s="260"/>
      <c r="AK1831" s="260"/>
      <c r="AL1831" s="260"/>
      <c r="AM1831" s="260"/>
      <c r="AN1831" s="260"/>
      <c r="AO1831" s="260"/>
      <c r="AP1831" s="35"/>
    </row>
    <row r="1832" spans="1:42">
      <c r="A1832" s="35"/>
      <c r="B1832" s="35"/>
      <c r="AE1832" s="35"/>
      <c r="AF1832" s="35"/>
      <c r="AG1832" s="35"/>
      <c r="AH1832" s="260"/>
      <c r="AI1832" s="260"/>
      <c r="AJ1832" s="260"/>
      <c r="AK1832" s="260"/>
      <c r="AL1832" s="260"/>
      <c r="AM1832" s="260"/>
      <c r="AN1832" s="260"/>
      <c r="AO1832" s="260"/>
      <c r="AP1832" s="35"/>
    </row>
    <row r="1833" spans="1:42">
      <c r="A1833" s="35"/>
      <c r="B1833" s="35"/>
      <c r="AE1833" s="35"/>
      <c r="AF1833" s="35"/>
      <c r="AG1833" s="35"/>
      <c r="AH1833" s="260"/>
      <c r="AI1833" s="260"/>
      <c r="AJ1833" s="260"/>
      <c r="AK1833" s="260"/>
      <c r="AL1833" s="260"/>
      <c r="AM1833" s="260"/>
      <c r="AN1833" s="260"/>
      <c r="AO1833" s="260"/>
      <c r="AP1833" s="35"/>
    </row>
    <row r="1834" spans="1:42">
      <c r="A1834" s="35"/>
      <c r="B1834" s="35"/>
      <c r="AE1834" s="35"/>
      <c r="AF1834" s="35"/>
      <c r="AG1834" s="35"/>
      <c r="AH1834" s="260"/>
      <c r="AI1834" s="260"/>
      <c r="AJ1834" s="260"/>
      <c r="AK1834" s="260"/>
      <c r="AL1834" s="260"/>
      <c r="AM1834" s="260"/>
      <c r="AN1834" s="260"/>
      <c r="AO1834" s="260"/>
      <c r="AP1834" s="35"/>
    </row>
    <row r="1835" spans="1:42">
      <c r="A1835" s="35"/>
      <c r="B1835" s="35"/>
      <c r="AE1835" s="35"/>
      <c r="AF1835" s="35"/>
      <c r="AG1835" s="35"/>
      <c r="AH1835" s="260"/>
      <c r="AI1835" s="260"/>
      <c r="AJ1835" s="260"/>
      <c r="AK1835" s="260"/>
      <c r="AL1835" s="260"/>
      <c r="AM1835" s="260"/>
      <c r="AN1835" s="260"/>
      <c r="AO1835" s="260"/>
      <c r="AP1835" s="35"/>
    </row>
    <row r="1836" spans="1:42">
      <c r="AE1836" s="35"/>
      <c r="AF1836" s="35"/>
      <c r="AG1836" s="35"/>
      <c r="AH1836" s="260"/>
      <c r="AI1836" s="260"/>
      <c r="AJ1836" s="260"/>
      <c r="AK1836" s="260"/>
      <c r="AL1836" s="260"/>
      <c r="AM1836" s="260"/>
      <c r="AN1836" s="260"/>
      <c r="AO1836" s="260"/>
      <c r="AP1836" s="35"/>
    </row>
    <row r="1837" spans="1:42">
      <c r="AE1837" s="35"/>
      <c r="AF1837" s="35"/>
      <c r="AG1837" s="35"/>
      <c r="AH1837" s="260"/>
      <c r="AI1837" s="260"/>
      <c r="AJ1837" s="260"/>
      <c r="AK1837" s="260"/>
      <c r="AL1837" s="260"/>
      <c r="AM1837" s="260"/>
      <c r="AN1837" s="260"/>
      <c r="AO1837" s="260"/>
      <c r="AP1837" s="35"/>
    </row>
    <row r="1838" spans="1:42">
      <c r="A1838" s="35"/>
      <c r="B1838" s="35"/>
      <c r="AD1838" s="35"/>
      <c r="AE1838" s="35"/>
      <c r="AF1838" s="35"/>
      <c r="AG1838" s="35"/>
      <c r="AH1838" s="260"/>
      <c r="AI1838" s="260"/>
      <c r="AJ1838" s="260"/>
      <c r="AK1838" s="260"/>
      <c r="AL1838" s="260"/>
      <c r="AM1838" s="260"/>
      <c r="AN1838" s="260"/>
      <c r="AO1838" s="260"/>
      <c r="AP1838" s="35"/>
    </row>
    <row r="1839" spans="1:42">
      <c r="A1839" s="35"/>
      <c r="B1839" s="35"/>
      <c r="AD1839" s="35"/>
      <c r="AE1839" s="35"/>
      <c r="AF1839" s="35"/>
      <c r="AG1839" s="35"/>
      <c r="AH1839" s="260"/>
      <c r="AI1839" s="260"/>
      <c r="AJ1839" s="260"/>
      <c r="AK1839" s="260"/>
      <c r="AL1839" s="260"/>
      <c r="AM1839" s="260"/>
      <c r="AN1839" s="260"/>
      <c r="AO1839" s="260"/>
      <c r="AP1839" s="35"/>
    </row>
    <row r="1840" spans="1:42">
      <c r="A1840" s="35"/>
      <c r="B1840" s="35"/>
      <c r="AD1840" s="35"/>
      <c r="AE1840" s="35"/>
      <c r="AF1840" s="35"/>
      <c r="AG1840" s="35"/>
      <c r="AH1840" s="260"/>
      <c r="AI1840" s="260"/>
      <c r="AJ1840" s="260"/>
      <c r="AK1840" s="260"/>
      <c r="AL1840" s="260"/>
      <c r="AM1840" s="260"/>
      <c r="AN1840" s="260"/>
      <c r="AO1840" s="260"/>
      <c r="AP1840" s="35"/>
    </row>
    <row r="1841" spans="1:33">
      <c r="A1841" s="35"/>
      <c r="B1841" s="35"/>
      <c r="AD1841" s="35"/>
      <c r="AE1841" s="35"/>
      <c r="AF1841" s="35"/>
      <c r="AG1841" s="35"/>
    </row>
    <row r="1842" spans="1:33">
      <c r="A1842" s="35"/>
      <c r="B1842" s="35"/>
      <c r="AD1842" s="35"/>
      <c r="AE1842" s="35"/>
      <c r="AF1842" s="35"/>
      <c r="AG1842" s="35"/>
    </row>
    <row r="1843" spans="1:33">
      <c r="A1843" s="35"/>
      <c r="B1843" s="35"/>
      <c r="AD1843" s="35"/>
      <c r="AE1843" s="35"/>
      <c r="AF1843" s="35"/>
      <c r="AG1843" s="35"/>
    </row>
    <row r="2288" spans="34:42">
      <c r="AH2288" s="260"/>
      <c r="AI2288" s="260"/>
      <c r="AJ2288" s="260"/>
      <c r="AK2288" s="260"/>
      <c r="AL2288" s="260"/>
      <c r="AM2288" s="260"/>
      <c r="AN2288" s="260"/>
      <c r="AO2288" s="260"/>
      <c r="AP2288" s="35"/>
    </row>
    <row r="2289" spans="1:42">
      <c r="AH2289" s="260"/>
      <c r="AI2289" s="260"/>
      <c r="AJ2289" s="260"/>
      <c r="AK2289" s="260"/>
      <c r="AL2289" s="260"/>
      <c r="AM2289" s="260"/>
      <c r="AN2289" s="260"/>
      <c r="AO2289" s="260"/>
      <c r="AP2289" s="35"/>
    </row>
    <row r="2291" spans="1:42">
      <c r="A2291" s="35"/>
      <c r="B2291" s="35"/>
    </row>
    <row r="2292" spans="1:42">
      <c r="A2292" s="35"/>
      <c r="B2292" s="35"/>
    </row>
    <row r="2296" spans="1:42">
      <c r="AH2296" s="260"/>
      <c r="AI2296" s="260"/>
      <c r="AJ2296" s="260"/>
      <c r="AK2296" s="260"/>
      <c r="AL2296" s="260"/>
      <c r="AM2296" s="260"/>
      <c r="AN2296" s="260"/>
      <c r="AO2296" s="260"/>
      <c r="AP2296" s="35"/>
    </row>
    <row r="2297" spans="1:42">
      <c r="AH2297" s="260"/>
      <c r="AI2297" s="260"/>
      <c r="AJ2297" s="260"/>
      <c r="AK2297" s="260"/>
      <c r="AL2297" s="260"/>
      <c r="AM2297" s="260"/>
      <c r="AN2297" s="260"/>
      <c r="AO2297" s="260"/>
      <c r="AP2297" s="35"/>
    </row>
    <row r="2299" spans="1:42">
      <c r="AE2299" s="35"/>
      <c r="AF2299" s="35"/>
      <c r="AG2299" s="35"/>
    </row>
    <row r="2300" spans="1:42">
      <c r="AE2300" s="35"/>
      <c r="AF2300" s="35"/>
      <c r="AG2300" s="35"/>
    </row>
  </sheetData>
  <autoFilter ref="A8:AZ1344"/>
  <mergeCells count="7">
    <mergeCell ref="AQ6:AY6"/>
    <mergeCell ref="AH6:AO6"/>
    <mergeCell ref="AM1350:AN1350"/>
    <mergeCell ref="AT1350:AU1350"/>
    <mergeCell ref="AM7:AO7"/>
    <mergeCell ref="AW7:AY7"/>
    <mergeCell ref="AI7:AL7"/>
  </mergeCells>
  <conditionalFormatting sqref="C7 F7">
    <cfRule type="cellIs" dxfId="13" priority="49" stopIfTrue="1" operator="equal">
      <formula>"NOT OK!"</formula>
    </cfRule>
    <cfRule type="cellIs" dxfId="12" priority="50" stopIfTrue="1" operator="equal">
      <formula>"OK!"</formula>
    </cfRule>
  </conditionalFormatting>
  <conditionalFormatting sqref="H7">
    <cfRule type="cellIs" dxfId="11" priority="47" stopIfTrue="1" operator="equal">
      <formula>"NOT OK!"</formula>
    </cfRule>
    <cfRule type="cellIs" dxfId="10" priority="48" stopIfTrue="1" operator="equal">
      <formula>"OK!"</formula>
    </cfRule>
  </conditionalFormatting>
  <conditionalFormatting sqref="I7">
    <cfRule type="cellIs" dxfId="9" priority="45" stopIfTrue="1" operator="equal">
      <formula>"NOT OK!"</formula>
    </cfRule>
    <cfRule type="cellIs" dxfId="8" priority="46" stopIfTrue="1" operator="equal">
      <formula>"OK!"</formula>
    </cfRule>
  </conditionalFormatting>
  <conditionalFormatting sqref="J7:K7">
    <cfRule type="cellIs" dxfId="7" priority="43" stopIfTrue="1" operator="equal">
      <formula>"NOT OK!"</formula>
    </cfRule>
    <cfRule type="cellIs" dxfId="6" priority="44" stopIfTrue="1" operator="equal">
      <formula>"OK!"</formula>
    </cfRule>
  </conditionalFormatting>
  <conditionalFormatting sqref="L7:O7">
    <cfRule type="cellIs" dxfId="5" priority="41" stopIfTrue="1" operator="equal">
      <formula>"NOT OK!"</formula>
    </cfRule>
    <cfRule type="cellIs" dxfId="4" priority="42" stopIfTrue="1" operator="equal">
      <formula>"OK!"</formula>
    </cfRule>
  </conditionalFormatting>
  <conditionalFormatting sqref="B7">
    <cfRule type="cellIs" dxfId="3" priority="39" operator="equal">
      <formula>"ERROR"</formula>
    </cfRule>
    <cfRule type="cellIs" dxfId="2" priority="40" operator="equal">
      <formula>"OK"</formula>
    </cfRule>
  </conditionalFormatting>
  <conditionalFormatting sqref="A7">
    <cfRule type="cellIs" dxfId="1" priority="37" operator="equal">
      <formula>"ERROR"</formula>
    </cfRule>
    <cfRule type="cellIs" dxfId="0" priority="38" operator="equal">
      <formula>"OK"</formula>
    </cfRule>
  </conditionalFormatting>
  <pageMargins left="0" right="0" top="0" bottom="0.5" header="0.3" footer="0.3"/>
  <pageSetup paperSize="17" scale="70" orientation="landscape" r:id="rId1"/>
  <headerFooter>
    <oddFooter>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G47"/>
  <sheetViews>
    <sheetView zoomScale="90" zoomScaleNormal="90" workbookViewId="0">
      <pane xSplit="4" ySplit="6" topLeftCell="E7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K28" sqref="K28"/>
    </sheetView>
  </sheetViews>
  <sheetFormatPr defaultColWidth="7.28515625" defaultRowHeight="15" customHeight="1"/>
  <cols>
    <col min="1" max="1" width="4.7109375" style="305" customWidth="1"/>
    <col min="2" max="2" width="1.5703125" style="305" customWidth="1"/>
    <col min="3" max="3" width="45" style="305" bestFit="1" customWidth="1"/>
    <col min="4" max="4" width="9.85546875" style="306" bestFit="1" customWidth="1"/>
    <col min="5" max="5" width="14.7109375" style="305" bestFit="1" customWidth="1"/>
    <col min="6" max="6" width="14.5703125" style="305" bestFit="1" customWidth="1"/>
    <col min="7" max="7" width="14.28515625" style="305" bestFit="1" customWidth="1"/>
    <col min="8" max="16384" width="7.28515625" style="305"/>
  </cols>
  <sheetData>
    <row r="1" spans="1:7" ht="15" customHeight="1">
      <c r="G1" s="307"/>
    </row>
    <row r="2" spans="1:7" ht="14.25" customHeight="1">
      <c r="A2" s="308" t="s">
        <v>1612</v>
      </c>
      <c r="B2" s="308"/>
      <c r="C2" s="308"/>
      <c r="D2" s="308"/>
      <c r="E2" s="308"/>
      <c r="F2" s="308"/>
      <c r="G2" s="308"/>
    </row>
    <row r="3" spans="1:7" ht="15" customHeight="1">
      <c r="A3" s="308" t="s">
        <v>1695</v>
      </c>
      <c r="B3" s="308"/>
      <c r="C3" s="308"/>
      <c r="D3" s="308"/>
      <c r="E3" s="308"/>
      <c r="F3" s="308"/>
      <c r="G3" s="308"/>
    </row>
    <row r="4" spans="1:7" ht="15" customHeight="1">
      <c r="A4" s="308" t="s">
        <v>1613</v>
      </c>
      <c r="B4" s="308"/>
      <c r="C4" s="308"/>
      <c r="D4" s="308"/>
      <c r="E4" s="308"/>
      <c r="F4" s="308"/>
      <c r="G4" s="308"/>
    </row>
    <row r="5" spans="1:7" s="309" customFormat="1" ht="15" customHeight="1">
      <c r="C5" s="310"/>
      <c r="D5" s="310"/>
    </row>
    <row r="6" spans="1:7" s="309" customFormat="1" ht="15" customHeight="1">
      <c r="A6" s="311" t="s">
        <v>1614</v>
      </c>
      <c r="B6" s="311"/>
      <c r="C6" s="311" t="s">
        <v>474</v>
      </c>
      <c r="D6" s="311"/>
      <c r="E6" s="311" t="s">
        <v>311</v>
      </c>
      <c r="F6" s="311" t="s">
        <v>310</v>
      </c>
      <c r="G6" s="311" t="s">
        <v>563</v>
      </c>
    </row>
    <row r="7" spans="1:7" s="309" customFormat="1" ht="29.25" customHeight="1">
      <c r="D7" s="312"/>
    </row>
    <row r="8" spans="1:7" s="309" customFormat="1" ht="15" customHeight="1">
      <c r="A8" s="313">
        <v>1</v>
      </c>
      <c r="B8" s="313" t="s">
        <v>1615</v>
      </c>
      <c r="C8" s="314" t="s">
        <v>1616</v>
      </c>
      <c r="D8" s="315">
        <v>43281</v>
      </c>
      <c r="E8" s="322">
        <f>'[4]3.04 &amp; 4.04 Lead'!E8</f>
        <v>1142155</v>
      </c>
      <c r="F8" s="322">
        <f>'[4]3.04 &amp; 4.04 Lead'!F8</f>
        <v>825009</v>
      </c>
      <c r="G8" s="322">
        <f>SUM(E8:F8)</f>
        <v>1967164</v>
      </c>
    </row>
    <row r="9" spans="1:7" s="309" customFormat="1" ht="18.95" customHeight="1" thickBot="1">
      <c r="B9" s="310"/>
      <c r="C9" s="317" t="s">
        <v>1617</v>
      </c>
      <c r="D9" s="310"/>
      <c r="E9" s="318">
        <f>ROUND(+E8/G8,4)</f>
        <v>0.5806</v>
      </c>
      <c r="F9" s="318">
        <f>ROUND(+F8/G8,4)</f>
        <v>0.4194</v>
      </c>
      <c r="G9" s="319">
        <f>SUM(E9:F9)</f>
        <v>1</v>
      </c>
    </row>
    <row r="10" spans="1:7" s="309" customFormat="1" ht="15" customHeight="1" thickTop="1">
      <c r="A10" s="310"/>
      <c r="B10" s="310"/>
      <c r="D10" s="315"/>
    </row>
    <row r="11" spans="1:7" s="309" customFormat="1" ht="15" customHeight="1">
      <c r="A11" s="313">
        <v>2</v>
      </c>
      <c r="B11" s="313" t="s">
        <v>1615</v>
      </c>
      <c r="C11" s="314" t="s">
        <v>1618</v>
      </c>
      <c r="D11" s="315">
        <v>43281</v>
      </c>
      <c r="E11" s="323">
        <f>'[4]3.04 &amp; 4.04 Lead'!E11</f>
        <v>774769</v>
      </c>
      <c r="F11" s="323">
        <f>'[4]3.04 &amp; 4.04 Lead'!F11</f>
        <v>467468</v>
      </c>
      <c r="G11" s="320">
        <f>SUM(E11:F11)</f>
        <v>1242237</v>
      </c>
    </row>
    <row r="12" spans="1:7" s="309" customFormat="1" ht="18.95" customHeight="1" thickBot="1">
      <c r="B12" s="310"/>
      <c r="C12" s="317" t="s">
        <v>1617</v>
      </c>
      <c r="D12" s="312"/>
      <c r="E12" s="318">
        <f>ROUND(+E11/G11,4)</f>
        <v>0.62370000000000003</v>
      </c>
      <c r="F12" s="318">
        <f>ROUND(+F11/G11,4)</f>
        <v>0.37630000000000002</v>
      </c>
      <c r="G12" s="319">
        <f>SUM(E12:F12)</f>
        <v>1</v>
      </c>
    </row>
    <row r="13" spans="1:7" s="309" customFormat="1" ht="15" customHeight="1" thickTop="1">
      <c r="A13" s="310"/>
      <c r="B13" s="310"/>
      <c r="D13" s="312"/>
    </row>
    <row r="14" spans="1:7" s="309" customFormat="1" ht="15" customHeight="1">
      <c r="A14" s="313">
        <v>3</v>
      </c>
      <c r="B14" s="313" t="s">
        <v>1615</v>
      </c>
      <c r="C14" s="314" t="s">
        <v>1619</v>
      </c>
      <c r="D14" s="312"/>
    </row>
    <row r="15" spans="1:7" s="309" customFormat="1" ht="15" customHeight="1">
      <c r="A15" s="310"/>
      <c r="B15" s="310"/>
      <c r="C15" s="321" t="s">
        <v>1620</v>
      </c>
      <c r="D15" s="315">
        <v>43281</v>
      </c>
      <c r="E15" s="322">
        <f>'[4]3.04 &amp; 4.04 Lead'!E15</f>
        <v>3821611859</v>
      </c>
      <c r="F15" s="322">
        <f>'[4]3.04 &amp; 4.04 Lead'!F15</f>
        <v>3611144773</v>
      </c>
      <c r="G15" s="322">
        <f>SUM(E15:F15)</f>
        <v>7432756632</v>
      </c>
    </row>
    <row r="16" spans="1:7" s="309" customFormat="1" ht="15" customHeight="1">
      <c r="A16" s="310"/>
      <c r="B16" s="310"/>
      <c r="C16" s="321" t="s">
        <v>1621</v>
      </c>
      <c r="D16" s="315">
        <v>43281</v>
      </c>
      <c r="E16" s="323">
        <f>'[4]3.04 &amp; 4.04 Lead'!E16</f>
        <v>1530959866</v>
      </c>
      <c r="F16" s="323">
        <f>'[4]3.04 &amp; 4.04 Lead'!F16</f>
        <v>0</v>
      </c>
      <c r="G16" s="323">
        <f>SUM(E16:F16)</f>
        <v>1530959866</v>
      </c>
    </row>
    <row r="17" spans="1:7" s="309" customFormat="1" ht="15" customHeight="1">
      <c r="A17" s="310"/>
      <c r="B17" s="310"/>
      <c r="C17" s="321" t="s">
        <v>1622</v>
      </c>
      <c r="D17" s="315">
        <v>43281</v>
      </c>
      <c r="E17" s="323">
        <f>'[4]3.04 &amp; 4.04 Lead'!E17</f>
        <v>227806708</v>
      </c>
      <c r="F17" s="323">
        <f>'[4]3.04 &amp; 4.04 Lead'!F17</f>
        <v>28793575</v>
      </c>
      <c r="G17" s="323">
        <f>SUM(E17:F17)</f>
        <v>256600283</v>
      </c>
    </row>
    <row r="18" spans="1:7" s="309" customFormat="1" ht="15" customHeight="1">
      <c r="A18" s="310"/>
      <c r="B18" s="310"/>
      <c r="C18" s="321" t="s">
        <v>563</v>
      </c>
      <c r="D18" s="324"/>
      <c r="E18" s="325">
        <f>SUM(E15:E17)</f>
        <v>5580378433</v>
      </c>
      <c r="F18" s="325">
        <f t="shared" ref="F18:G18" si="0">SUM(F15:F17)</f>
        <v>3639938348</v>
      </c>
      <c r="G18" s="325">
        <f t="shared" si="0"/>
        <v>9220316781</v>
      </c>
    </row>
    <row r="19" spans="1:7" s="309" customFormat="1" ht="18.95" customHeight="1" thickBot="1">
      <c r="B19" s="310"/>
      <c r="C19" s="317" t="s">
        <v>1617</v>
      </c>
      <c r="D19" s="312"/>
      <c r="E19" s="318">
        <f>ROUND(+E18/G18,4)</f>
        <v>0.60519999999999996</v>
      </c>
      <c r="F19" s="318">
        <f>ROUND(+F18/G18,4)</f>
        <v>0.39479999999999998</v>
      </c>
      <c r="G19" s="319">
        <f>SUM(E19:F19)</f>
        <v>1</v>
      </c>
    </row>
    <row r="20" spans="1:7" s="309" customFormat="1" ht="15" customHeight="1" thickTop="1">
      <c r="A20" s="310"/>
      <c r="B20" s="310"/>
      <c r="D20" s="312"/>
    </row>
    <row r="21" spans="1:7" s="309" customFormat="1" ht="15" customHeight="1">
      <c r="A21" s="313">
        <v>4</v>
      </c>
      <c r="B21" s="313" t="s">
        <v>1615</v>
      </c>
      <c r="C21" s="314" t="s">
        <v>1623</v>
      </c>
      <c r="D21" s="312" t="s">
        <v>0</v>
      </c>
    </row>
    <row r="22" spans="1:7" s="309" customFormat="1" ht="15" customHeight="1">
      <c r="A22" s="310"/>
      <c r="B22" s="310"/>
      <c r="C22" s="321" t="s">
        <v>1624</v>
      </c>
      <c r="D22" s="315">
        <v>43281</v>
      </c>
      <c r="E22" s="322">
        <f>'[4]3.04 &amp; 4.04 Lead'!E22</f>
        <v>1142155</v>
      </c>
      <c r="F22" s="322">
        <f>'[4]3.04 &amp; 4.04 Lead'!F22</f>
        <v>825009</v>
      </c>
      <c r="G22" s="316">
        <f>SUM(E22:F22)</f>
        <v>1967164</v>
      </c>
    </row>
    <row r="23" spans="1:7" s="309" customFormat="1" ht="15" customHeight="1">
      <c r="A23" s="310"/>
      <c r="B23" s="310"/>
      <c r="C23" s="317" t="s">
        <v>1625</v>
      </c>
      <c r="D23" s="310"/>
      <c r="E23" s="326">
        <f>+E22/G22</f>
        <v>0.58060995422852391</v>
      </c>
      <c r="F23" s="326">
        <f>+F22/G22</f>
        <v>0.41939004577147609</v>
      </c>
      <c r="G23" s="327">
        <f>SUM(E23:F23)</f>
        <v>1</v>
      </c>
    </row>
    <row r="24" spans="1:7" s="309" customFormat="1" ht="15" customHeight="1">
      <c r="A24" s="310"/>
      <c r="B24" s="310"/>
      <c r="D24" s="312"/>
    </row>
    <row r="25" spans="1:7" s="309" customFormat="1" ht="15" customHeight="1">
      <c r="A25" s="310"/>
      <c r="B25" s="310"/>
      <c r="C25" s="309" t="s">
        <v>1626</v>
      </c>
      <c r="D25" s="315">
        <v>43281</v>
      </c>
      <c r="E25" s="322">
        <f>'[4]3.04 &amp; 4.04 Lead'!E25</f>
        <v>49935032.069999993</v>
      </c>
      <c r="F25" s="322">
        <f>'[4]3.04 &amp; 4.04 Lead'!F25</f>
        <v>24544745.740000002</v>
      </c>
      <c r="G25" s="328">
        <f>SUM(E25:F25)</f>
        <v>74479777.810000002</v>
      </c>
    </row>
    <row r="26" spans="1:7" s="309" customFormat="1" ht="15" customHeight="1">
      <c r="A26" s="310"/>
      <c r="B26" s="310"/>
      <c r="C26" s="317" t="s">
        <v>1625</v>
      </c>
      <c r="D26" s="312"/>
      <c r="E26" s="326">
        <f>+E25/G25</f>
        <v>0.67045087322072383</v>
      </c>
      <c r="F26" s="326">
        <f>+F25/G25</f>
        <v>0.32954912677927606</v>
      </c>
      <c r="G26" s="327">
        <f>SUM(E26:F26)</f>
        <v>0.99999999999999989</v>
      </c>
    </row>
    <row r="27" spans="1:7" s="309" customFormat="1" ht="15" customHeight="1">
      <c r="A27" s="310"/>
      <c r="B27" s="310"/>
      <c r="D27" s="312"/>
    </row>
    <row r="28" spans="1:7" s="309" customFormat="1" ht="15" customHeight="1">
      <c r="A28" s="310"/>
      <c r="B28" s="310"/>
      <c r="C28" s="309" t="s">
        <v>1627</v>
      </c>
      <c r="D28" s="315">
        <v>43281</v>
      </c>
      <c r="E28" s="322">
        <f>'[4]3.04 &amp; 4.04 Lead'!E28</f>
        <v>75191241.019999653</v>
      </c>
      <c r="F28" s="322">
        <f>'[4]3.04 &amp; 4.04 Lead'!F28</f>
        <v>41479515.119999886</v>
      </c>
      <c r="G28" s="329">
        <f>SUM(E28:F28)</f>
        <v>116670756.13999954</v>
      </c>
    </row>
    <row r="29" spans="1:7" s="309" customFormat="1" ht="15" customHeight="1">
      <c r="A29" s="310"/>
      <c r="B29" s="310"/>
      <c r="C29" s="317" t="s">
        <v>1625</v>
      </c>
      <c r="D29" s="330"/>
      <c r="E29" s="326">
        <f>+E28/G28</f>
        <v>0.64447376110062771</v>
      </c>
      <c r="F29" s="326">
        <f>+F28/G28</f>
        <v>0.35552623889937229</v>
      </c>
      <c r="G29" s="327">
        <f>SUM(E29:F29)</f>
        <v>1</v>
      </c>
    </row>
    <row r="30" spans="1:7" s="309" customFormat="1" ht="15" customHeight="1">
      <c r="A30" s="310"/>
      <c r="B30" s="310"/>
      <c r="D30" s="312"/>
    </row>
    <row r="31" spans="1:7" s="309" customFormat="1" ht="15" customHeight="1">
      <c r="A31" s="310"/>
      <c r="B31" s="310"/>
      <c r="C31" s="309" t="s">
        <v>1628</v>
      </c>
      <c r="D31" s="315">
        <v>43281</v>
      </c>
      <c r="E31" s="322">
        <f>'[4]3.04 &amp; 4.04 Lead'!E31</f>
        <v>5704475920.1191673</v>
      </c>
      <c r="F31" s="322">
        <f>'[4]3.04 &amp; 4.04 Lead'!F31</f>
        <v>2191996415.809166</v>
      </c>
      <c r="G31" s="316">
        <f>SUM(E31:F31)</f>
        <v>7896472335.9283333</v>
      </c>
    </row>
    <row r="32" spans="1:7" s="309" customFormat="1" ht="15" customHeight="1">
      <c r="A32" s="310"/>
      <c r="B32" s="310"/>
      <c r="C32" s="317" t="s">
        <v>1625</v>
      </c>
      <c r="D32" s="312"/>
      <c r="E32" s="326">
        <f>+E31/G31</f>
        <v>0.72240814346480353</v>
      </c>
      <c r="F32" s="326">
        <f>+F31/G31</f>
        <v>0.27759185653519652</v>
      </c>
      <c r="G32" s="327">
        <f>SUM(E32:F32)</f>
        <v>1</v>
      </c>
    </row>
    <row r="33" spans="1:7" s="309" customFormat="1" ht="15" customHeight="1">
      <c r="A33" s="310"/>
      <c r="D33" s="312"/>
      <c r="E33" s="331"/>
      <c r="F33" s="331"/>
      <c r="G33" s="331"/>
    </row>
    <row r="34" spans="1:7" s="309" customFormat="1" ht="15" customHeight="1">
      <c r="A34" s="310"/>
      <c r="C34" s="309" t="s">
        <v>1629</v>
      </c>
      <c r="D34" s="312"/>
      <c r="E34" s="332">
        <f>+E32+E29+E26+E23</f>
        <v>2.6179427320146793</v>
      </c>
      <c r="F34" s="332">
        <f>+F32+F29+F26+F23</f>
        <v>1.3820572679853209</v>
      </c>
      <c r="G34" s="332">
        <f>+G32+G29+G26+G23</f>
        <v>4</v>
      </c>
    </row>
    <row r="35" spans="1:7" s="309" customFormat="1" ht="18.95" customHeight="1" thickBot="1">
      <c r="C35" s="309" t="s">
        <v>1617</v>
      </c>
      <c r="D35" s="312"/>
      <c r="E35" s="318">
        <f>ROUND(+E34/4,4)</f>
        <v>0.65449999999999997</v>
      </c>
      <c r="F35" s="318">
        <f>ROUND(+F34/4,4)</f>
        <v>0.34549999999999997</v>
      </c>
      <c r="G35" s="319">
        <f>+G34/4</f>
        <v>1</v>
      </c>
    </row>
    <row r="36" spans="1:7" s="309" customFormat="1" ht="15" customHeight="1" thickTop="1">
      <c r="D36" s="312"/>
    </row>
    <row r="37" spans="1:7" s="309" customFormat="1" ht="15" customHeight="1">
      <c r="A37" s="313">
        <v>5</v>
      </c>
      <c r="B37" s="313" t="s">
        <v>1615</v>
      </c>
      <c r="C37" s="314" t="s">
        <v>1630</v>
      </c>
      <c r="D37" s="312"/>
    </row>
    <row r="38" spans="1:7" s="309" customFormat="1" ht="15" customHeight="1">
      <c r="C38" s="317" t="s">
        <v>1631</v>
      </c>
      <c r="D38" s="315">
        <v>43281</v>
      </c>
      <c r="E38" s="322">
        <f>'[4]3.04 &amp; 4.04 Lead'!E38</f>
        <v>54966792.93</v>
      </c>
      <c r="F38" s="322">
        <f>'[4]3.04 &amp; 4.04 Lead'!F38</f>
        <v>26268733.27</v>
      </c>
      <c r="G38" s="316">
        <f>SUM(E38:F38)</f>
        <v>81235526.200000003</v>
      </c>
    </row>
    <row r="39" spans="1:7" s="309" customFormat="1" ht="15" customHeight="1">
      <c r="C39" s="309" t="s">
        <v>563</v>
      </c>
      <c r="D39" s="312"/>
      <c r="E39" s="333">
        <f>SUM(E38:E38)</f>
        <v>54966792.93</v>
      </c>
      <c r="F39" s="333">
        <f>SUM(F38:F38)</f>
        <v>26268733.27</v>
      </c>
      <c r="G39" s="333">
        <f>SUM(G38:G38)</f>
        <v>81235526.200000003</v>
      </c>
    </row>
    <row r="40" spans="1:7" s="309" customFormat="1" ht="18.95" customHeight="1" thickBot="1">
      <c r="C40" s="309" t="s">
        <v>1617</v>
      </c>
      <c r="D40" s="312"/>
      <c r="E40" s="318">
        <f>ROUND(+E39/G39,4)</f>
        <v>0.67659999999999998</v>
      </c>
      <c r="F40" s="318">
        <f>ROUND(+F39/G39,4)</f>
        <v>0.32340000000000002</v>
      </c>
      <c r="G40" s="334">
        <f>SUM(E40:F40)</f>
        <v>1</v>
      </c>
    </row>
    <row r="41" spans="1:7" s="309" customFormat="1" ht="15" customHeight="1" thickTop="1">
      <c r="D41" s="310"/>
      <c r="E41" s="305"/>
      <c r="F41" s="305"/>
      <c r="G41" s="305"/>
    </row>
    <row r="42" spans="1:7" s="309" customFormat="1" ht="15" customHeight="1">
      <c r="A42" s="313">
        <v>6</v>
      </c>
      <c r="C42" s="314" t="s">
        <v>1632</v>
      </c>
      <c r="D42" s="315">
        <v>43281</v>
      </c>
      <c r="F42" s="306" t="s">
        <v>1633</v>
      </c>
      <c r="G42" s="305"/>
    </row>
    <row r="43" spans="1:7" ht="15" customHeight="1">
      <c r="C43" s="305" t="s">
        <v>1634</v>
      </c>
      <c r="F43" s="335">
        <f>'[4]3.04 &amp; 4.04 Lead'!F43</f>
        <v>137234743.33999997</v>
      </c>
      <c r="G43" s="569">
        <f>'[4]3.04 &amp; 4.04 Lead'!G43</f>
        <v>0.50751477142524026</v>
      </c>
    </row>
    <row r="44" spans="1:7" ht="15" customHeight="1">
      <c r="C44" s="305" t="s">
        <v>1266</v>
      </c>
      <c r="F44" s="568">
        <f>'[4]3.04 &amp; 4.04 Lead'!F44</f>
        <v>1458450.29</v>
      </c>
      <c r="G44" s="569">
        <f>'[4]3.04 &amp; 4.04 Lead'!G44</f>
        <v>5.3935690594808933E-3</v>
      </c>
    </row>
    <row r="45" spans="1:7" ht="15" customHeight="1">
      <c r="C45" s="305" t="s">
        <v>31</v>
      </c>
      <c r="F45" s="568">
        <f>'[4]3.04 &amp; 4.04 Lead'!F45</f>
        <v>131712223.24999999</v>
      </c>
      <c r="G45" s="570">
        <f>'[4]3.04 &amp; 4.04 Lead'!G45</f>
        <v>0.48709165951527894</v>
      </c>
    </row>
    <row r="46" spans="1:7" ht="15" customHeight="1" thickBot="1">
      <c r="C46" s="305" t="s">
        <v>1635</v>
      </c>
      <c r="F46" s="336">
        <f>SUM(F43:F45)</f>
        <v>270405416.87999994</v>
      </c>
      <c r="G46" s="337">
        <f>SUM(G43:G45)</f>
        <v>1</v>
      </c>
    </row>
    <row r="47" spans="1:7" ht="15" customHeight="1" thickTop="1"/>
  </sheetData>
  <pageMargins left="0.5" right="0.41" top="0.75" bottom="0.5" header="0.5" footer="0.25"/>
  <pageSetup scale="9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E47"/>
  <sheetViews>
    <sheetView workbookViewId="0">
      <selection activeCell="K34" sqref="K34"/>
    </sheetView>
  </sheetViews>
  <sheetFormatPr defaultRowHeight="12.75"/>
  <cols>
    <col min="1" max="1" width="3.42578125" bestFit="1" customWidth="1"/>
    <col min="2" max="2" width="21.5703125" customWidth="1"/>
    <col min="3" max="3" width="19.28515625" bestFit="1" customWidth="1"/>
    <col min="4" max="4" width="16" bestFit="1" customWidth="1"/>
    <col min="5" max="5" width="16.5703125" bestFit="1" customWidth="1"/>
    <col min="6" max="6" width="15.42578125" bestFit="1" customWidth="1"/>
    <col min="7" max="7" width="14.28515625" bestFit="1" customWidth="1"/>
    <col min="8" max="8" width="4.7109375" bestFit="1" customWidth="1"/>
    <col min="9" max="9" width="16" bestFit="1" customWidth="1"/>
    <col min="10" max="10" width="0.7109375" customWidth="1"/>
    <col min="11" max="11" width="19.28515625" bestFit="1" customWidth="1"/>
    <col min="12" max="12" width="16" bestFit="1" customWidth="1"/>
    <col min="13" max="13" width="16.5703125" bestFit="1" customWidth="1"/>
    <col min="14" max="14" width="15.42578125" bestFit="1" customWidth="1"/>
    <col min="15" max="15" width="14.28515625" bestFit="1" customWidth="1"/>
    <col min="16" max="16" width="4.7109375" bestFit="1" customWidth="1"/>
    <col min="17" max="17" width="16" bestFit="1" customWidth="1"/>
  </cols>
  <sheetData>
    <row r="1" spans="1:31">
      <c r="A1" s="6" t="s">
        <v>175</v>
      </c>
    </row>
    <row r="2" spans="1:31">
      <c r="A2" s="6" t="s">
        <v>176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31">
      <c r="A3" s="47" t="s">
        <v>1341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31">
      <c r="A4" s="6"/>
      <c r="B4" s="553">
        <v>43252</v>
      </c>
      <c r="C4" s="553"/>
      <c r="D4" s="9"/>
      <c r="E4" s="9"/>
      <c r="F4" s="9"/>
      <c r="G4" s="9"/>
      <c r="H4" s="9"/>
      <c r="I4" s="9"/>
      <c r="J4" s="9"/>
      <c r="K4" s="584"/>
      <c r="L4" s="9"/>
      <c r="M4" s="9"/>
      <c r="N4" s="9"/>
      <c r="O4" s="9"/>
      <c r="P4" s="9"/>
      <c r="Q4" s="9"/>
    </row>
    <row r="5" spans="1:3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31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31" ht="13.5" thickBo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31">
      <c r="A8" s="590" t="s">
        <v>1708</v>
      </c>
      <c r="B8" s="588"/>
      <c r="C8" s="590" t="s">
        <v>702</v>
      </c>
      <c r="D8" s="588"/>
      <c r="E8" s="588"/>
      <c r="F8" s="588"/>
      <c r="G8" s="588"/>
      <c r="H8" s="588"/>
      <c r="I8" s="589"/>
      <c r="J8" s="367"/>
      <c r="K8" s="590" t="s">
        <v>1702</v>
      </c>
      <c r="L8" s="588"/>
      <c r="M8" s="588"/>
      <c r="N8" s="588"/>
      <c r="O8" s="588"/>
      <c r="P8" s="588"/>
      <c r="Q8" s="589"/>
    </row>
    <row r="9" spans="1:31">
      <c r="A9" s="377"/>
      <c r="B9" s="382"/>
      <c r="C9" s="359"/>
      <c r="D9" s="42" t="s">
        <v>24</v>
      </c>
      <c r="E9" s="42"/>
      <c r="F9" s="42" t="s">
        <v>25</v>
      </c>
      <c r="G9" s="42"/>
      <c r="H9" s="15"/>
      <c r="I9" s="360" t="s">
        <v>26</v>
      </c>
      <c r="J9" s="368"/>
      <c r="K9" s="359"/>
      <c r="L9" s="42" t="s">
        <v>24</v>
      </c>
      <c r="M9" s="42"/>
      <c r="N9" s="42" t="s">
        <v>25</v>
      </c>
      <c r="O9" s="42"/>
      <c r="P9" s="15"/>
      <c r="Q9" s="360" t="s">
        <v>26</v>
      </c>
    </row>
    <row r="10" spans="1:31">
      <c r="A10" s="377"/>
      <c r="B10" s="382"/>
      <c r="C10" s="359"/>
      <c r="D10" s="42" t="s">
        <v>27</v>
      </c>
      <c r="E10" s="42" t="s">
        <v>28</v>
      </c>
      <c r="F10" s="42" t="s">
        <v>28</v>
      </c>
      <c r="G10" s="42" t="s">
        <v>29</v>
      </c>
      <c r="H10" s="15"/>
      <c r="I10" s="360" t="s">
        <v>633</v>
      </c>
      <c r="J10" s="368"/>
      <c r="K10" s="359"/>
      <c r="L10" s="42" t="s">
        <v>27</v>
      </c>
      <c r="M10" s="42" t="s">
        <v>28</v>
      </c>
      <c r="N10" s="42" t="s">
        <v>28</v>
      </c>
      <c r="O10" s="42" t="s">
        <v>29</v>
      </c>
      <c r="P10" s="15"/>
      <c r="Q10" s="360" t="s">
        <v>633</v>
      </c>
    </row>
    <row r="11" spans="1:31">
      <c r="A11" s="378" t="s">
        <v>30</v>
      </c>
      <c r="B11" s="592"/>
      <c r="C11" s="361" t="s">
        <v>563</v>
      </c>
      <c r="D11" s="37" t="s">
        <v>31</v>
      </c>
      <c r="E11" s="37" t="s">
        <v>32</v>
      </c>
      <c r="F11" s="37" t="s">
        <v>32</v>
      </c>
      <c r="G11" s="37" t="s">
        <v>31</v>
      </c>
      <c r="H11" s="42"/>
      <c r="I11" s="362" t="s">
        <v>33</v>
      </c>
      <c r="J11" s="369"/>
      <c r="K11" s="361" t="s">
        <v>563</v>
      </c>
      <c r="L11" s="37" t="s">
        <v>31</v>
      </c>
      <c r="M11" s="37" t="s">
        <v>32</v>
      </c>
      <c r="N11" s="37" t="s">
        <v>32</v>
      </c>
      <c r="O11" s="37" t="s">
        <v>31</v>
      </c>
      <c r="P11" s="42"/>
      <c r="Q11" s="362" t="s">
        <v>33</v>
      </c>
      <c r="AE11" s="22"/>
    </row>
    <row r="12" spans="1:31">
      <c r="A12" s="379" t="s">
        <v>34</v>
      </c>
      <c r="B12" s="593"/>
      <c r="C12" s="363" t="s">
        <v>35</v>
      </c>
      <c r="D12" s="42" t="s">
        <v>36</v>
      </c>
      <c r="E12" s="42" t="s">
        <v>37</v>
      </c>
      <c r="F12" s="42" t="s">
        <v>38</v>
      </c>
      <c r="G12" s="42" t="s">
        <v>39</v>
      </c>
      <c r="H12" s="42"/>
      <c r="I12" s="360" t="s">
        <v>40</v>
      </c>
      <c r="J12" s="369"/>
      <c r="K12" s="363" t="s">
        <v>1703</v>
      </c>
      <c r="L12" s="42" t="s">
        <v>1709</v>
      </c>
      <c r="M12" s="42" t="s">
        <v>1706</v>
      </c>
      <c r="N12" s="42" t="s">
        <v>1705</v>
      </c>
      <c r="O12" s="42" t="s">
        <v>1707</v>
      </c>
      <c r="P12" s="42"/>
      <c r="Q12" s="360" t="s">
        <v>1710</v>
      </c>
    </row>
    <row r="13" spans="1:31">
      <c r="A13" s="377"/>
      <c r="B13" s="382"/>
      <c r="C13" s="359"/>
      <c r="D13" s="42"/>
      <c r="E13" s="15"/>
      <c r="F13" s="15"/>
      <c r="G13" s="15"/>
      <c r="H13" s="15"/>
      <c r="I13" s="364"/>
      <c r="J13" s="368"/>
      <c r="K13" s="359"/>
      <c r="L13" s="42"/>
      <c r="M13" s="15"/>
      <c r="N13" s="15"/>
      <c r="O13" s="15"/>
      <c r="P13" s="15"/>
      <c r="Q13" s="364"/>
    </row>
    <row r="14" spans="1:31" s="36" customFormat="1">
      <c r="A14" s="380">
        <f>ROW()</f>
        <v>14</v>
      </c>
      <c r="B14" s="594" t="s">
        <v>41</v>
      </c>
      <c r="C14" s="386">
        <f>'2017 GRC WC Det Format'!AD861</f>
        <v>12096634717.663755</v>
      </c>
      <c r="D14" s="39">
        <f>'2017 GRC WC Det Format'!AH861</f>
        <v>74945908.649166673</v>
      </c>
      <c r="E14" s="39">
        <f>'2017 GRC WC Det Format'!AI861+'2017 GRC WC Det Format'!AJ861</f>
        <v>9228165888.2004128</v>
      </c>
      <c r="F14" s="39">
        <f>'2017 GRC WC Det Format'!AK861</f>
        <v>1863524667.4358342</v>
      </c>
      <c r="G14" s="39">
        <f>'2017 GRC WC Det Format'!AM861</f>
        <v>929998253.37833333</v>
      </c>
      <c r="H14" s="39"/>
      <c r="I14" s="391">
        <f>SUM(D14:H14)</f>
        <v>12096634717.663748</v>
      </c>
      <c r="J14" s="370"/>
      <c r="K14" s="386">
        <f>'2017 GRC WC Det Format'!AQ861</f>
        <v>12432450872.95998</v>
      </c>
      <c r="L14" s="39">
        <f>'2017 GRC WC Det Format'!AR861</f>
        <v>77387901.329999998</v>
      </c>
      <c r="M14" s="39">
        <f>'2017 GRC WC Det Format'!AS861+'2017 GRC WC Det Format'!AT861</f>
        <v>9313821805.2499981</v>
      </c>
      <c r="N14" s="39">
        <f>'2017 GRC WC Det Format'!AU861</f>
        <v>2216710302.3799996</v>
      </c>
      <c r="O14" s="39">
        <f>'2017 GRC WC Det Format'!AY861</f>
        <v>824530863.99999952</v>
      </c>
      <c r="P14" s="39"/>
      <c r="Q14" s="391">
        <f>SUM(L14:P14)</f>
        <v>12432450872.959997</v>
      </c>
    </row>
    <row r="15" spans="1:31" s="36" customFormat="1">
      <c r="A15" s="380">
        <f>ROW()</f>
        <v>15</v>
      </c>
      <c r="B15" s="594"/>
      <c r="C15" s="386"/>
      <c r="D15" s="39"/>
      <c r="E15" s="39"/>
      <c r="F15" s="39"/>
      <c r="G15" s="39"/>
      <c r="H15" s="39"/>
      <c r="I15" s="391"/>
      <c r="J15" s="370"/>
      <c r="K15" s="386"/>
      <c r="L15" s="39"/>
      <c r="M15" s="39"/>
      <c r="N15" s="39"/>
      <c r="O15" s="39"/>
      <c r="P15" s="39"/>
      <c r="Q15" s="391"/>
    </row>
    <row r="16" spans="1:31" s="36" customFormat="1">
      <c r="A16" s="380">
        <f>ROW()</f>
        <v>16</v>
      </c>
      <c r="B16" s="594" t="s">
        <v>42</v>
      </c>
      <c r="C16" s="386">
        <f>'2017 GRC WC Det Format'!AD1344</f>
        <v>-12096634717.663349</v>
      </c>
      <c r="D16" s="39">
        <f>'2017 GRC WC Det Format'!AH1344</f>
        <v>-7761957284.7683344</v>
      </c>
      <c r="E16" s="39">
        <f>'2017 GRC WC Det Format'!AI1344+'2017 GRC WC Det Format'!AJ1344</f>
        <v>-2443410841.3683333</v>
      </c>
      <c r="F16" s="39">
        <f>'2017 GRC WC Det Format'!AK1344</f>
        <v>-1233820778.5033338</v>
      </c>
      <c r="G16" s="392">
        <f>'2017 GRC WC Det Format'!AN1344</f>
        <v>-657445813.02333355</v>
      </c>
      <c r="H16" s="39"/>
      <c r="I16" s="391">
        <f>SUM(D16:H16)</f>
        <v>-12096634717.663334</v>
      </c>
      <c r="J16" s="370"/>
      <c r="K16" s="386">
        <f>'2017 GRC WC Det Format'!AQ1344</f>
        <v>-12432450872.950006</v>
      </c>
      <c r="L16" s="39">
        <f>'2017 GRC WC Det Format'!AR1344</f>
        <v>-7794949572.6399994</v>
      </c>
      <c r="M16" s="39">
        <f>'2017 GRC WC Det Format'!AS1344+'2017 GRC WC Det Format'!AT1344</f>
        <v>-2383005363.8800001</v>
      </c>
      <c r="N16" s="39">
        <f>'2017 GRC WC Det Format'!AU1344</f>
        <v>-1582620808.8299999</v>
      </c>
      <c r="O16" s="39">
        <f>'2017 GRC WC Det Format'!AY1344</f>
        <v>-671875127.59999979</v>
      </c>
      <c r="P16" s="39"/>
      <c r="Q16" s="391">
        <f>SUM(L16:P16)</f>
        <v>-12432450872.950001</v>
      </c>
    </row>
    <row r="17" spans="1:17" s="36" customFormat="1">
      <c r="A17" s="380">
        <f>ROW()</f>
        <v>17</v>
      </c>
      <c r="B17" s="594"/>
      <c r="C17" s="387"/>
      <c r="D17" s="393"/>
      <c r="E17" s="393"/>
      <c r="F17" s="393"/>
      <c r="G17" s="393"/>
      <c r="H17" s="39"/>
      <c r="I17" s="394"/>
      <c r="J17" s="370"/>
      <c r="K17" s="387"/>
      <c r="L17" s="393"/>
      <c r="M17" s="393"/>
      <c r="N17" s="393"/>
      <c r="O17" s="393"/>
      <c r="P17" s="39"/>
      <c r="Q17" s="394"/>
    </row>
    <row r="18" spans="1:17" s="36" customFormat="1">
      <c r="A18" s="380">
        <f>ROW()</f>
        <v>18</v>
      </c>
      <c r="B18" s="594" t="s">
        <v>43</v>
      </c>
      <c r="C18" s="386">
        <f>SUM(C14:C17)</f>
        <v>4.062652587890625E-4</v>
      </c>
      <c r="D18" s="39">
        <f>SUM(D14:D17)</f>
        <v>-7687011376.1191673</v>
      </c>
      <c r="E18" s="39">
        <f>SUM(E14:E17)</f>
        <v>6784755046.8320789</v>
      </c>
      <c r="F18" s="39">
        <f>SUM(F14:F17)</f>
        <v>629703888.93250036</v>
      </c>
      <c r="G18" s="39">
        <f>SUM(G14:G17)</f>
        <v>272552440.35499978</v>
      </c>
      <c r="H18" s="39"/>
      <c r="I18" s="391">
        <f>SUM(I14:I17)</f>
        <v>4.138946533203125E-4</v>
      </c>
      <c r="J18" s="370"/>
      <c r="K18" s="386">
        <f>SUM(K14:K17)</f>
        <v>9.9735260009765625E-3</v>
      </c>
      <c r="L18" s="39">
        <f>SUM(L14:L17)</f>
        <v>-7717561671.3099995</v>
      </c>
      <c r="M18" s="39">
        <f>SUM(M14:M17)</f>
        <v>6930816441.369998</v>
      </c>
      <c r="N18" s="39">
        <f>SUM(N14:N17)</f>
        <v>634089493.54999971</v>
      </c>
      <c r="O18" s="39">
        <f>SUM(O14:O17)</f>
        <v>152655736.39999974</v>
      </c>
      <c r="P18" s="39"/>
      <c r="Q18" s="391">
        <f>SUM(Q14:Q17)</f>
        <v>9.9964141845703125E-3</v>
      </c>
    </row>
    <row r="19" spans="1:17" s="36" customFormat="1">
      <c r="A19" s="380">
        <f>ROW()</f>
        <v>19</v>
      </c>
      <c r="B19" s="594"/>
      <c r="C19" s="386"/>
      <c r="D19" s="39"/>
      <c r="E19" s="39"/>
      <c r="F19" s="39"/>
      <c r="G19" s="39"/>
      <c r="H19" s="39"/>
      <c r="I19" s="391"/>
      <c r="J19" s="370"/>
      <c r="K19" s="386"/>
      <c r="L19" s="39"/>
      <c r="M19" s="39"/>
      <c r="N19" s="39"/>
      <c r="O19" s="39"/>
      <c r="P19" s="39"/>
      <c r="Q19" s="391"/>
    </row>
    <row r="20" spans="1:17" s="36" customFormat="1" ht="25.5">
      <c r="A20" s="380">
        <f>ROW()</f>
        <v>20</v>
      </c>
      <c r="B20" s="595" t="s">
        <v>44</v>
      </c>
      <c r="C20" s="388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395">
        <f>SUM(D20:H20)</f>
        <v>0</v>
      </c>
      <c r="J20" s="371"/>
      <c r="K20" s="388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395">
        <f>SUM(L20:P20)</f>
        <v>0</v>
      </c>
    </row>
    <row r="21" spans="1:17">
      <c r="A21" s="377">
        <f>ROW()</f>
        <v>21</v>
      </c>
      <c r="B21" s="382"/>
      <c r="C21" s="389"/>
      <c r="D21" s="40"/>
      <c r="E21" s="40"/>
      <c r="F21" s="40"/>
      <c r="G21" s="40"/>
      <c r="H21" s="38"/>
      <c r="I21" s="396"/>
      <c r="J21" s="372"/>
      <c r="K21" s="389"/>
      <c r="L21" s="40"/>
      <c r="M21" s="40"/>
      <c r="N21" s="40"/>
      <c r="O21" s="40"/>
      <c r="P21" s="38"/>
      <c r="Q21" s="396"/>
    </row>
    <row r="22" spans="1:17" ht="26.25" thickBot="1">
      <c r="A22" s="380">
        <f>ROW()</f>
        <v>22</v>
      </c>
      <c r="B22" s="595" t="s">
        <v>45</v>
      </c>
      <c r="C22" s="390">
        <f>SUM(C18:C21)</f>
        <v>4.062652587890625E-4</v>
      </c>
      <c r="D22" s="397">
        <f>SUM(D18:D21)</f>
        <v>-7687011376.1191673</v>
      </c>
      <c r="E22" s="397">
        <f>SUM(E18:E21)</f>
        <v>6784755046.8320789</v>
      </c>
      <c r="F22" s="397">
        <f>SUM(F18:F21)</f>
        <v>629703888.93250036</v>
      </c>
      <c r="G22" s="397">
        <f>SUM(G18:G21)</f>
        <v>272552440.35499978</v>
      </c>
      <c r="H22" s="38"/>
      <c r="I22" s="398">
        <f>SUM(I18:I21)</f>
        <v>4.138946533203125E-4</v>
      </c>
      <c r="J22" s="372"/>
      <c r="K22" s="390">
        <f>SUM(K18:K21)</f>
        <v>9.9735260009765625E-3</v>
      </c>
      <c r="L22" s="397">
        <f>SUM(L18:L21)</f>
        <v>-7717561671.3099995</v>
      </c>
      <c r="M22" s="397">
        <f>SUM(M18:M21)</f>
        <v>6930816441.369998</v>
      </c>
      <c r="N22" s="397">
        <f>SUM(N18:N21)</f>
        <v>634089493.54999971</v>
      </c>
      <c r="O22" s="397">
        <f>SUM(O18:O21)</f>
        <v>152655736.39999974</v>
      </c>
      <c r="P22" s="38"/>
      <c r="Q22" s="398">
        <f>SUM(Q18:Q21)</f>
        <v>9.9964141845703125E-3</v>
      </c>
    </row>
    <row r="23" spans="1:17" ht="14.25" thickTop="1" thickBot="1">
      <c r="A23" s="383">
        <f>ROW()</f>
        <v>23</v>
      </c>
      <c r="B23" s="596"/>
      <c r="C23" s="365"/>
      <c r="D23" s="608">
        <f>'2017 GRC WC Det Format'!AH1346-D22</f>
        <v>0</v>
      </c>
      <c r="E23" s="608">
        <f>'2017 GRC WC Det Format'!AI1346+'2017 GRC WC Det Format'!AJ1346-E22</f>
        <v>0</v>
      </c>
      <c r="F23" s="608">
        <f>'2017 GRC WC Det Format'!AK1346-F22</f>
        <v>0</v>
      </c>
      <c r="G23" s="608">
        <f>'2017 GRC WC Det Format'!AO1346-G22</f>
        <v>0</v>
      </c>
      <c r="H23" s="366"/>
      <c r="I23" s="586"/>
      <c r="J23" s="373"/>
      <c r="K23" s="365"/>
      <c r="L23" s="608">
        <f>'2017 GRC WC Det Format'!AR1346-L22</f>
        <v>0</v>
      </c>
      <c r="M23" s="608">
        <f>'2017 GRC WC Det Format'!AS1346+'2017 GRC WC Det Format'!AT1346-M22</f>
        <v>0</v>
      </c>
      <c r="N23" s="608">
        <f>'2017 GRC WC Det Format'!AU1346-N22</f>
        <v>0</v>
      </c>
      <c r="O23" s="608">
        <f>'2017 GRC WC Det Format'!AY1346-O22</f>
        <v>0</v>
      </c>
      <c r="P23" s="366"/>
      <c r="Q23" s="586"/>
    </row>
    <row r="24" spans="1:17">
      <c r="A24" s="9"/>
      <c r="B24" s="9"/>
      <c r="D24" s="609"/>
      <c r="E24" s="609"/>
      <c r="F24" s="609"/>
      <c r="G24" s="609"/>
    </row>
    <row r="25" spans="1:17">
      <c r="A25" s="9"/>
      <c r="B25" s="9"/>
      <c r="D25" s="609"/>
      <c r="E25" s="609"/>
      <c r="F25" s="609"/>
      <c r="G25" s="610"/>
      <c r="O25" s="587"/>
    </row>
    <row r="26" spans="1:17">
      <c r="A26" s="9"/>
      <c r="B26" s="9"/>
      <c r="G26" s="587"/>
      <c r="O26" s="587"/>
    </row>
    <row r="27" spans="1:17">
      <c r="A27" s="9"/>
      <c r="B27" s="9"/>
    </row>
    <row r="28" spans="1:17">
      <c r="A28" s="9"/>
      <c r="B28" s="9"/>
      <c r="C28" s="29"/>
      <c r="D28" s="38"/>
      <c r="E28" s="38"/>
      <c r="F28" s="38"/>
      <c r="G28" s="38"/>
      <c r="H28" s="38"/>
      <c r="I28" s="38"/>
      <c r="J28" s="29"/>
      <c r="K28" s="29"/>
      <c r="L28" s="38"/>
      <c r="M28" s="38"/>
      <c r="N28" s="38"/>
      <c r="O28" s="38"/>
      <c r="P28" s="38"/>
      <c r="Q28" s="38"/>
    </row>
    <row r="29" spans="1:17">
      <c r="A29" s="9"/>
      <c r="B29" s="9"/>
      <c r="C29" s="29"/>
      <c r="D29" s="38"/>
      <c r="E29" s="38"/>
      <c r="F29" s="38"/>
      <c r="G29" s="38"/>
      <c r="H29" s="38"/>
      <c r="I29" s="38"/>
      <c r="J29" s="29"/>
      <c r="K29" s="29"/>
      <c r="L29" s="38"/>
      <c r="M29" s="38"/>
      <c r="N29" s="38"/>
      <c r="O29" s="38"/>
      <c r="P29" s="38"/>
      <c r="Q29" s="38"/>
    </row>
    <row r="30" spans="1:17">
      <c r="C30" s="29"/>
      <c r="D30" s="38"/>
      <c r="E30" s="38"/>
      <c r="F30" s="38"/>
      <c r="G30" s="38"/>
      <c r="H30" s="38"/>
      <c r="I30" s="38"/>
      <c r="J30" s="29"/>
      <c r="K30" s="29"/>
      <c r="L30" s="38"/>
      <c r="M30" s="38"/>
      <c r="N30" s="38"/>
      <c r="O30" s="38"/>
      <c r="P30" s="38"/>
      <c r="Q30" s="38"/>
    </row>
    <row r="31" spans="1:17">
      <c r="C31" s="29"/>
      <c r="D31" s="38"/>
      <c r="E31" s="38"/>
      <c r="F31" s="38"/>
      <c r="G31" s="38"/>
      <c r="H31" s="38"/>
      <c r="I31" s="38"/>
      <c r="J31" s="29"/>
      <c r="K31" s="29"/>
      <c r="L31" s="38"/>
      <c r="M31" s="38"/>
      <c r="N31" s="38"/>
      <c r="O31" s="38"/>
      <c r="P31" s="38"/>
      <c r="Q31" s="38"/>
    </row>
    <row r="32" spans="1:17">
      <c r="C32" s="28"/>
      <c r="D32" s="31"/>
      <c r="E32" s="31"/>
      <c r="F32" s="31"/>
      <c r="G32" s="31"/>
      <c r="H32" s="31"/>
      <c r="I32" s="31"/>
      <c r="J32" s="28"/>
      <c r="K32" s="28"/>
      <c r="L32" s="31"/>
      <c r="M32" s="31"/>
      <c r="N32" s="31"/>
      <c r="O32" s="31"/>
      <c r="P32" s="31"/>
      <c r="Q32" s="31"/>
    </row>
    <row r="33" spans="3:17">
      <c r="C33" s="28"/>
      <c r="D33" s="31"/>
      <c r="E33" s="31"/>
      <c r="F33" s="31"/>
      <c r="G33" s="31"/>
      <c r="H33" s="31"/>
      <c r="I33" s="31"/>
      <c r="J33" s="28"/>
      <c r="K33" s="28"/>
      <c r="L33" s="31"/>
      <c r="M33" s="31"/>
      <c r="N33" s="31"/>
      <c r="O33" s="31"/>
      <c r="P33" s="31"/>
      <c r="Q33" s="31"/>
    </row>
    <row r="34" spans="3:17">
      <c r="C34" s="28"/>
      <c r="D34" s="31"/>
      <c r="E34" s="31"/>
      <c r="F34" s="31"/>
      <c r="G34" s="31"/>
      <c r="H34" s="31"/>
      <c r="I34" s="31"/>
      <c r="J34" s="28"/>
      <c r="K34" s="28"/>
      <c r="L34" s="31"/>
      <c r="M34" s="31"/>
      <c r="N34" s="31"/>
      <c r="O34" s="31"/>
      <c r="P34" s="31"/>
      <c r="Q34" s="31"/>
    </row>
    <row r="35" spans="3:17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3:17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3:17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3:17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3:17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3:17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3:17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3:17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3:17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3:17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3:17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3:17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3:17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</sheetData>
  <phoneticPr fontId="4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&amp;CPage 1 of 2&amp;RAttachment A 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B9D9DD-B005-404B-AC1E-E562DD67BB72}"/>
</file>

<file path=customXml/itemProps2.xml><?xml version="1.0" encoding="utf-8"?>
<ds:datastoreItem xmlns:ds="http://schemas.openxmlformats.org/officeDocument/2006/customXml" ds:itemID="{7FB0C2F8-40FD-427E-9A47-56C85ADB4D4B}"/>
</file>

<file path=customXml/itemProps3.xml><?xml version="1.0" encoding="utf-8"?>
<ds:datastoreItem xmlns:ds="http://schemas.openxmlformats.org/officeDocument/2006/customXml" ds:itemID="{48166E19-9BFC-4EAD-8C66-00123C9B1C07}"/>
</file>

<file path=customXml/itemProps4.xml><?xml version="1.0" encoding="utf-8"?>
<ds:datastoreItem xmlns:ds="http://schemas.openxmlformats.org/officeDocument/2006/customXml" ds:itemID="{B3E5039E-10F0-4918-B258-4207F99EF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ERB EOP</vt:lpstr>
      <vt:lpstr>GRB EOP</vt:lpstr>
      <vt:lpstr>ERB AMA</vt:lpstr>
      <vt:lpstr>GRB AMA</vt:lpstr>
      <vt:lpstr>2017 GRC Summary Format</vt:lpstr>
      <vt:lpstr>2017 GRC WC Det Format</vt:lpstr>
      <vt:lpstr>3.04 &amp; 4.04 Lead</vt:lpstr>
      <vt:lpstr>Recons---&gt;</vt:lpstr>
      <vt:lpstr>BS and CWC Recon, p1</vt:lpstr>
      <vt:lpstr>BS and CWC Recon, p2</vt:lpstr>
      <vt:lpstr>'ERB AMA'!Print_Titles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tfette</dc:creator>
  <cp:lastModifiedBy>NC</cp:lastModifiedBy>
  <cp:lastPrinted>2018-10-27T00:14:32Z</cp:lastPrinted>
  <dcterms:created xsi:type="dcterms:W3CDTF">1999-04-09T16:35:24Z</dcterms:created>
  <dcterms:modified xsi:type="dcterms:W3CDTF">2018-11-05T22:47:42Z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