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jxF8rudVD0GZjOGdTO3Vtg==\"/>
    </mc:Choice>
  </mc:AlternateContent>
  <xr:revisionPtr revIDLastSave="0" documentId="13_ncr:1_{0761BA70-DB3B-4034-8DDB-C5694671512E}" xr6:coauthVersionLast="46" xr6:coauthVersionMax="47" xr10:uidLastSave="{00000000-0000-0000-0000-000000000000}"/>
  <bookViews>
    <workbookView xWindow="-120" yWindow="-120" windowWidth="25440" windowHeight="15390" tabRatio="847" xr2:uid="{00000000-000D-0000-FFFF-FFFF00000000}"/>
  </bookViews>
  <sheets>
    <sheet name="Exh. NWA-4" sheetId="3" r:id="rId1"/>
  </sheets>
  <definedNames>
    <definedName name="_xlnm.Print_Area" localSheetId="0">'Exh. NWA-4'!$A$1:$U$377</definedName>
    <definedName name="_xlnm.Print_Titles" localSheetId="0">'Exh. NWA-4'!$1:$12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7" i="3" l="1"/>
  <c r="S343" i="3" l="1"/>
  <c r="S342" i="3"/>
  <c r="S340" i="3"/>
  <c r="S339" i="3"/>
  <c r="S338" i="3"/>
  <c r="S336" i="3"/>
  <c r="S335" i="3"/>
  <c r="O195" i="3" l="1"/>
  <c r="Q195" i="3"/>
  <c r="M195" i="3"/>
  <c r="K195" i="3"/>
  <c r="O205" i="3"/>
  <c r="Q205" i="3"/>
  <c r="M205" i="3"/>
  <c r="K205" i="3"/>
  <c r="S195" i="3" l="1"/>
  <c r="S205" i="3"/>
  <c r="M306" i="3" l="1"/>
  <c r="Q226" i="3" l="1"/>
  <c r="O226" i="3"/>
  <c r="K226" i="3" l="1"/>
  <c r="M226" i="3"/>
  <c r="S226" i="3" l="1"/>
  <c r="M245" i="3"/>
  <c r="M266" i="3"/>
  <c r="Q245" i="3"/>
  <c r="O266" i="3"/>
  <c r="Q266" i="3"/>
  <c r="K266" i="3"/>
  <c r="O245" i="3"/>
  <c r="K245" i="3"/>
  <c r="S266" i="3" l="1"/>
  <c r="Q166" i="3" l="1"/>
  <c r="O166" i="3"/>
  <c r="M166" i="3"/>
  <c r="K166" i="3"/>
  <c r="S166" i="3" l="1"/>
  <c r="M333" i="3" l="1"/>
  <c r="O333" i="3"/>
  <c r="K333" i="3"/>
  <c r="Q333" i="3"/>
  <c r="S333" i="3" l="1"/>
  <c r="K371" i="3" l="1"/>
  <c r="M371" i="3" l="1"/>
  <c r="M324" i="3" l="1"/>
  <c r="O188" i="3"/>
  <c r="Q188" i="3"/>
  <c r="K188" i="3"/>
  <c r="M188" i="3"/>
  <c r="K345" i="3"/>
  <c r="K107" i="3"/>
  <c r="O115" i="3"/>
  <c r="K139" i="3"/>
  <c r="Q180" i="3"/>
  <c r="Q324" i="3"/>
  <c r="K99" i="3"/>
  <c r="O139" i="3"/>
  <c r="M99" i="3"/>
  <c r="Q107" i="3"/>
  <c r="M131" i="3"/>
  <c r="Q139" i="3"/>
  <c r="M115" i="3"/>
  <c r="Q99" i="3"/>
  <c r="M123" i="3"/>
  <c r="M107" i="3"/>
  <c r="Q115" i="3"/>
  <c r="M139" i="3"/>
  <c r="M40" i="3"/>
  <c r="K65" i="3"/>
  <c r="K238" i="3"/>
  <c r="K219" i="3"/>
  <c r="M238" i="3"/>
  <c r="K259" i="3"/>
  <c r="K52" i="3"/>
  <c r="O65" i="3"/>
  <c r="O99" i="3"/>
  <c r="K123" i="3"/>
  <c r="O131" i="3"/>
  <c r="M219" i="3"/>
  <c r="O238" i="3"/>
  <c r="M259" i="3"/>
  <c r="O306" i="3"/>
  <c r="M52" i="3"/>
  <c r="Q65" i="3"/>
  <c r="K180" i="3"/>
  <c r="O219" i="3"/>
  <c r="Q238" i="3"/>
  <c r="O259" i="3"/>
  <c r="Q306" i="3"/>
  <c r="K115" i="3"/>
  <c r="O123" i="3"/>
  <c r="M180" i="3"/>
  <c r="Q219" i="3"/>
  <c r="Q259" i="3"/>
  <c r="O180" i="3"/>
  <c r="O324" i="3"/>
  <c r="K306" i="3"/>
  <c r="K324" i="3"/>
  <c r="O52" i="3"/>
  <c r="M65" i="3"/>
  <c r="K131" i="3"/>
  <c r="M91" i="3"/>
  <c r="M159" i="3"/>
  <c r="K91" i="3"/>
  <c r="K27" i="3"/>
  <c r="O91" i="3"/>
  <c r="Q91" i="3"/>
  <c r="Q159" i="3"/>
  <c r="M27" i="3"/>
  <c r="Q345" i="3"/>
  <c r="O345" i="3"/>
  <c r="Q27" i="3"/>
  <c r="Q77" i="3"/>
  <c r="O27" i="3"/>
  <c r="K159" i="3"/>
  <c r="Q131" i="3"/>
  <c r="O107" i="3"/>
  <c r="Q123" i="3"/>
  <c r="Q52" i="3"/>
  <c r="O40" i="3"/>
  <c r="Q40" i="3"/>
  <c r="K77" i="3"/>
  <c r="M77" i="3"/>
  <c r="K40" i="3"/>
  <c r="O77" i="3"/>
  <c r="O159" i="3"/>
  <c r="S345" i="3" l="1"/>
  <c r="O270" i="3"/>
  <c r="Q270" i="3"/>
  <c r="M270" i="3"/>
  <c r="K270" i="3"/>
  <c r="K141" i="3"/>
  <c r="M141" i="3"/>
  <c r="O79" i="3"/>
  <c r="Q79" i="3"/>
  <c r="Q141" i="3"/>
  <c r="O141" i="3"/>
  <c r="M79" i="3"/>
  <c r="K79" i="3"/>
  <c r="S306" i="3"/>
  <c r="S324" i="3"/>
  <c r="M345" i="3"/>
  <c r="S245" i="3"/>
  <c r="S180" i="3"/>
  <c r="S77" i="3"/>
  <c r="S65" i="3"/>
  <c r="S52" i="3"/>
  <c r="S40" i="3"/>
  <c r="S27" i="3"/>
  <c r="S91" i="3"/>
  <c r="S99" i="3"/>
  <c r="S115" i="3"/>
  <c r="S123" i="3"/>
  <c r="S131" i="3"/>
  <c r="S139" i="3"/>
  <c r="S159" i="3"/>
  <c r="S188" i="3"/>
  <c r="S219" i="3"/>
  <c r="S238" i="3"/>
  <c r="S259" i="3"/>
  <c r="K347" i="3" l="1"/>
  <c r="K373" i="3" s="1"/>
  <c r="O347" i="3"/>
  <c r="Q347" i="3"/>
  <c r="M347" i="3"/>
  <c r="S141" i="3"/>
  <c r="S79" i="3"/>
  <c r="S270" i="3"/>
  <c r="S347" i="3" l="1"/>
  <c r="M373" i="3"/>
</calcChain>
</file>

<file path=xl/sharedStrings.xml><?xml version="1.0" encoding="utf-8"?>
<sst xmlns="http://schemas.openxmlformats.org/spreadsheetml/2006/main" count="712" uniqueCount="264">
  <si>
    <t>NET</t>
  </si>
  <si>
    <t>BOOK</t>
  </si>
  <si>
    <t xml:space="preserve">CALCULATED ANNUAL </t>
  </si>
  <si>
    <t>COMPOSITE</t>
  </si>
  <si>
    <t>SURVIVOR</t>
  </si>
  <si>
    <t>SALVAGE</t>
  </si>
  <si>
    <t>DEPRECIATION</t>
  </si>
  <si>
    <t>FUTURE</t>
  </si>
  <si>
    <t xml:space="preserve">ACCRUAL </t>
  </si>
  <si>
    <t>ACCRUAL</t>
  </si>
  <si>
    <t>REMAINING</t>
  </si>
  <si>
    <t>ACCOUNT</t>
  </si>
  <si>
    <t>CURVE</t>
  </si>
  <si>
    <t>PERCENT</t>
  </si>
  <si>
    <t>RESERVE</t>
  </si>
  <si>
    <t>ACCRUALS</t>
  </si>
  <si>
    <t>AMOUNT</t>
  </si>
  <si>
    <t>RATE</t>
  </si>
  <si>
    <t>LIFE</t>
  </si>
  <si>
    <t xml:space="preserve">ELECTRIC PLANT </t>
  </si>
  <si>
    <t xml:space="preserve">STEAM PRODUCTION PLANT </t>
  </si>
  <si>
    <t xml:space="preserve">    TOTAL STEAM PRODUCTION PLANT </t>
  </si>
  <si>
    <t>OTHER PRODUCTION PLANT</t>
  </si>
  <si>
    <t>STRUCTURES AND IMPROVEMENTS</t>
  </si>
  <si>
    <t xml:space="preserve">    TOTAL OTHER PRODUCTION PLANT </t>
  </si>
  <si>
    <t xml:space="preserve">TRANSMISSION PLANT </t>
  </si>
  <si>
    <t xml:space="preserve">    TOTAL TRANSMISSION PLANT </t>
  </si>
  <si>
    <t xml:space="preserve">DISTRIBUTION PLANT </t>
  </si>
  <si>
    <t xml:space="preserve">    TOTAL DISTRIBUTION PLANT </t>
  </si>
  <si>
    <t xml:space="preserve">GENERAL PLANT </t>
  </si>
  <si>
    <t xml:space="preserve">    TOTAL GENERAL PLANT </t>
  </si>
  <si>
    <t xml:space="preserve">STRUCTURES AND IMPROVEMENTS         </t>
  </si>
  <si>
    <t xml:space="preserve">  COLSTRIP 3               </t>
  </si>
  <si>
    <t xml:space="preserve">  COLSTRIP 4               </t>
  </si>
  <si>
    <t xml:space="preserve">  COLSTRIP 3-4             </t>
  </si>
  <si>
    <t>BOILER PLANT EQUIPMENT</t>
  </si>
  <si>
    <t xml:space="preserve">  COLSTRIP 3          </t>
  </si>
  <si>
    <t xml:space="preserve">  COLSTRIP 4          </t>
  </si>
  <si>
    <t xml:space="preserve">  COLSTRIP 3-4        </t>
  </si>
  <si>
    <t>TURBOGENERATOR UNITS</t>
  </si>
  <si>
    <t xml:space="preserve">  COLSTRIP 3        </t>
  </si>
  <si>
    <t xml:space="preserve">  COLSTRIP 4        </t>
  </si>
  <si>
    <t>ACCESSORY ELECTRIC EQUIPMENT</t>
  </si>
  <si>
    <t xml:space="preserve">  COLSTRIP 3                </t>
  </si>
  <si>
    <t xml:space="preserve">  COLSTRIP 4                </t>
  </si>
  <si>
    <t xml:space="preserve">  COLSTRIP 3-4              </t>
  </si>
  <si>
    <t xml:space="preserve">  ENCOGEN                   </t>
  </si>
  <si>
    <t>MISCELLANEOUS POWER PLANT EQUIPMENT</t>
  </si>
  <si>
    <t xml:space="preserve">  COLSTRIP 3                       </t>
  </si>
  <si>
    <t xml:space="preserve">  COLSTRIP 4                       </t>
  </si>
  <si>
    <t xml:space="preserve">  COLSTRIP 3-4                     </t>
  </si>
  <si>
    <t xml:space="preserve">  ENCOGEN                          </t>
  </si>
  <si>
    <t xml:space="preserve">   LOWER BAKER              </t>
  </si>
  <si>
    <t xml:space="preserve">   UPPER BAKER              </t>
  </si>
  <si>
    <t xml:space="preserve">   SNOQUALMIE #1            </t>
  </si>
  <si>
    <t xml:space="preserve">   SNOQUALMIE #2            </t>
  </si>
  <si>
    <t xml:space="preserve">  LOWER BAKER              </t>
  </si>
  <si>
    <t xml:space="preserve">  UPPER BAKER              </t>
  </si>
  <si>
    <t xml:space="preserve">  SNOQUALMIE #1            </t>
  </si>
  <si>
    <t xml:space="preserve">  SNOQUALMIE #2            </t>
  </si>
  <si>
    <t xml:space="preserve">  LOWER BAKER                      </t>
  </si>
  <si>
    <t xml:space="preserve">  UPPER BAKER                      </t>
  </si>
  <si>
    <t xml:space="preserve">  SNOQUALMIE #1                    </t>
  </si>
  <si>
    <t xml:space="preserve">  SNOQUALMIE #2                    </t>
  </si>
  <si>
    <t xml:space="preserve">  LOWER BAKER               </t>
  </si>
  <si>
    <t xml:space="preserve">  SNOQUALMIE #1             </t>
  </si>
  <si>
    <t xml:space="preserve">  SNOQUALMIE #2             </t>
  </si>
  <si>
    <t>MISCELLANEOUS TOOLS</t>
  </si>
  <si>
    <t xml:space="preserve">  LOWER BAKER      </t>
  </si>
  <si>
    <t xml:space="preserve">  UPPER BAKER      </t>
  </si>
  <si>
    <t xml:space="preserve">  SNOQUALMIE #1    </t>
  </si>
  <si>
    <t xml:space="preserve">  SNOQUALMIE #2    </t>
  </si>
  <si>
    <t xml:space="preserve">  ENCOGEN                  </t>
  </si>
  <si>
    <t xml:space="preserve">  CRYSTAL MOUNTAIN         </t>
  </si>
  <si>
    <t xml:space="preserve">  FREDONIA                 </t>
  </si>
  <si>
    <t xml:space="preserve">  FREDERICKSON             </t>
  </si>
  <si>
    <t xml:space="preserve">  WHITEHORN 2-3            </t>
  </si>
  <si>
    <t xml:space="preserve">  ENCOGEN                            </t>
  </si>
  <si>
    <t xml:space="preserve">  CRYSTAL MOUNTAIN                   </t>
  </si>
  <si>
    <t xml:space="preserve">  FREDONIA                           </t>
  </si>
  <si>
    <t xml:space="preserve">  FREDERICKSON                       </t>
  </si>
  <si>
    <t xml:space="preserve">  WHITEHORN 2-3                      </t>
  </si>
  <si>
    <t xml:space="preserve">GENERATORS        </t>
  </si>
  <si>
    <t xml:space="preserve">  CRYSTAL MOUNTAIN</t>
  </si>
  <si>
    <t xml:space="preserve">  FREDONIA        </t>
  </si>
  <si>
    <t xml:space="preserve">  FREDERICKSON    </t>
  </si>
  <si>
    <t xml:space="preserve">  WHITEHORN 2-3   </t>
  </si>
  <si>
    <t xml:space="preserve">  CRYSTAL MOUNTAIN          </t>
  </si>
  <si>
    <t xml:space="preserve">  FREDONIA                  </t>
  </si>
  <si>
    <t xml:space="preserve">  FREDERICKSON              </t>
  </si>
  <si>
    <t xml:space="preserve">  WHITEHORN 2-3             </t>
  </si>
  <si>
    <t xml:space="preserve">  FREDONIA                         </t>
  </si>
  <si>
    <t xml:space="preserve">  FREDERICKSON                     </t>
  </si>
  <si>
    <t xml:space="preserve">  ENCOGEN          </t>
  </si>
  <si>
    <t xml:space="preserve">STATION EQUIPMENT                   </t>
  </si>
  <si>
    <t xml:space="preserve">TOWERS AND FIXTURES                 </t>
  </si>
  <si>
    <t xml:space="preserve">POLES AND FIXTURES                  </t>
  </si>
  <si>
    <t xml:space="preserve">OVERHEAD CONDUCTORS AND DEVICES     </t>
  </si>
  <si>
    <t xml:space="preserve">UNDERGROUND CONDUCTORS AND DEVICES  </t>
  </si>
  <si>
    <t xml:space="preserve">ROADS AND TRAILS                    </t>
  </si>
  <si>
    <t xml:space="preserve">POLES, TOWERS AND FIXTURES          </t>
  </si>
  <si>
    <t xml:space="preserve">UNDERGROUND CONDUIT                 </t>
  </si>
  <si>
    <t xml:space="preserve">LINE TRANSFORMERS                   </t>
  </si>
  <si>
    <t xml:space="preserve">SERVICES                            </t>
  </si>
  <si>
    <t xml:space="preserve">STREET LIGHTING AND SIGNAL SYSTEMS  </t>
  </si>
  <si>
    <t xml:space="preserve">TRANSPORTATION EQUIPMENT       </t>
  </si>
  <si>
    <t xml:space="preserve">STORES EQUIPMENT               </t>
  </si>
  <si>
    <t xml:space="preserve">LABORATORY EQUIPMENT           </t>
  </si>
  <si>
    <t xml:space="preserve">POWER OPERATED EQUIPMENT       </t>
  </si>
  <si>
    <t xml:space="preserve">MISCELLANEOUS EQUIPMENT        </t>
  </si>
  <si>
    <t>PUGET SOUND ENERGY</t>
  </si>
  <si>
    <t>ELECTRIC PLANT</t>
  </si>
  <si>
    <t>*</t>
  </si>
  <si>
    <t xml:space="preserve">HYDROELECTRIC PRODUCTION PLANT </t>
  </si>
  <si>
    <t>TOTAL STRUCTURES AND IMPROVEMENTS</t>
  </si>
  <si>
    <t>TOTAL ACCESSORY ELECTRIC EQUIPMENT</t>
  </si>
  <si>
    <t>TOTAL MISCELLANEOUS POWER PLANT EQUIPMENT</t>
  </si>
  <si>
    <t>TOTAL MISCELLANEOUS TOOLS</t>
  </si>
  <si>
    <t xml:space="preserve">    TOTAL HYDROELECTRIC PRODUCTION PLANT </t>
  </si>
  <si>
    <t>TOTAL GENERATORS</t>
  </si>
  <si>
    <t xml:space="preserve"> </t>
  </si>
  <si>
    <t xml:space="preserve">STRUCTURES AND IMPROVEMENTS          </t>
  </si>
  <si>
    <t xml:space="preserve">STRUCTURES AND IMPROVEMENTS      </t>
  </si>
  <si>
    <t xml:space="preserve">          </t>
  </si>
  <si>
    <t xml:space="preserve">  GOLDENDALE</t>
  </si>
  <si>
    <t xml:space="preserve">  MINT FARM</t>
  </si>
  <si>
    <t xml:space="preserve">  SUMAS</t>
  </si>
  <si>
    <t xml:space="preserve">  ENCOGEN</t>
  </si>
  <si>
    <t>GENERATORS - COMBINED CYCLE</t>
  </si>
  <si>
    <t>TOTAL GENERATORS - COMBINED CYCLE</t>
  </si>
  <si>
    <t>TOTAL BOILER PLANT EQUIPMENT</t>
  </si>
  <si>
    <t>TOTAL TURBOGENERATOR UNITS</t>
  </si>
  <si>
    <t>RESERVOIRS, DAMS AND WATERWAYS</t>
  </si>
  <si>
    <t>TOTAL RESERVOIRS, DAMS AND WATERWAYS</t>
  </si>
  <si>
    <t>WATER WHEELS, TURBINES AND GENERATORS</t>
  </si>
  <si>
    <t>TOTAL WATER WHEELS, TURBINES AND GENERATORS</t>
  </si>
  <si>
    <t>ROADS, RAILROADS AND BRIDGES</t>
  </si>
  <si>
    <t>TOTAL ROADS, RAILROADS AND BRIDGES</t>
  </si>
  <si>
    <t>FUEL HOLDERS, PRODUCERS AND ACCESSORIES</t>
  </si>
  <si>
    <t>TOTAL FUEL HOLDERS, PRODUCERS AND ACCESSORIES</t>
  </si>
  <si>
    <t xml:space="preserve">OFFICE FURNITURE AND EQUIPMENT   </t>
  </si>
  <si>
    <t xml:space="preserve">OFFICE FURNITURE AND EQUIPMENT - COMPUTERS  </t>
  </si>
  <si>
    <t>TOOLS, SHOP AND GARAGE EQUIPMENT</t>
  </si>
  <si>
    <t>STRUCTURES AND IMPROVEMENTS - LEASEHOLDS</t>
  </si>
  <si>
    <t>ORGANIZATION</t>
  </si>
  <si>
    <t>FRANCHISES AND CONSENTS</t>
  </si>
  <si>
    <t>MISCELLANEOUS INTANGIBLES</t>
  </si>
  <si>
    <t>LAND AND LAND RIGHTS</t>
  </si>
  <si>
    <t>EASEMENTS</t>
  </si>
  <si>
    <t>SQUARE</t>
  </si>
  <si>
    <t xml:space="preserve">  SKAGIT</t>
  </si>
  <si>
    <t>STRUCTURES AND IMPROVEMENTS - SUBTRANSMISSION</t>
  </si>
  <si>
    <t>STATION EQUIPMENT - SUBTRANSMISSION</t>
  </si>
  <si>
    <t xml:space="preserve">STATION EQUIPMENT - GIF  </t>
  </si>
  <si>
    <t xml:space="preserve">TOWERS AND FIXTURES - GIF                 </t>
  </si>
  <si>
    <t xml:space="preserve">POLES AND FIXTURES - GIF                  </t>
  </si>
  <si>
    <t xml:space="preserve">OVERHEAD CONDUCTORS AND DEVICES - GIF     </t>
  </si>
  <si>
    <t xml:space="preserve">UNDERGROUND CONDUCTORS AND DEVICES - GIF </t>
  </si>
  <si>
    <t xml:space="preserve">ROADS AND TRAILS - GIF                  </t>
  </si>
  <si>
    <t>EASEMENTS - SUBTRANSMISSION</t>
  </si>
  <si>
    <t>EASEMENTS - GIF</t>
  </si>
  <si>
    <t xml:space="preserve">    TOTAL DEPRECIABLE PLANT</t>
  </si>
  <si>
    <t xml:space="preserve">  FERNDALE</t>
  </si>
  <si>
    <t xml:space="preserve">  SNOQUALMIE #1</t>
  </si>
  <si>
    <t>GENERATORS - WIND</t>
  </si>
  <si>
    <t xml:space="preserve">  HOPKINS RIDGE</t>
  </si>
  <si>
    <t xml:space="preserve">  WILD HORSE</t>
  </si>
  <si>
    <t>STRUCTURES AND IMPROVEMENTS - WIND</t>
  </si>
  <si>
    <t>TOTAL STRUCTURES AND IMPROVEMENTS - WIND</t>
  </si>
  <si>
    <t>TOTAL GENERATORS - WIND</t>
  </si>
  <si>
    <t>MISCELLANEOUS POWER PLANT EQUIPMENT - WIND</t>
  </si>
  <si>
    <t>MISCELLANEOUS TOOLS - WIND</t>
  </si>
  <si>
    <t>TOTAL MISCELLANEOUS TOOLS - WIND</t>
  </si>
  <si>
    <t>TOTAL MISCELLANEOUS POWER PLANT EQUIPMENT - WIND</t>
  </si>
  <si>
    <t>ACCESSORY ELECTRIC EQUIPMENT - WIND</t>
  </si>
  <si>
    <t>TOTAL ACCESSORY ELECTRIC EQUIPMENT - WIND</t>
  </si>
  <si>
    <t>PROBABLE</t>
  </si>
  <si>
    <t>RETIREMENT</t>
  </si>
  <si>
    <t>DATE</t>
  </si>
  <si>
    <t xml:space="preserve">  LOWER SNAKE RIVER</t>
  </si>
  <si>
    <t>(9)=(8)/(5)</t>
  </si>
  <si>
    <t>(10)=(7)/(8)</t>
  </si>
  <si>
    <t>ARO</t>
  </si>
  <si>
    <t xml:space="preserve">  FREDERICKSON 1/EPCOR</t>
  </si>
  <si>
    <t>STRUCTURES AND IMPROVEMENTS - HVD RECLASS</t>
  </si>
  <si>
    <t>STATION EQUIPMENT - HVD RECLASS</t>
  </si>
  <si>
    <t>EASEMENTS - HVD RECLASS</t>
  </si>
  <si>
    <t>STRUCTURES AND IMPROVEMENTS - GIF</t>
  </si>
  <si>
    <t>NONDEPRECIABLE PLANT AND ACCOUNTS NOT STUDIED</t>
  </si>
  <si>
    <t>ORIGINAL COST</t>
  </si>
  <si>
    <t>AS OF</t>
  </si>
  <si>
    <t>STATION EQUIPMENT - LIF</t>
  </si>
  <si>
    <t>TOWERS AND FIXTURES - HVD RECLASS</t>
  </si>
  <si>
    <t xml:space="preserve">POLES AND FIXTURES - SUBTRANSMISSION </t>
  </si>
  <si>
    <t xml:space="preserve">POLES AND FIXTURES - HVD RECLASS                  </t>
  </si>
  <si>
    <t>OVERHEAD CONDUCTORS AND DEVICES - SUBTRANSMISSION</t>
  </si>
  <si>
    <t xml:space="preserve">OVERHEAD CONDUCTORS AND DEVICES - HVD RECLASS    </t>
  </si>
  <si>
    <t>UNDERGROUND CONDUCTORS AND DEVICES - HVD RECLASS</t>
  </si>
  <si>
    <t xml:space="preserve">ROADS AND TRAILS - HVD RECLASS                   </t>
  </si>
  <si>
    <t>UNDERGROUND CONDUIT - HVD RECLASS</t>
  </si>
  <si>
    <t xml:space="preserve">COMMUNICATION EQUIPMENT - 5 YEAR </t>
  </si>
  <si>
    <t>ENERGY STORAGE EQUIPMENT</t>
  </si>
  <si>
    <t>UNDERGROUND CONDUIT - GIF</t>
  </si>
  <si>
    <t>METERS - AMI</t>
  </si>
  <si>
    <t xml:space="preserve">  BELLINGHAM</t>
  </si>
  <si>
    <t>90-R2</t>
  </si>
  <si>
    <t>60-S2</t>
  </si>
  <si>
    <t>50-R1.5</t>
  </si>
  <si>
    <t>JUNE 30, 2021</t>
  </si>
  <si>
    <t>75-R1.5</t>
  </si>
  <si>
    <t>80-R2</t>
  </si>
  <si>
    <t>90-R1.5</t>
  </si>
  <si>
    <t>75-S1</t>
  </si>
  <si>
    <t>55-R2</t>
  </si>
  <si>
    <t>45-S1</t>
  </si>
  <si>
    <t>20-R4</t>
  </si>
  <si>
    <t>75-S0.5</t>
  </si>
  <si>
    <t>55-R4</t>
  </si>
  <si>
    <t>45-R3</t>
  </si>
  <si>
    <t>60-R2.5</t>
  </si>
  <si>
    <t>40-R2.5</t>
  </si>
  <si>
    <t>12-L0.5</t>
  </si>
  <si>
    <t>50-S1.5</t>
  </si>
  <si>
    <t>45-S0.5</t>
  </si>
  <si>
    <t>45-S1.5</t>
  </si>
  <si>
    <t>50-R2.5</t>
  </si>
  <si>
    <t>20-S3</t>
  </si>
  <si>
    <t>75-R4</t>
  </si>
  <si>
    <t>65-R3</t>
  </si>
  <si>
    <t>44-R1.5</t>
  </si>
  <si>
    <t>48-R1.5</t>
  </si>
  <si>
    <t>65-R2.5</t>
  </si>
  <si>
    <t>70-R4</t>
  </si>
  <si>
    <t>65-R4</t>
  </si>
  <si>
    <t>65-R2</t>
  </si>
  <si>
    <t>52-S0</t>
  </si>
  <si>
    <t>47-R1.5</t>
  </si>
  <si>
    <t>38-R2.5</t>
  </si>
  <si>
    <t>60-R3</t>
  </si>
  <si>
    <t>48-R2</t>
  </si>
  <si>
    <t>20-S2.5</t>
  </si>
  <si>
    <t>34-S0</t>
  </si>
  <si>
    <t>75-S1.5</t>
  </si>
  <si>
    <t>45-R2</t>
  </si>
  <si>
    <t>20-SQ</t>
  </si>
  <si>
    <t>5-SQ</t>
  </si>
  <si>
    <t>12-L3</t>
  </si>
  <si>
    <t>14-L3</t>
  </si>
  <si>
    <t>15-SQ</t>
  </si>
  <si>
    <t>70-S1</t>
  </si>
  <si>
    <t>ANNUAL ACCRUAL CALCULATED USING THE ACCRUAL RATE CONSISTENT WITH AMORTIZATION PERIOD.</t>
  </si>
  <si>
    <t>7-S3</t>
  </si>
  <si>
    <t>**</t>
  </si>
  <si>
    <t>***</t>
  </si>
  <si>
    <t>THE CURRENT DEPRECIATION RATE FOR LEGACY ELECTRIC METERS SHOULD BE USED UNTIL THEY ARE RETIRED.</t>
  </si>
  <si>
    <t>METERS ***</t>
  </si>
  <si>
    <t>TOTAL NONDEPRECIABLE PLANT AND ACCOUNTS NOT STUDIED</t>
  </si>
  <si>
    <t xml:space="preserve">TOTAL ELECTRIC PLANT </t>
  </si>
  <si>
    <t>INSTALLATIONS ON CUSTOMERS' PREMISES - ELECTRIC VEHICLE CHARGERS</t>
  </si>
  <si>
    <t xml:space="preserve">  OTHER </t>
  </si>
  <si>
    <t>LIFE SPAN METHOD IS USED.  CURVE SHOWN IS INTERIM SURVIVOR CURVE.</t>
  </si>
  <si>
    <t>SUMMARY OF ESTIMATED SURVIVOR CURVE, NET SALVAGE PERCENT, ORIGINAL COST, BOOK DEPRECIATION RESERVE</t>
  </si>
  <si>
    <t>AND CALCULATED ANNUAL DEPRECIATION ACCRUALS AS OF JUNE 30, 2021</t>
  </si>
  <si>
    <t>EXCLUDING NET SALVAGE FOR COLSTRIP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</si>
</sst>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0_);\(0\)"/>
    <numFmt numFmtId="166" formatCode="_(* #,##0_);_(* \(#,##0\);_(* &quot;-&quot;??_);_(@_)"/>
    <numFmt numFmtId="167" formatCode="mm\-yyyy"/>
    <numFmt numFmtId="168" formatCode="[$-409]mmmm\ d\,\ yyyy;@"/>
    <numFmt numFmtId="169" formatCode="#,##0.000_);\(#,##0.000\)"/>
    <numFmt numFmtId="170" formatCode="_(* #,##0.0_);_(* \(#,##0.0\);_(* &quot;-&quot;?_);_(@_)"/>
  </numFmts>
  <fonts count="10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131">
    <xf numFmtId="0" fontId="0" fillId="0" borderId="0" xfId="0" applyAlignment="1"/>
    <xf numFmtId="0" fontId="1" fillId="0" borderId="0" xfId="0" applyNumberFormat="1" applyFont="1" applyFill="1" applyAlignment="1">
      <alignment horizontal="center"/>
    </xf>
    <xf numFmtId="37" fontId="7" fillId="0" borderId="0" xfId="1" applyNumberFormat="1" applyFont="1" applyFill="1" applyBorder="1"/>
    <xf numFmtId="39" fontId="7" fillId="0" borderId="0" xfId="1" applyNumberFormat="1" applyFont="1" applyFill="1" applyBorder="1"/>
    <xf numFmtId="0" fontId="7" fillId="0" borderId="0" xfId="1" applyFont="1" applyFill="1" applyBorder="1"/>
    <xf numFmtId="2" fontId="0" fillId="0" borderId="0" xfId="0" applyNumberFormat="1" applyFill="1"/>
    <xf numFmtId="0" fontId="0" fillId="0" borderId="0" xfId="0" applyFill="1" applyAlignment="1"/>
    <xf numFmtId="0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39" fontId="1" fillId="0" borderId="0" xfId="1" applyNumberFormat="1" applyFont="1" applyFill="1"/>
    <xf numFmtId="37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0" fontId="2" fillId="0" borderId="1" xfId="0" applyNumberFormat="1" applyFont="1" applyFill="1" applyBorder="1" applyAlignment="1">
      <alignment horizontal="center"/>
    </xf>
    <xf numFmtId="37" fontId="0" fillId="0" borderId="1" xfId="0" applyNumberFormat="1" applyFill="1" applyBorder="1"/>
    <xf numFmtId="0" fontId="4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165" fontId="2" fillId="0" borderId="0" xfId="0" applyNumberFormat="1" applyFont="1" applyFill="1" applyAlignment="1">
      <alignment horizontal="center"/>
    </xf>
    <xf numFmtId="39" fontId="5" fillId="0" borderId="0" xfId="1" applyNumberFormat="1" applyFont="1" applyFill="1"/>
    <xf numFmtId="37" fontId="3" fillId="0" borderId="0" xfId="0" applyNumberFormat="1" applyFont="1" applyFill="1" applyAlignment="1"/>
    <xf numFmtId="164" fontId="3" fillId="0" borderId="0" xfId="0" applyNumberFormat="1" applyFont="1" applyFill="1" applyAlignment="1"/>
    <xf numFmtId="0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0" fillId="0" borderId="0" xfId="0" applyNumberFormat="1" applyFont="1" applyFill="1" applyAlignment="1">
      <alignment horizontal="left"/>
    </xf>
    <xf numFmtId="37" fontId="7" fillId="0" borderId="2" xfId="1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Continuous"/>
    </xf>
    <xf numFmtId="37" fontId="2" fillId="0" borderId="0" xfId="0" applyNumberFormat="1" applyFont="1" applyFill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37" fontId="7" fillId="0" borderId="0" xfId="0" applyNumberFormat="1" applyFont="1" applyFill="1" applyBorder="1"/>
    <xf numFmtId="37" fontId="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0" borderId="0" xfId="0" applyFont="1" applyFill="1" applyAlignment="1"/>
    <xf numFmtId="0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/>
    <xf numFmtId="0" fontId="1" fillId="0" borderId="0" xfId="0" applyNumberFormat="1" applyFont="1" applyFill="1" applyAlignment="1">
      <alignment horizontal="centerContinuous"/>
    </xf>
    <xf numFmtId="37" fontId="0" fillId="0" borderId="0" xfId="0" applyNumberFormat="1" applyFill="1" applyAlignment="1"/>
    <xf numFmtId="37" fontId="2" fillId="0" borderId="0" xfId="0" applyNumberFormat="1" applyFont="1" applyFill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/>
    <xf numFmtId="0" fontId="7" fillId="0" borderId="0" xfId="0" applyFont="1" applyFill="1" applyAlignment="1"/>
    <xf numFmtId="2" fontId="7" fillId="0" borderId="0" xfId="0" applyNumberFormat="1" applyFont="1" applyFill="1" applyBorder="1"/>
    <xf numFmtId="165" fontId="7" fillId="0" borderId="0" xfId="0" applyNumberFormat="1" applyFont="1" applyFill="1" applyBorder="1" applyAlignment="1"/>
    <xf numFmtId="0" fontId="7" fillId="0" borderId="0" xfId="0" applyFont="1" applyFill="1"/>
    <xf numFmtId="164" fontId="7" fillId="0" borderId="0" xfId="0" applyNumberFormat="1" applyFont="1" applyFill="1"/>
    <xf numFmtId="39" fontId="7" fillId="0" borderId="2" xfId="1" applyNumberFormat="1" applyFont="1" applyFill="1" applyBorder="1"/>
    <xf numFmtId="0" fontId="7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39" fontId="7" fillId="0" borderId="0" xfId="1" applyNumberFormat="1" applyFont="1" applyFill="1"/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NumberFormat="1" applyFont="1" applyFill="1" applyAlignment="1">
      <alignment horizontal="left"/>
    </xf>
    <xf numFmtId="39" fontId="5" fillId="0" borderId="3" xfId="1" applyNumberFormat="1" applyFont="1" applyFill="1" applyBorder="1"/>
    <xf numFmtId="37" fontId="3" fillId="0" borderId="3" xfId="0" applyNumberFormat="1" applyFont="1" applyFill="1" applyBorder="1" applyAlignment="1"/>
    <xf numFmtId="0" fontId="2" fillId="0" borderId="0" xfId="0" applyFont="1" applyFill="1" applyAlignment="1">
      <alignment horizontal="centerContinuous"/>
    </xf>
    <xf numFmtId="0" fontId="1" fillId="0" borderId="0" xfId="0" applyNumberFormat="1" applyFont="1" applyFill="1" applyBorder="1" applyAlignment="1"/>
    <xf numFmtId="37" fontId="2" fillId="0" borderId="0" xfId="0" applyNumberFormat="1" applyFont="1" applyFill="1" applyAlignment="1"/>
    <xf numFmtId="39" fontId="2" fillId="0" borderId="0" xfId="1" applyNumberFormat="1" applyFont="1" applyFill="1"/>
    <xf numFmtId="0" fontId="1" fillId="0" borderId="0" xfId="0" applyFont="1" applyFill="1" applyBorder="1" applyAlignment="1"/>
    <xf numFmtId="39" fontId="0" fillId="0" borderId="0" xfId="0" applyNumberFormat="1" applyFill="1" applyAlignment="1"/>
    <xf numFmtId="39" fontId="1" fillId="0" borderId="0" xfId="1" applyNumberFormat="1" applyFont="1" applyFill="1" applyBorder="1"/>
    <xf numFmtId="39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37" fontId="0" fillId="0" borderId="0" xfId="0" applyNumberFormat="1" applyFill="1" applyBorder="1"/>
    <xf numFmtId="43" fontId="0" fillId="0" borderId="0" xfId="2" applyFont="1" applyFill="1" applyAlignment="1"/>
    <xf numFmtId="0" fontId="0" fillId="0" borderId="0" xfId="0" applyNumberFormat="1" applyFont="1" applyFill="1" applyAlignment="1">
      <alignment horizontal="center"/>
    </xf>
    <xf numFmtId="3" fontId="0" fillId="0" borderId="0" xfId="0" applyNumberFormat="1" applyFill="1"/>
    <xf numFmtId="39" fontId="5" fillId="0" borderId="2" xfId="1" applyNumberFormat="1" applyFont="1" applyFill="1" applyBorder="1"/>
    <xf numFmtId="37" fontId="5" fillId="0" borderId="2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9" fontId="2" fillId="0" borderId="0" xfId="1" applyNumberFormat="1" applyFont="1" applyFill="1" applyBorder="1"/>
    <xf numFmtId="0" fontId="2" fillId="0" borderId="0" xfId="0" applyFont="1" applyFill="1" applyBorder="1" applyAlignment="1"/>
    <xf numFmtId="37" fontId="2" fillId="0" borderId="0" xfId="1" applyNumberFormat="1" applyFont="1" applyFill="1" applyBorder="1"/>
    <xf numFmtId="37" fontId="2" fillId="0" borderId="0" xfId="0" applyNumberFormat="1" applyFont="1" applyFill="1" applyBorder="1" applyAlignment="1"/>
    <xf numFmtId="0" fontId="3" fillId="0" borderId="0" xfId="0" applyFont="1" applyFill="1" applyBorder="1" applyAlignment="1"/>
    <xf numFmtId="37" fontId="3" fillId="0" borderId="0" xfId="0" applyNumberFormat="1" applyFont="1" applyFill="1" applyBorder="1" applyAlignment="1"/>
    <xf numFmtId="2" fontId="2" fillId="0" borderId="0" xfId="0" applyNumberFormat="1" applyFont="1" applyFill="1"/>
    <xf numFmtId="2" fontId="1" fillId="0" borderId="0" xfId="0" applyNumberFormat="1" applyFont="1" applyFill="1" applyBorder="1"/>
    <xf numFmtId="166" fontId="1" fillId="0" borderId="0" xfId="3" applyNumberFormat="1" applyFont="1" applyFill="1" applyAlignment="1"/>
    <xf numFmtId="166" fontId="1" fillId="0" borderId="0" xfId="3" applyNumberFormat="1" applyFont="1" applyFill="1" applyBorder="1" applyAlignment="1"/>
    <xf numFmtId="168" fontId="2" fillId="0" borderId="0" xfId="0" quotePrefix="1" applyNumberFormat="1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/>
    <xf numFmtId="2" fontId="1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0" fontId="7" fillId="0" borderId="0" xfId="0" applyFont="1" applyFill="1" applyAlignment="1">
      <alignment horizontal="center"/>
    </xf>
    <xf numFmtId="169" fontId="7" fillId="0" borderId="0" xfId="1" applyNumberFormat="1" applyFont="1" applyFill="1" applyBorder="1"/>
    <xf numFmtId="43" fontId="1" fillId="0" borderId="0" xfId="2" applyFont="1" applyFill="1" applyAlignment="1"/>
    <xf numFmtId="0" fontId="1" fillId="0" borderId="0" xfId="1" applyFont="1" applyFill="1" applyBorder="1"/>
    <xf numFmtId="37" fontId="1" fillId="0" borderId="0" xfId="1" applyNumberFormat="1" applyFont="1" applyFill="1"/>
    <xf numFmtId="37" fontId="1" fillId="0" borderId="0" xfId="1" applyNumberFormat="1" applyFont="1" applyFill="1" applyBorder="1"/>
    <xf numFmtId="43" fontId="7" fillId="0" borderId="0" xfId="2" applyFont="1" applyFill="1" applyAlignment="1"/>
    <xf numFmtId="0" fontId="0" fillId="0" borderId="0" xfId="0" applyAlignment="1">
      <alignment horizontal="right"/>
    </xf>
    <xf numFmtId="0" fontId="0" fillId="0" borderId="0" xfId="0"/>
    <xf numFmtId="39" fontId="5" fillId="0" borderId="0" xfId="1" applyNumberFormat="1" applyFont="1" applyFill="1" applyBorder="1"/>
    <xf numFmtId="0" fontId="9" fillId="0" borderId="0" xfId="0" applyFont="1" applyAlignment="1">
      <alignment horizontal="right"/>
    </xf>
    <xf numFmtId="0" fontId="9" fillId="0" borderId="0" xfId="0" applyFont="1"/>
    <xf numFmtId="43" fontId="0" fillId="0" borderId="0" xfId="0" applyNumberFormat="1" applyFill="1"/>
    <xf numFmtId="43" fontId="7" fillId="0" borderId="0" xfId="0" applyNumberFormat="1" applyFont="1" applyFill="1" applyAlignment="1"/>
    <xf numFmtId="43" fontId="7" fillId="0" borderId="0" xfId="0" applyNumberFormat="1" applyFont="1" applyFill="1"/>
    <xf numFmtId="43" fontId="2" fillId="0" borderId="0" xfId="0" applyNumberFormat="1" applyFont="1" applyFill="1"/>
    <xf numFmtId="43" fontId="7" fillId="0" borderId="0" xfId="2" applyNumberFormat="1" applyFont="1" applyFill="1"/>
    <xf numFmtId="43" fontId="7" fillId="0" borderId="0" xfId="0" applyNumberFormat="1" applyFont="1" applyFill="1" applyBorder="1" applyAlignment="1"/>
    <xf numFmtId="43" fontId="7" fillId="0" borderId="0" xfId="0" applyNumberFormat="1" applyFont="1" applyFill="1" applyBorder="1"/>
    <xf numFmtId="43" fontId="7" fillId="0" borderId="0" xfId="0" quotePrefix="1" applyNumberFormat="1" applyFont="1" applyFill="1" applyBorder="1" applyAlignment="1">
      <alignment horizontal="center"/>
    </xf>
    <xf numFmtId="43" fontId="1" fillId="0" borderId="0" xfId="0" applyNumberFormat="1" applyFont="1"/>
    <xf numFmtId="170" fontId="0" fillId="0" borderId="0" xfId="0" applyNumberFormat="1" applyFill="1"/>
    <xf numFmtId="170" fontId="7" fillId="0" borderId="0" xfId="0" applyNumberFormat="1" applyFont="1" applyFill="1" applyAlignment="1"/>
    <xf numFmtId="170" fontId="7" fillId="0" borderId="0" xfId="0" applyNumberFormat="1" applyFont="1" applyFill="1"/>
    <xf numFmtId="170" fontId="7" fillId="0" borderId="0" xfId="2" applyNumberFormat="1" applyFont="1" applyFill="1"/>
    <xf numFmtId="170" fontId="2" fillId="0" borderId="0" xfId="0" applyNumberFormat="1" applyFont="1" applyFill="1"/>
    <xf numFmtId="170" fontId="7" fillId="0" borderId="0" xfId="0" applyNumberFormat="1" applyFont="1" applyFill="1" applyBorder="1" applyAlignment="1"/>
    <xf numFmtId="170" fontId="7" fillId="0" borderId="0" xfId="0" applyNumberFormat="1" applyFont="1" applyFill="1" applyBorder="1"/>
    <xf numFmtId="170" fontId="7" fillId="0" borderId="0" xfId="0" applyNumberFormat="1" applyFont="1" applyFill="1" applyBorder="1" applyAlignment="1">
      <alignment horizontal="center"/>
    </xf>
    <xf numFmtId="170" fontId="3" fillId="0" borderId="0" xfId="0" applyNumberFormat="1" applyFont="1" applyFill="1" applyAlignment="1"/>
    <xf numFmtId="170" fontId="2" fillId="0" borderId="0" xfId="0" applyNumberFormat="1" applyFont="1" applyFill="1" applyAlignment="1"/>
    <xf numFmtId="0" fontId="1" fillId="0" borderId="1" xfId="0" applyFont="1" applyFill="1" applyBorder="1"/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Fill="1" applyAlignment="1">
      <alignment horizontal="left" indent="1"/>
    </xf>
  </cellXfs>
  <cellStyles count="6">
    <cellStyle name="Comma" xfId="2" builtinId="3"/>
    <cellStyle name="Comma 2" xfId="3" xr:uid="{00000000-0005-0000-0000-000001000000}"/>
    <cellStyle name="Normal" xfId="0" builtinId="0"/>
    <cellStyle name="Normal 2" xfId="5" xr:uid="{36413E93-2C80-4141-A9C2-5895337640E4}"/>
    <cellStyle name="Normal 5" xfId="4" xr:uid="{00000000-0005-0000-0000-000003000000}"/>
    <cellStyle name="Normal_Iowa ASL GPAMORT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77"/>
  <sheetViews>
    <sheetView tabSelected="1" zoomScale="60" zoomScaleNormal="60" workbookViewId="0">
      <selection activeCell="X13" sqref="X13"/>
    </sheetView>
  </sheetViews>
  <sheetFormatPr defaultColWidth="9.77734375" defaultRowHeight="15" x14ac:dyDescent="0.2"/>
  <cols>
    <col min="1" max="1" width="7.33203125" style="6" bestFit="1" customWidth="1"/>
    <col min="2" max="2" width="2.77734375" style="6" customWidth="1"/>
    <col min="3" max="3" width="72.77734375" style="6" customWidth="1"/>
    <col min="4" max="4" width="1.5546875" style="6" customWidth="1"/>
    <col min="5" max="5" width="12.77734375" style="71" bestFit="1" customWidth="1"/>
    <col min="6" max="6" width="1.5546875" style="6" customWidth="1"/>
    <col min="7" max="7" width="15.77734375" style="6" bestFit="1" customWidth="1"/>
    <col min="8" max="8" width="1.6640625" style="6" bestFit="1" customWidth="1"/>
    <col min="9" max="9" width="9.77734375" style="45" bestFit="1" customWidth="1"/>
    <col min="10" max="10" width="1.5546875" style="6" customWidth="1"/>
    <col min="11" max="11" width="21.77734375" style="6" bestFit="1" customWidth="1"/>
    <col min="12" max="12" width="1.5546875" style="6" customWidth="1"/>
    <col min="13" max="13" width="17.6640625" style="39" bestFit="1" customWidth="1"/>
    <col min="14" max="14" width="1.5546875" style="39" customWidth="1"/>
    <col min="15" max="15" width="17.6640625" style="39" bestFit="1" customWidth="1"/>
    <col min="16" max="16" width="1.5546875" style="39" customWidth="1"/>
    <col min="17" max="17" width="15.6640625" style="39" bestFit="1" customWidth="1"/>
    <col min="18" max="18" width="3" style="6" bestFit="1" customWidth="1"/>
    <col min="19" max="19" width="9.88671875" style="6" bestFit="1" customWidth="1"/>
    <col min="20" max="20" width="2.33203125" style="6" bestFit="1" customWidth="1"/>
    <col min="21" max="21" width="11.6640625" style="6" bestFit="1" customWidth="1"/>
    <col min="22" max="22" width="9.77734375" style="6"/>
    <col min="23" max="23" width="14.5546875" style="6" customWidth="1"/>
    <col min="24" max="16384" width="9.77734375" style="6"/>
  </cols>
  <sheetData>
    <row r="1" spans="1:22" ht="15.75" x14ac:dyDescent="0.25">
      <c r="A1" s="28" t="s">
        <v>110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13"/>
    </row>
    <row r="2" spans="1:22" ht="15.75" x14ac:dyDescent="0.25">
      <c r="A2" s="28" t="s">
        <v>111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13"/>
    </row>
    <row r="3" spans="1:22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13"/>
    </row>
    <row r="4" spans="1:22" ht="15.75" x14ac:dyDescent="0.25">
      <c r="A4" s="63" t="s">
        <v>261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13"/>
    </row>
    <row r="5" spans="1:22" ht="15.75" x14ac:dyDescent="0.25">
      <c r="A5" s="63" t="s">
        <v>262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13"/>
    </row>
    <row r="6" spans="1:22" ht="15.75" x14ac:dyDescent="0.25">
      <c r="A6" s="63" t="s">
        <v>263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13"/>
    </row>
    <row r="7" spans="1:22" ht="15.75" x14ac:dyDescent="0.25">
      <c r="A7" s="6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13"/>
    </row>
    <row r="8" spans="1:22" ht="15.75" x14ac:dyDescent="0.25">
      <c r="A8" s="13"/>
      <c r="B8" s="18"/>
      <c r="C8" s="7"/>
      <c r="D8" s="17"/>
      <c r="E8" s="78" t="s">
        <v>176</v>
      </c>
      <c r="F8" s="17"/>
      <c r="G8" s="17"/>
      <c r="H8" s="17"/>
      <c r="I8" s="19" t="s">
        <v>0</v>
      </c>
      <c r="J8" s="17"/>
      <c r="K8" s="17" t="s">
        <v>189</v>
      </c>
      <c r="L8" s="17"/>
      <c r="M8" s="29" t="s">
        <v>1</v>
      </c>
      <c r="N8" s="29"/>
      <c r="O8" s="29"/>
      <c r="P8" s="29"/>
      <c r="Q8" s="40" t="s">
        <v>2</v>
      </c>
      <c r="R8" s="38"/>
      <c r="S8" s="38"/>
      <c r="T8" s="8"/>
      <c r="U8" s="17" t="s">
        <v>3</v>
      </c>
      <c r="V8" s="13"/>
    </row>
    <row r="9" spans="1:22" ht="15.75" x14ac:dyDescent="0.25">
      <c r="A9" s="13"/>
      <c r="B9" s="18"/>
      <c r="C9" s="17"/>
      <c r="D9" s="17"/>
      <c r="E9" s="78" t="s">
        <v>177</v>
      </c>
      <c r="F9" s="17"/>
      <c r="G9" s="17" t="s">
        <v>4</v>
      </c>
      <c r="H9" s="17"/>
      <c r="I9" s="19" t="s">
        <v>5</v>
      </c>
      <c r="J9" s="17"/>
      <c r="K9" s="17" t="s">
        <v>190</v>
      </c>
      <c r="L9" s="17"/>
      <c r="M9" s="29" t="s">
        <v>6</v>
      </c>
      <c r="N9" s="29"/>
      <c r="O9" s="29" t="s">
        <v>7</v>
      </c>
      <c r="P9" s="29"/>
      <c r="Q9" s="30" t="s">
        <v>8</v>
      </c>
      <c r="R9" s="41"/>
      <c r="S9" s="14" t="s">
        <v>9</v>
      </c>
      <c r="T9" s="8"/>
      <c r="U9" s="17" t="s">
        <v>10</v>
      </c>
      <c r="V9" s="13"/>
    </row>
    <row r="10" spans="1:22" ht="15.75" x14ac:dyDescent="0.25">
      <c r="A10" s="13"/>
      <c r="B10" s="18"/>
      <c r="C10" s="17" t="s">
        <v>11</v>
      </c>
      <c r="D10" s="17"/>
      <c r="E10" s="79" t="s">
        <v>178</v>
      </c>
      <c r="F10" s="17"/>
      <c r="G10" s="17" t="s">
        <v>12</v>
      </c>
      <c r="H10" s="17"/>
      <c r="I10" s="19" t="s">
        <v>13</v>
      </c>
      <c r="J10" s="17"/>
      <c r="K10" s="90" t="s">
        <v>208</v>
      </c>
      <c r="L10" s="17"/>
      <c r="M10" s="29" t="s">
        <v>14</v>
      </c>
      <c r="N10" s="29"/>
      <c r="O10" s="29" t="s">
        <v>15</v>
      </c>
      <c r="P10" s="29"/>
      <c r="Q10" s="29" t="s">
        <v>16</v>
      </c>
      <c r="R10" s="17"/>
      <c r="S10" s="7" t="s">
        <v>17</v>
      </c>
      <c r="T10" s="8"/>
      <c r="U10" s="17" t="s">
        <v>18</v>
      </c>
      <c r="V10" s="13"/>
    </row>
    <row r="11" spans="1:22" ht="15.75" x14ac:dyDescent="0.25">
      <c r="A11" s="13"/>
      <c r="B11" s="18"/>
      <c r="C11" s="30">
        <v>-1</v>
      </c>
      <c r="D11" s="42"/>
      <c r="E11" s="30">
        <v>-2</v>
      </c>
      <c r="F11" s="42"/>
      <c r="G11" s="43">
        <v>-3</v>
      </c>
      <c r="H11" s="42"/>
      <c r="I11" s="30">
        <v>-4</v>
      </c>
      <c r="J11" s="42"/>
      <c r="K11" s="30">
        <v>-5</v>
      </c>
      <c r="L11" s="29"/>
      <c r="M11" s="30">
        <v>-6</v>
      </c>
      <c r="N11" s="29"/>
      <c r="O11" s="30">
        <v>-7</v>
      </c>
      <c r="Q11" s="30">
        <v>-8</v>
      </c>
      <c r="R11" s="42"/>
      <c r="S11" s="44" t="s">
        <v>180</v>
      </c>
      <c r="U11" s="44" t="s">
        <v>181</v>
      </c>
      <c r="V11" s="13"/>
    </row>
    <row r="12" spans="1:22" ht="15.75" x14ac:dyDescent="0.25">
      <c r="A12" s="13"/>
      <c r="B12" s="18"/>
      <c r="C12" s="42"/>
      <c r="D12" s="42"/>
      <c r="E12" s="42"/>
      <c r="F12" s="42"/>
      <c r="G12" s="42"/>
      <c r="H12" s="42"/>
      <c r="I12" s="19"/>
      <c r="J12" s="42"/>
      <c r="K12" s="42"/>
      <c r="L12" s="42"/>
      <c r="M12" s="29"/>
      <c r="N12" s="29"/>
      <c r="O12" s="29"/>
      <c r="P12" s="29"/>
      <c r="Q12" s="29"/>
      <c r="R12" s="42"/>
      <c r="S12" s="42"/>
      <c r="U12" s="42"/>
      <c r="V12" s="13"/>
    </row>
    <row r="13" spans="1:22" ht="15.75" x14ac:dyDescent="0.25">
      <c r="A13" s="13"/>
      <c r="C13" s="16" t="s">
        <v>19</v>
      </c>
      <c r="M13" s="11"/>
      <c r="N13" s="11"/>
      <c r="O13" s="11"/>
      <c r="P13" s="11"/>
      <c r="Q13" s="11"/>
      <c r="V13" s="13"/>
    </row>
    <row r="14" spans="1:22" x14ac:dyDescent="0.2">
      <c r="A14" s="13"/>
      <c r="M14" s="11"/>
      <c r="N14" s="11"/>
      <c r="O14" s="11"/>
      <c r="P14" s="11"/>
      <c r="Q14" s="11"/>
      <c r="V14" s="13"/>
    </row>
    <row r="15" spans="1:22" ht="15.75" x14ac:dyDescent="0.25">
      <c r="A15" s="13"/>
      <c r="C15" s="7" t="s">
        <v>20</v>
      </c>
      <c r="M15" s="11"/>
      <c r="N15" s="11"/>
      <c r="O15" s="11"/>
      <c r="P15" s="11"/>
      <c r="Q15" s="11"/>
      <c r="S15" s="12"/>
      <c r="U15" s="5"/>
      <c r="V15" s="13"/>
    </row>
    <row r="16" spans="1:22" ht="15.75" x14ac:dyDescent="0.25">
      <c r="A16" s="13"/>
      <c r="C16" s="14"/>
      <c r="M16" s="11"/>
      <c r="N16" s="11"/>
      <c r="O16" s="11"/>
      <c r="P16" s="11"/>
      <c r="Q16" s="11"/>
      <c r="S16" s="108"/>
      <c r="U16" s="117"/>
      <c r="V16" s="13"/>
    </row>
    <row r="17" spans="1:22" s="46" customFormat="1" x14ac:dyDescent="0.2">
      <c r="A17" s="47">
        <v>311</v>
      </c>
      <c r="B17" s="24"/>
      <c r="C17" s="24" t="s">
        <v>23</v>
      </c>
      <c r="D17" s="24"/>
      <c r="E17" s="94"/>
      <c r="F17" s="24"/>
      <c r="G17" s="24"/>
      <c r="H17" s="24"/>
      <c r="I17" s="48"/>
      <c r="J17" s="24"/>
      <c r="K17" s="24"/>
      <c r="L17" s="24"/>
      <c r="M17" s="31"/>
      <c r="N17" s="31"/>
      <c r="O17" s="31"/>
      <c r="P17" s="31"/>
      <c r="Q17" s="31"/>
      <c r="S17" s="109"/>
      <c r="U17" s="118"/>
      <c r="V17" s="49"/>
    </row>
    <row r="18" spans="1:22" s="46" customFormat="1" x14ac:dyDescent="0.2">
      <c r="A18" s="47"/>
      <c r="B18" s="24"/>
      <c r="C18" s="23" t="s">
        <v>32</v>
      </c>
      <c r="D18" s="24"/>
      <c r="E18" s="95">
        <v>46022</v>
      </c>
      <c r="F18" s="24"/>
      <c r="G18" s="35" t="s">
        <v>205</v>
      </c>
      <c r="H18" s="35" t="s">
        <v>112</v>
      </c>
      <c r="I18" s="36">
        <v>0</v>
      </c>
      <c r="J18" s="24"/>
      <c r="K18" s="3">
        <v>31220750.77</v>
      </c>
      <c r="L18" s="4"/>
      <c r="M18" s="2">
        <v>24571089.539999999</v>
      </c>
      <c r="N18" s="2"/>
      <c r="O18" s="2">
        <v>6649661</v>
      </c>
      <c r="P18" s="2"/>
      <c r="Q18" s="2">
        <v>1488010</v>
      </c>
      <c r="S18" s="110">
        <v>4.7699999999999996</v>
      </c>
      <c r="U18" s="119">
        <v>4.5</v>
      </c>
      <c r="V18" s="49"/>
    </row>
    <row r="19" spans="1:22" s="46" customFormat="1" x14ac:dyDescent="0.2">
      <c r="A19" s="47"/>
      <c r="B19" s="24"/>
      <c r="C19" s="23" t="s">
        <v>33</v>
      </c>
      <c r="D19" s="24"/>
      <c r="E19" s="95">
        <v>46022</v>
      </c>
      <c r="F19" s="24"/>
      <c r="G19" s="35" t="s">
        <v>205</v>
      </c>
      <c r="H19" s="35" t="s">
        <v>112</v>
      </c>
      <c r="I19" s="36">
        <v>0</v>
      </c>
      <c r="J19" s="24"/>
      <c r="K19" s="3">
        <v>28704588.48</v>
      </c>
      <c r="L19" s="4"/>
      <c r="M19" s="2">
        <v>22351463.23</v>
      </c>
      <c r="N19" s="2"/>
      <c r="O19" s="2">
        <v>6353125</v>
      </c>
      <c r="P19" s="2"/>
      <c r="Q19" s="2">
        <v>1422180</v>
      </c>
      <c r="S19" s="110">
        <v>4.95</v>
      </c>
      <c r="U19" s="119">
        <v>4.5</v>
      </c>
      <c r="V19" s="49"/>
    </row>
    <row r="20" spans="1:22" s="46" customFormat="1" x14ac:dyDescent="0.2">
      <c r="A20" s="47"/>
      <c r="B20" s="24"/>
      <c r="C20" s="23" t="s">
        <v>34</v>
      </c>
      <c r="D20" s="24"/>
      <c r="E20" s="95">
        <v>46022</v>
      </c>
      <c r="F20" s="24"/>
      <c r="G20" s="35" t="s">
        <v>205</v>
      </c>
      <c r="H20" s="35" t="s">
        <v>112</v>
      </c>
      <c r="I20" s="36">
        <v>0</v>
      </c>
      <c r="J20" s="24"/>
      <c r="K20" s="3">
        <v>70365075.150000006</v>
      </c>
      <c r="L20" s="4"/>
      <c r="M20" s="2">
        <v>64854198.880000003</v>
      </c>
      <c r="N20" s="2"/>
      <c r="O20" s="2">
        <v>5510876</v>
      </c>
      <c r="P20" s="2"/>
      <c r="Q20" s="2">
        <v>1234553</v>
      </c>
      <c r="S20" s="110">
        <v>1.75</v>
      </c>
      <c r="U20" s="119">
        <v>4.5</v>
      </c>
      <c r="V20" s="49"/>
    </row>
    <row r="21" spans="1:22" s="46" customFormat="1" x14ac:dyDescent="0.2">
      <c r="A21" s="47"/>
      <c r="B21" s="24"/>
      <c r="C21" s="64" t="s">
        <v>183</v>
      </c>
      <c r="D21" s="24"/>
      <c r="E21" s="95">
        <v>52047</v>
      </c>
      <c r="F21" s="24"/>
      <c r="G21" s="35" t="s">
        <v>205</v>
      </c>
      <c r="H21" s="35" t="s">
        <v>112</v>
      </c>
      <c r="I21" s="36">
        <v>-5</v>
      </c>
      <c r="J21" s="24"/>
      <c r="K21" s="3">
        <v>403636</v>
      </c>
      <c r="L21" s="4"/>
      <c r="M21" s="2">
        <v>82795.8</v>
      </c>
      <c r="N21" s="2"/>
      <c r="O21" s="2">
        <v>341022</v>
      </c>
      <c r="P21" s="2"/>
      <c r="Q21" s="2">
        <v>16668</v>
      </c>
      <c r="S21" s="110">
        <v>4.13</v>
      </c>
      <c r="U21" s="119">
        <v>20.5</v>
      </c>
      <c r="V21" s="49"/>
    </row>
    <row r="22" spans="1:22" s="46" customFormat="1" x14ac:dyDescent="0.2">
      <c r="A22" s="47"/>
      <c r="B22" s="24"/>
      <c r="C22" s="23" t="s">
        <v>124</v>
      </c>
      <c r="D22" s="24"/>
      <c r="E22" s="95">
        <v>52778</v>
      </c>
      <c r="F22" s="24"/>
      <c r="G22" s="35" t="s">
        <v>205</v>
      </c>
      <c r="H22" s="35" t="s">
        <v>112</v>
      </c>
      <c r="I22" s="36">
        <v>-5</v>
      </c>
      <c r="J22" s="24"/>
      <c r="K22" s="3">
        <v>2850759.83</v>
      </c>
      <c r="L22" s="4"/>
      <c r="M22" s="2">
        <v>1634803.63</v>
      </c>
      <c r="N22" s="2"/>
      <c r="O22" s="2">
        <v>1358494</v>
      </c>
      <c r="P22" s="2"/>
      <c r="Q22" s="2">
        <v>60390</v>
      </c>
      <c r="S22" s="110">
        <v>2.12</v>
      </c>
      <c r="U22" s="119">
        <v>22.5</v>
      </c>
      <c r="V22" s="49"/>
    </row>
    <row r="23" spans="1:22" s="46" customFormat="1" x14ac:dyDescent="0.2">
      <c r="A23" s="47"/>
      <c r="B23" s="24"/>
      <c r="C23" s="23" t="s">
        <v>125</v>
      </c>
      <c r="D23" s="24"/>
      <c r="E23" s="95">
        <v>53143</v>
      </c>
      <c r="F23" s="24"/>
      <c r="G23" s="35" t="s">
        <v>205</v>
      </c>
      <c r="H23" s="35" t="s">
        <v>112</v>
      </c>
      <c r="I23" s="36">
        <v>-5</v>
      </c>
      <c r="J23" s="24"/>
      <c r="K23" s="3">
        <v>572646.40000000002</v>
      </c>
      <c r="L23" s="4"/>
      <c r="M23" s="2">
        <v>183557.45</v>
      </c>
      <c r="N23" s="2"/>
      <c r="O23" s="2">
        <v>417721</v>
      </c>
      <c r="P23" s="2"/>
      <c r="Q23" s="2">
        <v>17843</v>
      </c>
      <c r="S23" s="110">
        <v>3.12</v>
      </c>
      <c r="U23" s="119">
        <v>23.4</v>
      </c>
      <c r="V23" s="49"/>
    </row>
    <row r="24" spans="1:22" s="46" customFormat="1" x14ac:dyDescent="0.2">
      <c r="A24" s="47"/>
      <c r="B24" s="24"/>
      <c r="C24" s="23" t="s">
        <v>126</v>
      </c>
      <c r="D24" s="24"/>
      <c r="E24" s="95">
        <v>48760</v>
      </c>
      <c r="F24" s="24"/>
      <c r="G24" s="35" t="s">
        <v>205</v>
      </c>
      <c r="H24" s="35" t="s">
        <v>112</v>
      </c>
      <c r="I24" s="36">
        <v>-5</v>
      </c>
      <c r="J24" s="24"/>
      <c r="K24" s="3">
        <v>1978196.66</v>
      </c>
      <c r="L24" s="4"/>
      <c r="M24" s="2">
        <v>1326576.57</v>
      </c>
      <c r="N24" s="2"/>
      <c r="O24" s="2">
        <v>750530</v>
      </c>
      <c r="P24" s="2"/>
      <c r="Q24" s="2">
        <v>63177</v>
      </c>
      <c r="S24" s="110">
        <v>3.19</v>
      </c>
      <c r="U24" s="119">
        <v>11.9</v>
      </c>
      <c r="V24" s="49"/>
    </row>
    <row r="25" spans="1:22" s="46" customFormat="1" x14ac:dyDescent="0.2">
      <c r="A25" s="47"/>
      <c r="B25" s="24"/>
      <c r="C25" s="64" t="s">
        <v>162</v>
      </c>
      <c r="D25" s="24"/>
      <c r="E25" s="95">
        <v>49125</v>
      </c>
      <c r="F25" s="24"/>
      <c r="G25" s="35" t="s">
        <v>205</v>
      </c>
      <c r="H25" s="35" t="s">
        <v>112</v>
      </c>
      <c r="I25" s="36">
        <v>-5</v>
      </c>
      <c r="J25" s="24"/>
      <c r="K25" s="51">
        <v>608933.94999999995</v>
      </c>
      <c r="L25" s="4"/>
      <c r="M25" s="26">
        <v>428038.51</v>
      </c>
      <c r="N25" s="2"/>
      <c r="O25" s="26">
        <v>211342</v>
      </c>
      <c r="P25" s="2"/>
      <c r="Q25" s="26">
        <v>16431</v>
      </c>
      <c r="S25" s="110">
        <v>2.7</v>
      </c>
      <c r="U25" s="119">
        <v>12.9</v>
      </c>
      <c r="V25" s="49"/>
    </row>
    <row r="26" spans="1:22" s="46" customFormat="1" x14ac:dyDescent="0.2">
      <c r="A26" s="47"/>
      <c r="B26" s="24"/>
      <c r="C26" s="23"/>
      <c r="D26" s="24"/>
      <c r="E26" s="95"/>
      <c r="F26" s="24"/>
      <c r="G26" s="35"/>
      <c r="H26" s="35"/>
      <c r="I26" s="36"/>
      <c r="J26" s="24"/>
      <c r="K26" s="3"/>
      <c r="L26" s="4"/>
      <c r="M26" s="2"/>
      <c r="N26" s="2"/>
      <c r="O26" s="2"/>
      <c r="P26" s="2"/>
      <c r="Q26" s="2"/>
      <c r="S26" s="110"/>
      <c r="U26" s="119"/>
      <c r="V26" s="49"/>
    </row>
    <row r="27" spans="1:22" s="46" customFormat="1" x14ac:dyDescent="0.2">
      <c r="A27" s="47"/>
      <c r="B27" s="24"/>
      <c r="C27" s="64" t="s">
        <v>114</v>
      </c>
      <c r="D27" s="24"/>
      <c r="E27" s="94"/>
      <c r="F27" s="24"/>
      <c r="G27" s="35"/>
      <c r="H27" s="35"/>
      <c r="I27" s="36"/>
      <c r="J27" s="24"/>
      <c r="K27" s="3">
        <f>+SUBTOTAL(9,K18:K25)</f>
        <v>136704587.24000001</v>
      </c>
      <c r="L27" s="4"/>
      <c r="M27" s="2">
        <f>+SUBTOTAL(9,M18:M25)</f>
        <v>115432523.61</v>
      </c>
      <c r="N27" s="2"/>
      <c r="O27" s="2">
        <f>+SUBTOTAL(9,O18:O25)</f>
        <v>21592771</v>
      </c>
      <c r="P27" s="2"/>
      <c r="Q27" s="2">
        <f>+SUBTOTAL(9,Q18:Q25)</f>
        <v>4319252</v>
      </c>
      <c r="S27" s="110">
        <f t="shared" ref="S27:S65" si="0">Q27/K27*100</f>
        <v>3.1595516194471776</v>
      </c>
      <c r="U27" s="119"/>
      <c r="V27" s="49"/>
    </row>
    <row r="28" spans="1:22" s="46" customFormat="1" x14ac:dyDescent="0.2">
      <c r="A28" s="47"/>
      <c r="B28" s="24"/>
      <c r="C28" s="23"/>
      <c r="D28" s="24"/>
      <c r="E28" s="94"/>
      <c r="F28" s="24"/>
      <c r="G28" s="35"/>
      <c r="H28" s="35"/>
      <c r="I28" s="36"/>
      <c r="J28" s="24"/>
      <c r="K28" s="3"/>
      <c r="L28" s="4"/>
      <c r="M28" s="2"/>
      <c r="N28" s="2"/>
      <c r="O28" s="2"/>
      <c r="P28" s="2"/>
      <c r="Q28" s="2"/>
      <c r="S28" s="110"/>
      <c r="U28" s="119"/>
      <c r="V28" s="49"/>
    </row>
    <row r="29" spans="1:22" s="46" customFormat="1" x14ac:dyDescent="0.2">
      <c r="A29" s="47">
        <v>312</v>
      </c>
      <c r="B29" s="24"/>
      <c r="C29" s="23" t="s">
        <v>35</v>
      </c>
      <c r="D29" s="24"/>
      <c r="E29" s="94"/>
      <c r="F29" s="24"/>
      <c r="G29" s="35"/>
      <c r="H29" s="35"/>
      <c r="I29" s="36"/>
      <c r="J29" s="24"/>
      <c r="K29" s="3"/>
      <c r="L29" s="4"/>
      <c r="M29" s="2"/>
      <c r="N29" s="2"/>
      <c r="O29" s="2"/>
      <c r="P29" s="2"/>
      <c r="Q29" s="2"/>
      <c r="S29" s="110"/>
      <c r="U29" s="119"/>
      <c r="V29" s="49"/>
    </row>
    <row r="30" spans="1:22" s="46" customFormat="1" x14ac:dyDescent="0.2">
      <c r="A30" s="47"/>
      <c r="B30" s="24"/>
      <c r="C30" s="23" t="s">
        <v>36</v>
      </c>
      <c r="D30" s="24"/>
      <c r="E30" s="95">
        <v>46022</v>
      </c>
      <c r="F30" s="24"/>
      <c r="G30" s="35" t="s">
        <v>209</v>
      </c>
      <c r="H30" s="35" t="s">
        <v>112</v>
      </c>
      <c r="I30" s="36">
        <v>0</v>
      </c>
      <c r="J30" s="24"/>
      <c r="K30" s="3">
        <v>145963650.44</v>
      </c>
      <c r="L30" s="4"/>
      <c r="M30" s="2">
        <v>107762509.66</v>
      </c>
      <c r="N30" s="2"/>
      <c r="O30" s="2">
        <v>38201141</v>
      </c>
      <c r="P30" s="2"/>
      <c r="Q30" s="2">
        <v>8586194</v>
      </c>
      <c r="S30" s="110">
        <v>5.88</v>
      </c>
      <c r="U30" s="119">
        <v>4.4000000000000004</v>
      </c>
      <c r="V30" s="49"/>
    </row>
    <row r="31" spans="1:22" s="46" customFormat="1" x14ac:dyDescent="0.2">
      <c r="A31" s="47"/>
      <c r="B31" s="24"/>
      <c r="C31" s="23" t="s">
        <v>37</v>
      </c>
      <c r="D31" s="24"/>
      <c r="E31" s="95">
        <v>46022</v>
      </c>
      <c r="F31" s="24"/>
      <c r="G31" s="35" t="s">
        <v>209</v>
      </c>
      <c r="H31" s="35" t="s">
        <v>112</v>
      </c>
      <c r="I31" s="36">
        <v>0</v>
      </c>
      <c r="J31" s="24"/>
      <c r="K31" s="3">
        <v>131206325.87</v>
      </c>
      <c r="L31" s="4"/>
      <c r="M31" s="2">
        <v>94321093.340000004</v>
      </c>
      <c r="N31" s="2"/>
      <c r="O31" s="2">
        <v>36885233</v>
      </c>
      <c r="P31" s="2"/>
      <c r="Q31" s="2">
        <v>8282865</v>
      </c>
      <c r="S31" s="110">
        <v>6.31</v>
      </c>
      <c r="U31" s="119">
        <v>4.5</v>
      </c>
      <c r="V31" s="49"/>
    </row>
    <row r="32" spans="1:22" s="46" customFormat="1" x14ac:dyDescent="0.2">
      <c r="A32" s="47"/>
      <c r="B32" s="24"/>
      <c r="C32" s="24" t="s">
        <v>38</v>
      </c>
      <c r="D32" s="24"/>
      <c r="E32" s="95">
        <v>46022</v>
      </c>
      <c r="F32" s="24"/>
      <c r="G32" s="35" t="s">
        <v>209</v>
      </c>
      <c r="H32" s="35" t="s">
        <v>112</v>
      </c>
      <c r="I32" s="36">
        <v>0</v>
      </c>
      <c r="J32" s="24"/>
      <c r="K32" s="3">
        <v>18328450.760000002</v>
      </c>
      <c r="L32" s="4"/>
      <c r="M32" s="2">
        <v>10797174.439999999</v>
      </c>
      <c r="N32" s="2"/>
      <c r="O32" s="2">
        <v>7531276</v>
      </c>
      <c r="P32" s="2"/>
      <c r="Q32" s="2">
        <v>1691004</v>
      </c>
      <c r="S32" s="110">
        <v>9.23</v>
      </c>
      <c r="U32" s="119">
        <v>4.5</v>
      </c>
      <c r="V32" s="49"/>
    </row>
    <row r="33" spans="1:22" s="46" customFormat="1" x14ac:dyDescent="0.2">
      <c r="A33" s="47"/>
      <c r="B33" s="24"/>
      <c r="C33" s="23" t="s">
        <v>127</v>
      </c>
      <c r="D33" s="24"/>
      <c r="E33" s="95">
        <v>48760</v>
      </c>
      <c r="F33" s="24"/>
      <c r="G33" s="35" t="s">
        <v>209</v>
      </c>
      <c r="H33" s="35" t="s">
        <v>112</v>
      </c>
      <c r="I33" s="36">
        <v>-5</v>
      </c>
      <c r="J33" s="24"/>
      <c r="K33" s="3">
        <v>43145544.880000003</v>
      </c>
      <c r="L33" s="4"/>
      <c r="M33" s="2">
        <v>35913090.170000002</v>
      </c>
      <c r="N33" s="2"/>
      <c r="O33" s="2">
        <v>9389732</v>
      </c>
      <c r="P33" s="2"/>
      <c r="Q33" s="2">
        <v>802250</v>
      </c>
      <c r="S33" s="110">
        <v>1.86</v>
      </c>
      <c r="U33" s="119">
        <v>11.7</v>
      </c>
      <c r="V33" s="49"/>
    </row>
    <row r="34" spans="1:22" s="46" customFormat="1" x14ac:dyDescent="0.2">
      <c r="A34" s="47"/>
      <c r="B34" s="24"/>
      <c r="C34" s="64" t="s">
        <v>183</v>
      </c>
      <c r="D34" s="24"/>
      <c r="E34" s="95">
        <v>52047</v>
      </c>
      <c r="F34" s="24"/>
      <c r="G34" s="35" t="s">
        <v>209</v>
      </c>
      <c r="H34" s="35" t="s">
        <v>112</v>
      </c>
      <c r="I34" s="36">
        <v>-5</v>
      </c>
      <c r="J34" s="24"/>
      <c r="K34" s="3">
        <v>18138531.280000001</v>
      </c>
      <c r="L34" s="4"/>
      <c r="M34" s="2">
        <v>10061264.380000001</v>
      </c>
      <c r="N34" s="2"/>
      <c r="O34" s="2">
        <v>8984193</v>
      </c>
      <c r="P34" s="2"/>
      <c r="Q34" s="2">
        <v>448271</v>
      </c>
      <c r="S34" s="110">
        <v>2.4700000000000002</v>
      </c>
      <c r="U34" s="119">
        <v>20</v>
      </c>
      <c r="V34" s="49"/>
    </row>
    <row r="35" spans="1:22" s="46" customFormat="1" x14ac:dyDescent="0.2">
      <c r="A35" s="47"/>
      <c r="B35" s="24"/>
      <c r="C35" s="23" t="s">
        <v>124</v>
      </c>
      <c r="D35" s="24"/>
      <c r="E35" s="95">
        <v>52778</v>
      </c>
      <c r="F35" s="24"/>
      <c r="G35" s="35" t="s">
        <v>209</v>
      </c>
      <c r="H35" s="35" t="s">
        <v>112</v>
      </c>
      <c r="I35" s="36">
        <v>-5</v>
      </c>
      <c r="J35" s="24"/>
      <c r="K35" s="3">
        <v>86640662.870000005</v>
      </c>
      <c r="L35" s="4"/>
      <c r="M35" s="2">
        <v>71087378.810000002</v>
      </c>
      <c r="N35" s="2"/>
      <c r="O35" s="2">
        <v>19885317</v>
      </c>
      <c r="P35" s="2"/>
      <c r="Q35" s="2">
        <v>906669</v>
      </c>
      <c r="S35" s="110">
        <v>1.05</v>
      </c>
      <c r="U35" s="119">
        <v>21.9</v>
      </c>
      <c r="V35" s="49"/>
    </row>
    <row r="36" spans="1:22" s="46" customFormat="1" x14ac:dyDescent="0.2">
      <c r="A36" s="47"/>
      <c r="B36" s="24"/>
      <c r="C36" s="23" t="s">
        <v>125</v>
      </c>
      <c r="D36" s="24"/>
      <c r="E36" s="95">
        <v>53143</v>
      </c>
      <c r="F36" s="24"/>
      <c r="G36" s="35" t="s">
        <v>209</v>
      </c>
      <c r="H36" s="35" t="s">
        <v>112</v>
      </c>
      <c r="I36" s="36">
        <v>-5</v>
      </c>
      <c r="J36" s="24"/>
      <c r="K36" s="3">
        <v>27136035.440000001</v>
      </c>
      <c r="L36" s="4"/>
      <c r="M36" s="2">
        <v>7013130.5</v>
      </c>
      <c r="N36" s="2"/>
      <c r="O36" s="2">
        <v>21479707</v>
      </c>
      <c r="P36" s="2"/>
      <c r="Q36" s="2">
        <v>939144</v>
      </c>
      <c r="S36" s="110">
        <v>3.46</v>
      </c>
      <c r="U36" s="119">
        <v>22.9</v>
      </c>
      <c r="V36" s="49"/>
    </row>
    <row r="37" spans="1:22" s="46" customFormat="1" x14ac:dyDescent="0.2">
      <c r="A37" s="47"/>
      <c r="B37" s="24"/>
      <c r="C37" s="23" t="s">
        <v>126</v>
      </c>
      <c r="D37" s="24"/>
      <c r="E37" s="95">
        <v>48760</v>
      </c>
      <c r="F37" s="24"/>
      <c r="G37" s="35" t="s">
        <v>209</v>
      </c>
      <c r="H37" s="35" t="s">
        <v>112</v>
      </c>
      <c r="I37" s="36">
        <v>-5</v>
      </c>
      <c r="J37" s="24"/>
      <c r="K37" s="3">
        <v>16510305.77</v>
      </c>
      <c r="L37" s="4"/>
      <c r="M37" s="2">
        <v>14786151.16</v>
      </c>
      <c r="N37" s="2"/>
      <c r="O37" s="2">
        <v>2549670</v>
      </c>
      <c r="P37" s="2"/>
      <c r="Q37" s="2">
        <v>216849</v>
      </c>
      <c r="S37" s="110">
        <v>1.31</v>
      </c>
      <c r="U37" s="119">
        <v>11.8</v>
      </c>
      <c r="V37" s="49"/>
    </row>
    <row r="38" spans="1:22" s="46" customFormat="1" x14ac:dyDescent="0.2">
      <c r="A38" s="47"/>
      <c r="B38" s="24"/>
      <c r="C38" s="24" t="s">
        <v>162</v>
      </c>
      <c r="D38" s="24"/>
      <c r="E38" s="95">
        <v>49125</v>
      </c>
      <c r="F38" s="24"/>
      <c r="G38" s="35" t="s">
        <v>209</v>
      </c>
      <c r="H38" s="35" t="s">
        <v>112</v>
      </c>
      <c r="I38" s="36">
        <v>-5</v>
      </c>
      <c r="J38" s="24"/>
      <c r="K38" s="51">
        <v>44549418.75</v>
      </c>
      <c r="L38" s="4"/>
      <c r="M38" s="26">
        <v>34507216.350000001</v>
      </c>
      <c r="N38" s="2"/>
      <c r="O38" s="26">
        <v>12269673</v>
      </c>
      <c r="P38" s="2"/>
      <c r="Q38" s="26">
        <v>964566</v>
      </c>
      <c r="S38" s="110">
        <v>2.17</v>
      </c>
      <c r="U38" s="119">
        <v>12.7</v>
      </c>
      <c r="V38" s="49"/>
    </row>
    <row r="39" spans="1:22" s="46" customFormat="1" x14ac:dyDescent="0.2">
      <c r="A39" s="47"/>
      <c r="B39" s="24"/>
      <c r="C39" s="24"/>
      <c r="D39" s="24"/>
      <c r="E39" s="94"/>
      <c r="F39" s="24"/>
      <c r="G39" s="24"/>
      <c r="H39" s="24"/>
      <c r="I39" s="48"/>
      <c r="J39" s="24"/>
      <c r="K39" s="3"/>
      <c r="L39" s="24"/>
      <c r="M39" s="31"/>
      <c r="N39" s="31"/>
      <c r="O39" s="31"/>
      <c r="P39" s="31"/>
      <c r="Q39" s="31"/>
      <c r="S39" s="110"/>
      <c r="U39" s="119"/>
      <c r="V39" s="49"/>
    </row>
    <row r="40" spans="1:22" s="46" customFormat="1" x14ac:dyDescent="0.2">
      <c r="A40" s="47"/>
      <c r="B40" s="24"/>
      <c r="C40" s="64" t="s">
        <v>130</v>
      </c>
      <c r="D40" s="24"/>
      <c r="E40" s="94"/>
      <c r="F40" s="24"/>
      <c r="G40" s="35"/>
      <c r="H40" s="35"/>
      <c r="I40" s="36"/>
      <c r="J40" s="24"/>
      <c r="K40" s="3">
        <f>+SUBTOTAL(9,K30:K38)</f>
        <v>531618926.06</v>
      </c>
      <c r="L40" s="4"/>
      <c r="M40" s="2">
        <f>+SUBTOTAL(9,M30:M38)</f>
        <v>386249008.81000006</v>
      </c>
      <c r="N40" s="2"/>
      <c r="O40" s="2">
        <f>+SUBTOTAL(9,O30:O38)</f>
        <v>157175942</v>
      </c>
      <c r="P40" s="2"/>
      <c r="Q40" s="2">
        <f>+SUBTOTAL(9,Q30:Q38)</f>
        <v>22837812</v>
      </c>
      <c r="S40" s="110">
        <f t="shared" si="0"/>
        <v>4.29589897584317</v>
      </c>
      <c r="U40" s="119"/>
      <c r="V40" s="49"/>
    </row>
    <row r="41" spans="1:22" s="46" customFormat="1" x14ac:dyDescent="0.2">
      <c r="A41" s="47"/>
      <c r="B41" s="24"/>
      <c r="C41" s="23"/>
      <c r="D41" s="24"/>
      <c r="E41" s="94"/>
      <c r="F41" s="24"/>
      <c r="G41" s="35"/>
      <c r="H41" s="35"/>
      <c r="I41" s="36"/>
      <c r="J41" s="24"/>
      <c r="K41" s="3"/>
      <c r="L41" s="4"/>
      <c r="M41" s="2"/>
      <c r="N41" s="2"/>
      <c r="O41" s="2"/>
      <c r="P41" s="2"/>
      <c r="Q41" s="2"/>
      <c r="S41" s="110"/>
      <c r="U41" s="119"/>
      <c r="V41" s="49"/>
    </row>
    <row r="42" spans="1:22" s="46" customFormat="1" x14ac:dyDescent="0.2">
      <c r="A42" s="47">
        <v>314</v>
      </c>
      <c r="B42" s="24"/>
      <c r="C42" s="23" t="s">
        <v>39</v>
      </c>
      <c r="D42" s="24"/>
      <c r="E42" s="94"/>
      <c r="F42" s="24"/>
      <c r="G42" s="35"/>
      <c r="H42" s="35"/>
      <c r="I42" s="36"/>
      <c r="J42" s="24"/>
      <c r="K42" s="3"/>
      <c r="L42" s="4"/>
      <c r="M42" s="2"/>
      <c r="N42" s="2"/>
      <c r="O42" s="2"/>
      <c r="P42" s="2"/>
      <c r="Q42" s="2"/>
      <c r="S42" s="110"/>
      <c r="U42" s="119"/>
      <c r="V42" s="49"/>
    </row>
    <row r="43" spans="1:22" s="46" customFormat="1" x14ac:dyDescent="0.2">
      <c r="A43" s="47"/>
      <c r="B43" s="24"/>
      <c r="C43" s="23" t="s">
        <v>40</v>
      </c>
      <c r="D43" s="24"/>
      <c r="E43" s="95">
        <v>46022</v>
      </c>
      <c r="F43" s="24"/>
      <c r="G43" s="35" t="s">
        <v>207</v>
      </c>
      <c r="H43" s="35" t="s">
        <v>112</v>
      </c>
      <c r="I43" s="36">
        <v>0</v>
      </c>
      <c r="J43" s="24"/>
      <c r="K43" s="3">
        <v>43120404.939999998</v>
      </c>
      <c r="L43" s="4"/>
      <c r="M43" s="2">
        <v>23475034.899999999</v>
      </c>
      <c r="N43" s="2"/>
      <c r="O43" s="2">
        <v>19645370</v>
      </c>
      <c r="P43" s="2"/>
      <c r="Q43" s="2">
        <v>4479125</v>
      </c>
      <c r="S43" s="110">
        <v>10.39</v>
      </c>
      <c r="U43" s="119">
        <v>4.4000000000000004</v>
      </c>
      <c r="V43" s="49"/>
    </row>
    <row r="44" spans="1:22" s="46" customFormat="1" x14ac:dyDescent="0.2">
      <c r="A44" s="47"/>
      <c r="B44" s="24"/>
      <c r="C44" s="23" t="s">
        <v>41</v>
      </c>
      <c r="D44" s="24"/>
      <c r="E44" s="95">
        <v>46022</v>
      </c>
      <c r="F44" s="24"/>
      <c r="G44" s="35" t="s">
        <v>207</v>
      </c>
      <c r="H44" s="35" t="s">
        <v>112</v>
      </c>
      <c r="I44" s="36">
        <v>0</v>
      </c>
      <c r="J44" s="24"/>
      <c r="K44" s="3">
        <v>43450528.780000001</v>
      </c>
      <c r="L44" s="4"/>
      <c r="M44" s="2">
        <v>24138156.890000001</v>
      </c>
      <c r="N44" s="2"/>
      <c r="O44" s="2">
        <v>19312372</v>
      </c>
      <c r="P44" s="2"/>
      <c r="Q44" s="2">
        <v>4386873</v>
      </c>
      <c r="S44" s="110">
        <v>10.1</v>
      </c>
      <c r="U44" s="119">
        <v>4.4000000000000004</v>
      </c>
      <c r="V44" s="49"/>
    </row>
    <row r="45" spans="1:22" s="46" customFormat="1" x14ac:dyDescent="0.2">
      <c r="A45" s="47"/>
      <c r="B45" s="24"/>
      <c r="C45" s="23" t="s">
        <v>127</v>
      </c>
      <c r="D45" s="24"/>
      <c r="E45" s="95">
        <v>48760</v>
      </c>
      <c r="F45" s="24"/>
      <c r="G45" s="35" t="s">
        <v>207</v>
      </c>
      <c r="H45" s="35" t="s">
        <v>112</v>
      </c>
      <c r="I45" s="36">
        <v>-5</v>
      </c>
      <c r="J45" s="24"/>
      <c r="K45" s="3">
        <v>23061354.719999999</v>
      </c>
      <c r="L45" s="4"/>
      <c r="M45" s="2">
        <v>18567898</v>
      </c>
      <c r="N45" s="2"/>
      <c r="O45" s="2">
        <v>5646524</v>
      </c>
      <c r="P45" s="2"/>
      <c r="Q45" s="2">
        <v>493212</v>
      </c>
      <c r="S45" s="110">
        <v>2.14</v>
      </c>
      <c r="U45" s="119">
        <v>11.4</v>
      </c>
      <c r="V45" s="49"/>
    </row>
    <row r="46" spans="1:22" s="46" customFormat="1" x14ac:dyDescent="0.2">
      <c r="A46" s="47"/>
      <c r="B46" s="24"/>
      <c r="C46" s="64" t="s">
        <v>183</v>
      </c>
      <c r="D46" s="24"/>
      <c r="E46" s="95">
        <v>52047</v>
      </c>
      <c r="F46" s="24"/>
      <c r="G46" s="35" t="s">
        <v>207</v>
      </c>
      <c r="H46" s="35" t="s">
        <v>112</v>
      </c>
      <c r="I46" s="36">
        <v>-5</v>
      </c>
      <c r="J46" s="24"/>
      <c r="K46" s="3">
        <v>16211252.08</v>
      </c>
      <c r="L46" s="4"/>
      <c r="M46" s="2">
        <v>8649797.5700000003</v>
      </c>
      <c r="N46" s="2"/>
      <c r="O46" s="2">
        <v>8372017</v>
      </c>
      <c r="P46" s="2"/>
      <c r="Q46" s="2">
        <v>439610</v>
      </c>
      <c r="S46" s="110">
        <v>2.71</v>
      </c>
      <c r="U46" s="119">
        <v>19</v>
      </c>
      <c r="V46" s="49"/>
    </row>
    <row r="47" spans="1:22" s="46" customFormat="1" x14ac:dyDescent="0.2">
      <c r="A47" s="47"/>
      <c r="B47" s="24"/>
      <c r="C47" s="23" t="s">
        <v>124</v>
      </c>
      <c r="D47" s="24"/>
      <c r="E47" s="95">
        <v>52778</v>
      </c>
      <c r="F47" s="24"/>
      <c r="G47" s="35" t="s">
        <v>207</v>
      </c>
      <c r="H47" s="35" t="s">
        <v>112</v>
      </c>
      <c r="I47" s="36">
        <v>-5</v>
      </c>
      <c r="J47" s="24"/>
      <c r="K47" s="3">
        <v>90282533.519999996</v>
      </c>
      <c r="L47" s="4"/>
      <c r="M47" s="2">
        <v>74104150.189999998</v>
      </c>
      <c r="N47" s="2"/>
      <c r="O47" s="2">
        <v>20692510</v>
      </c>
      <c r="P47" s="2"/>
      <c r="Q47" s="2">
        <v>990459</v>
      </c>
      <c r="S47" s="110">
        <v>1.1000000000000001</v>
      </c>
      <c r="U47" s="119">
        <v>20.9</v>
      </c>
      <c r="V47" s="49"/>
    </row>
    <row r="48" spans="1:22" s="46" customFormat="1" x14ac:dyDescent="0.2">
      <c r="A48" s="47"/>
      <c r="B48" s="24"/>
      <c r="C48" s="23" t="s">
        <v>125</v>
      </c>
      <c r="D48" s="24"/>
      <c r="E48" s="95">
        <v>53143</v>
      </c>
      <c r="F48" s="24"/>
      <c r="G48" s="35" t="s">
        <v>207</v>
      </c>
      <c r="H48" s="35" t="s">
        <v>112</v>
      </c>
      <c r="I48" s="36">
        <v>-5</v>
      </c>
      <c r="J48" s="24"/>
      <c r="K48" s="3">
        <v>25596100.379999999</v>
      </c>
      <c r="L48" s="4"/>
      <c r="M48" s="2">
        <v>9769886.5299999993</v>
      </c>
      <c r="N48" s="2"/>
      <c r="O48" s="2">
        <v>17106019</v>
      </c>
      <c r="P48" s="2"/>
      <c r="Q48" s="2">
        <v>786003</v>
      </c>
      <c r="S48" s="110">
        <v>3.07</v>
      </c>
      <c r="U48" s="119">
        <v>21.8</v>
      </c>
      <c r="V48" s="49"/>
    </row>
    <row r="49" spans="1:22" s="46" customFormat="1" x14ac:dyDescent="0.2">
      <c r="A49" s="47"/>
      <c r="B49" s="24"/>
      <c r="C49" s="23" t="s">
        <v>126</v>
      </c>
      <c r="D49" s="24"/>
      <c r="E49" s="95">
        <v>48760</v>
      </c>
      <c r="F49" s="24"/>
      <c r="G49" s="35" t="s">
        <v>207</v>
      </c>
      <c r="H49" s="35" t="s">
        <v>112</v>
      </c>
      <c r="I49" s="36">
        <v>-5</v>
      </c>
      <c r="J49" s="24"/>
      <c r="K49" s="3">
        <v>24747396.809999999</v>
      </c>
      <c r="L49" s="4"/>
      <c r="M49" s="2">
        <v>19566553.879999999</v>
      </c>
      <c r="N49" s="2"/>
      <c r="O49" s="2">
        <v>6418213</v>
      </c>
      <c r="P49" s="2"/>
      <c r="Q49" s="2">
        <v>554775</v>
      </c>
      <c r="S49" s="110">
        <v>2.2400000000000002</v>
      </c>
      <c r="U49" s="119">
        <v>11.6</v>
      </c>
      <c r="V49" s="49"/>
    </row>
    <row r="50" spans="1:22" s="46" customFormat="1" x14ac:dyDescent="0.2">
      <c r="A50" s="47"/>
      <c r="B50" s="24"/>
      <c r="C50" s="23" t="s">
        <v>162</v>
      </c>
      <c r="D50" s="24"/>
      <c r="E50" s="95">
        <v>49125</v>
      </c>
      <c r="F50" s="24"/>
      <c r="G50" s="35" t="s">
        <v>207</v>
      </c>
      <c r="H50" s="35" t="s">
        <v>112</v>
      </c>
      <c r="I50" s="36">
        <v>-5</v>
      </c>
      <c r="J50" s="24"/>
      <c r="K50" s="51">
        <v>18845310.170000002</v>
      </c>
      <c r="L50" s="4"/>
      <c r="M50" s="26">
        <v>13625562.41</v>
      </c>
      <c r="N50" s="2"/>
      <c r="O50" s="26">
        <v>6162013</v>
      </c>
      <c r="P50" s="2"/>
      <c r="Q50" s="26">
        <v>492599</v>
      </c>
      <c r="S50" s="110">
        <v>2.61</v>
      </c>
      <c r="U50" s="119">
        <v>12.5</v>
      </c>
      <c r="V50" s="49"/>
    </row>
    <row r="51" spans="1:22" s="46" customFormat="1" x14ac:dyDescent="0.2">
      <c r="A51" s="47"/>
      <c r="B51" s="24"/>
      <c r="C51" s="23"/>
      <c r="D51" s="24"/>
      <c r="E51" s="94"/>
      <c r="F51" s="24"/>
      <c r="G51" s="35"/>
      <c r="H51" s="35"/>
      <c r="I51" s="36"/>
      <c r="J51" s="24"/>
      <c r="K51" s="3"/>
      <c r="L51" s="4"/>
      <c r="M51" s="2"/>
      <c r="N51" s="2"/>
      <c r="O51" s="2"/>
      <c r="P51" s="2"/>
      <c r="Q51" s="2"/>
      <c r="S51" s="110"/>
      <c r="U51" s="119"/>
      <c r="V51" s="49"/>
    </row>
    <row r="52" spans="1:22" s="46" customFormat="1" x14ac:dyDescent="0.2">
      <c r="A52" s="47"/>
      <c r="B52" s="24"/>
      <c r="C52" s="64" t="s">
        <v>131</v>
      </c>
      <c r="D52" s="24"/>
      <c r="E52" s="94"/>
      <c r="F52" s="24"/>
      <c r="G52" s="35"/>
      <c r="H52" s="35"/>
      <c r="I52" s="36"/>
      <c r="J52" s="24"/>
      <c r="K52" s="3">
        <f>+SUBTOTAL(9,K43:K50)</f>
        <v>285314881.39999998</v>
      </c>
      <c r="L52" s="4"/>
      <c r="M52" s="2">
        <f>+SUBTOTAL(9,M43:M50)</f>
        <v>191897040.37</v>
      </c>
      <c r="N52" s="2"/>
      <c r="O52" s="2">
        <f>+SUBTOTAL(9,O43:O50)</f>
        <v>103355038</v>
      </c>
      <c r="P52" s="2"/>
      <c r="Q52" s="2">
        <f>+SUBTOTAL(9,Q43:Q50)</f>
        <v>12622656</v>
      </c>
      <c r="S52" s="110">
        <f t="shared" si="0"/>
        <v>4.4241141359547749</v>
      </c>
      <c r="U52" s="119"/>
      <c r="V52" s="49"/>
    </row>
    <row r="53" spans="1:22" s="46" customFormat="1" x14ac:dyDescent="0.2">
      <c r="A53" s="47"/>
      <c r="B53" s="24"/>
      <c r="C53" s="23"/>
      <c r="D53" s="24"/>
      <c r="E53" s="94"/>
      <c r="F53" s="24"/>
      <c r="G53" s="35"/>
      <c r="H53" s="35"/>
      <c r="I53" s="36"/>
      <c r="J53" s="24"/>
      <c r="K53" s="3"/>
      <c r="L53" s="4"/>
      <c r="M53" s="2"/>
      <c r="N53" s="2"/>
      <c r="O53" s="2"/>
      <c r="P53" s="2"/>
      <c r="Q53" s="2"/>
      <c r="S53" s="110"/>
      <c r="U53" s="119"/>
      <c r="V53" s="49"/>
    </row>
    <row r="54" spans="1:22" s="46" customFormat="1" x14ac:dyDescent="0.2">
      <c r="A54" s="47">
        <v>315</v>
      </c>
      <c r="B54" s="24"/>
      <c r="C54" s="23" t="s">
        <v>42</v>
      </c>
      <c r="D54" s="24"/>
      <c r="E54" s="94"/>
      <c r="F54" s="24"/>
      <c r="G54" s="35"/>
      <c r="H54" s="35"/>
      <c r="I54" s="36"/>
      <c r="J54" s="24"/>
      <c r="K54" s="3"/>
      <c r="L54" s="4"/>
      <c r="M54" s="2"/>
      <c r="N54" s="2"/>
      <c r="O54" s="2"/>
      <c r="P54" s="2"/>
      <c r="Q54" s="2"/>
      <c r="S54" s="110"/>
      <c r="U54" s="119"/>
      <c r="V54" s="49"/>
    </row>
    <row r="55" spans="1:22" s="46" customFormat="1" x14ac:dyDescent="0.2">
      <c r="A55" s="47"/>
      <c r="B55" s="24"/>
      <c r="C55" s="23" t="s">
        <v>43</v>
      </c>
      <c r="D55" s="24"/>
      <c r="E55" s="95">
        <v>46022</v>
      </c>
      <c r="F55" s="24"/>
      <c r="G55" s="35" t="s">
        <v>206</v>
      </c>
      <c r="H55" s="35" t="s">
        <v>112</v>
      </c>
      <c r="I55" s="36">
        <v>0</v>
      </c>
      <c r="J55" s="24"/>
      <c r="K55" s="3">
        <v>8165679.5099999998</v>
      </c>
      <c r="L55" s="4"/>
      <c r="M55" s="2">
        <v>5120002.55</v>
      </c>
      <c r="N55" s="2"/>
      <c r="O55" s="2">
        <v>3045677</v>
      </c>
      <c r="P55" s="2"/>
      <c r="Q55" s="2">
        <v>686398</v>
      </c>
      <c r="S55" s="110">
        <v>8.41</v>
      </c>
      <c r="U55" s="119">
        <v>4.4000000000000004</v>
      </c>
      <c r="V55" s="49"/>
    </row>
    <row r="56" spans="1:22" s="46" customFormat="1" x14ac:dyDescent="0.2">
      <c r="A56" s="47"/>
      <c r="B56" s="24"/>
      <c r="C56" s="23" t="s">
        <v>44</v>
      </c>
      <c r="D56" s="24"/>
      <c r="E56" s="95">
        <v>46022</v>
      </c>
      <c r="F56" s="24"/>
      <c r="G56" s="35" t="s">
        <v>206</v>
      </c>
      <c r="H56" s="35" t="s">
        <v>112</v>
      </c>
      <c r="I56" s="36">
        <v>0</v>
      </c>
      <c r="J56" s="24"/>
      <c r="K56" s="3">
        <v>7963019.0099999998</v>
      </c>
      <c r="L56" s="4"/>
      <c r="M56" s="2">
        <v>4523410.42</v>
      </c>
      <c r="N56" s="2"/>
      <c r="O56" s="2">
        <v>3439609</v>
      </c>
      <c r="P56" s="2"/>
      <c r="Q56" s="2">
        <v>772646</v>
      </c>
      <c r="S56" s="110">
        <v>9.6999999999999993</v>
      </c>
      <c r="U56" s="119">
        <v>4.5</v>
      </c>
      <c r="V56" s="49"/>
    </row>
    <row r="57" spans="1:22" s="46" customFormat="1" x14ac:dyDescent="0.2">
      <c r="B57" s="24"/>
      <c r="C57" s="23" t="s">
        <v>45</v>
      </c>
      <c r="D57" s="24"/>
      <c r="E57" s="95">
        <v>46022</v>
      </c>
      <c r="F57" s="24"/>
      <c r="G57" s="35" t="s">
        <v>206</v>
      </c>
      <c r="H57" s="35" t="s">
        <v>112</v>
      </c>
      <c r="I57" s="36">
        <v>0</v>
      </c>
      <c r="J57" s="24"/>
      <c r="K57" s="3">
        <v>7881899</v>
      </c>
      <c r="L57" s="4"/>
      <c r="M57" s="2">
        <v>6516081.4000000004</v>
      </c>
      <c r="N57" s="2"/>
      <c r="O57" s="2">
        <v>1365818</v>
      </c>
      <c r="P57" s="2"/>
      <c r="Q57" s="2">
        <v>310695</v>
      </c>
      <c r="S57" s="110">
        <v>3.94</v>
      </c>
      <c r="U57" s="119">
        <v>4.4000000000000004</v>
      </c>
      <c r="V57" s="49"/>
    </row>
    <row r="58" spans="1:22" s="46" customFormat="1" x14ac:dyDescent="0.2">
      <c r="A58" s="47"/>
      <c r="B58" s="24"/>
      <c r="C58" s="23" t="s">
        <v>127</v>
      </c>
      <c r="D58" s="24"/>
      <c r="E58" s="95">
        <v>48760</v>
      </c>
      <c r="F58" s="24"/>
      <c r="G58" s="35" t="s">
        <v>206</v>
      </c>
      <c r="H58" s="35" t="s">
        <v>112</v>
      </c>
      <c r="I58" s="36">
        <v>0</v>
      </c>
      <c r="J58" s="24"/>
      <c r="K58" s="3">
        <v>1678558.68</v>
      </c>
      <c r="L58" s="4"/>
      <c r="M58" s="2">
        <v>1443116.97</v>
      </c>
      <c r="N58" s="2"/>
      <c r="O58" s="2">
        <v>235442</v>
      </c>
      <c r="P58" s="2"/>
      <c r="Q58" s="2">
        <v>20158</v>
      </c>
      <c r="S58" s="110">
        <v>1.2</v>
      </c>
      <c r="U58" s="119">
        <v>11.7</v>
      </c>
      <c r="V58" s="49"/>
    </row>
    <row r="59" spans="1:22" s="46" customFormat="1" x14ac:dyDescent="0.2">
      <c r="A59" s="47"/>
      <c r="B59" s="24"/>
      <c r="C59" s="64" t="s">
        <v>183</v>
      </c>
      <c r="D59" s="24"/>
      <c r="E59" s="95">
        <v>52047</v>
      </c>
      <c r="F59" s="24"/>
      <c r="G59" s="35" t="s">
        <v>206</v>
      </c>
      <c r="H59" s="35" t="s">
        <v>112</v>
      </c>
      <c r="I59" s="36">
        <v>0</v>
      </c>
      <c r="J59" s="24"/>
      <c r="K59" s="3">
        <v>962486.71</v>
      </c>
      <c r="L59" s="4"/>
      <c r="M59" s="2">
        <v>478273.93</v>
      </c>
      <c r="N59" s="2"/>
      <c r="O59" s="2">
        <v>484213</v>
      </c>
      <c r="P59" s="2"/>
      <c r="Q59" s="2">
        <v>24102</v>
      </c>
      <c r="S59" s="110">
        <v>2.5</v>
      </c>
      <c r="U59" s="119">
        <v>20.100000000000001</v>
      </c>
      <c r="V59" s="49"/>
    </row>
    <row r="60" spans="1:22" s="46" customFormat="1" x14ac:dyDescent="0.2">
      <c r="A60" s="47"/>
      <c r="B60" s="24"/>
      <c r="C60" s="23" t="s">
        <v>124</v>
      </c>
      <c r="D60" s="24"/>
      <c r="E60" s="95">
        <v>52778</v>
      </c>
      <c r="F60" s="24"/>
      <c r="G60" s="35" t="s">
        <v>206</v>
      </c>
      <c r="H60" s="35" t="s">
        <v>112</v>
      </c>
      <c r="I60" s="36">
        <v>0</v>
      </c>
      <c r="J60" s="24"/>
      <c r="K60" s="3">
        <v>7300879</v>
      </c>
      <c r="L60" s="4"/>
      <c r="M60" s="2">
        <v>6060947.8700000001</v>
      </c>
      <c r="N60" s="2"/>
      <c r="O60" s="2">
        <v>1239931</v>
      </c>
      <c r="P60" s="2"/>
      <c r="Q60" s="2">
        <v>55979</v>
      </c>
      <c r="S60" s="110">
        <v>0.77</v>
      </c>
      <c r="U60" s="119">
        <v>22.1</v>
      </c>
      <c r="V60" s="49"/>
    </row>
    <row r="61" spans="1:22" s="46" customFormat="1" x14ac:dyDescent="0.2">
      <c r="A61" s="47"/>
      <c r="B61" s="24"/>
      <c r="C61" s="23" t="s">
        <v>125</v>
      </c>
      <c r="D61" s="24"/>
      <c r="E61" s="95">
        <v>53143</v>
      </c>
      <c r="F61" s="24"/>
      <c r="G61" s="35" t="s">
        <v>206</v>
      </c>
      <c r="H61" s="35" t="s">
        <v>112</v>
      </c>
      <c r="I61" s="36">
        <v>0</v>
      </c>
      <c r="J61" s="24"/>
      <c r="K61" s="3">
        <v>2199936</v>
      </c>
      <c r="L61" s="4"/>
      <c r="M61" s="2">
        <v>854486.62</v>
      </c>
      <c r="N61" s="2"/>
      <c r="O61" s="2">
        <v>1345449</v>
      </c>
      <c r="P61" s="2"/>
      <c r="Q61" s="2">
        <v>58169</v>
      </c>
      <c r="S61" s="110">
        <v>2.64</v>
      </c>
      <c r="U61" s="119">
        <v>23.1</v>
      </c>
      <c r="V61" s="49"/>
    </row>
    <row r="62" spans="1:22" s="46" customFormat="1" x14ac:dyDescent="0.2">
      <c r="A62" s="47"/>
      <c r="B62" s="24"/>
      <c r="C62" s="23" t="s">
        <v>126</v>
      </c>
      <c r="D62" s="24"/>
      <c r="E62" s="95">
        <v>48760</v>
      </c>
      <c r="F62" s="24"/>
      <c r="G62" s="35" t="s">
        <v>206</v>
      </c>
      <c r="H62" s="35" t="s">
        <v>112</v>
      </c>
      <c r="I62" s="36">
        <v>0</v>
      </c>
      <c r="J62" s="24"/>
      <c r="K62" s="3">
        <v>738473.77</v>
      </c>
      <c r="L62" s="4"/>
      <c r="M62" s="2">
        <v>614123.49</v>
      </c>
      <c r="N62" s="2"/>
      <c r="O62" s="2">
        <v>124350</v>
      </c>
      <c r="P62" s="2"/>
      <c r="Q62" s="2">
        <v>10426</v>
      </c>
      <c r="S62" s="110">
        <v>1.41</v>
      </c>
      <c r="U62" s="119">
        <v>11.9</v>
      </c>
      <c r="V62" s="49"/>
    </row>
    <row r="63" spans="1:22" s="46" customFormat="1" x14ac:dyDescent="0.2">
      <c r="A63" s="47"/>
      <c r="B63" s="24"/>
      <c r="C63" s="23" t="s">
        <v>162</v>
      </c>
      <c r="D63" s="24"/>
      <c r="E63" s="95">
        <v>49125</v>
      </c>
      <c r="F63" s="24"/>
      <c r="G63" s="35" t="s">
        <v>206</v>
      </c>
      <c r="H63" s="35" t="s">
        <v>112</v>
      </c>
      <c r="I63" s="36">
        <v>0</v>
      </c>
      <c r="J63" s="24"/>
      <c r="K63" s="51">
        <v>1412094.5</v>
      </c>
      <c r="L63" s="4"/>
      <c r="M63" s="26">
        <v>979360.9</v>
      </c>
      <c r="N63" s="2"/>
      <c r="O63" s="26">
        <v>432734</v>
      </c>
      <c r="P63" s="2"/>
      <c r="Q63" s="26">
        <v>33423</v>
      </c>
      <c r="S63" s="110">
        <v>2.37</v>
      </c>
      <c r="U63" s="119">
        <v>12.9</v>
      </c>
      <c r="V63" s="49"/>
    </row>
    <row r="64" spans="1:22" s="46" customFormat="1" x14ac:dyDescent="0.2">
      <c r="A64" s="47"/>
      <c r="B64" s="24"/>
      <c r="C64" s="23"/>
      <c r="D64" s="24"/>
      <c r="E64" s="94"/>
      <c r="F64" s="24"/>
      <c r="G64" s="35"/>
      <c r="H64" s="35"/>
      <c r="I64" s="36"/>
      <c r="J64" s="24"/>
      <c r="K64" s="3"/>
      <c r="L64" s="4"/>
      <c r="M64" s="2"/>
      <c r="N64" s="2"/>
      <c r="O64" s="2"/>
      <c r="P64" s="2"/>
      <c r="Q64" s="2"/>
      <c r="S64" s="110"/>
      <c r="U64" s="119"/>
      <c r="V64" s="49"/>
    </row>
    <row r="65" spans="1:22" s="46" customFormat="1" x14ac:dyDescent="0.2">
      <c r="A65" s="47"/>
      <c r="B65" s="24"/>
      <c r="C65" s="64" t="s">
        <v>115</v>
      </c>
      <c r="D65" s="24"/>
      <c r="E65" s="94"/>
      <c r="F65" s="24"/>
      <c r="G65" s="35"/>
      <c r="H65" s="35"/>
      <c r="I65" s="36"/>
      <c r="J65" s="24"/>
      <c r="K65" s="3">
        <f>+SUBTOTAL(9,K55:K63)</f>
        <v>38303026.18</v>
      </c>
      <c r="L65" s="4"/>
      <c r="M65" s="2">
        <f>+SUBTOTAL(9,M55:M63)</f>
        <v>26589804.149999999</v>
      </c>
      <c r="N65" s="2"/>
      <c r="O65" s="2">
        <f>+SUBTOTAL(9,O55:O63)</f>
        <v>11713223</v>
      </c>
      <c r="P65" s="2"/>
      <c r="Q65" s="2">
        <f>+SUBTOTAL(9,Q55:Q63)</f>
        <v>1971996</v>
      </c>
      <c r="S65" s="110">
        <f t="shared" si="0"/>
        <v>5.1484078326680143</v>
      </c>
      <c r="U65" s="119"/>
      <c r="V65" s="49"/>
    </row>
    <row r="66" spans="1:22" s="46" customFormat="1" x14ac:dyDescent="0.2">
      <c r="A66" s="47"/>
      <c r="B66" s="24"/>
      <c r="C66" s="23"/>
      <c r="D66" s="24"/>
      <c r="E66" s="94"/>
      <c r="F66" s="24"/>
      <c r="G66" s="35"/>
      <c r="H66" s="35"/>
      <c r="I66" s="36"/>
      <c r="J66" s="24"/>
      <c r="K66" s="3"/>
      <c r="L66" s="24"/>
      <c r="M66" s="31"/>
      <c r="N66" s="31"/>
      <c r="O66" s="31"/>
      <c r="P66" s="31"/>
      <c r="Q66" s="31"/>
      <c r="S66" s="110"/>
      <c r="U66" s="119"/>
      <c r="V66" s="49"/>
    </row>
    <row r="67" spans="1:22" s="46" customFormat="1" x14ac:dyDescent="0.2">
      <c r="A67" s="47">
        <v>316</v>
      </c>
      <c r="B67" s="24"/>
      <c r="C67" s="23" t="s">
        <v>47</v>
      </c>
      <c r="D67" s="24"/>
      <c r="E67" s="94"/>
      <c r="F67" s="24"/>
      <c r="G67" s="35"/>
      <c r="H67" s="35"/>
      <c r="I67" s="36"/>
      <c r="J67" s="24"/>
      <c r="K67" s="3"/>
      <c r="L67" s="24"/>
      <c r="M67" s="31"/>
      <c r="N67" s="31"/>
      <c r="O67" s="31"/>
      <c r="P67" s="31"/>
      <c r="Q67" s="31"/>
      <c r="S67" s="110"/>
      <c r="U67" s="119"/>
      <c r="V67" s="49"/>
    </row>
    <row r="68" spans="1:22" s="46" customFormat="1" x14ac:dyDescent="0.2">
      <c r="A68" s="47"/>
      <c r="B68" s="24"/>
      <c r="C68" s="23" t="s">
        <v>48</v>
      </c>
      <c r="D68" s="24"/>
      <c r="E68" s="95">
        <v>46022</v>
      </c>
      <c r="F68" s="24"/>
      <c r="G68" s="35" t="s">
        <v>207</v>
      </c>
      <c r="H68" s="35" t="s">
        <v>112</v>
      </c>
      <c r="I68" s="36">
        <v>0</v>
      </c>
      <c r="J68" s="24"/>
      <c r="K68" s="3">
        <v>1069833.53</v>
      </c>
      <c r="L68" s="4"/>
      <c r="M68" s="2">
        <v>647936.13</v>
      </c>
      <c r="N68" s="2"/>
      <c r="O68" s="2">
        <v>421897</v>
      </c>
      <c r="P68" s="2"/>
      <c r="Q68" s="2">
        <v>95601</v>
      </c>
      <c r="S68" s="110">
        <v>8.94</v>
      </c>
      <c r="U68" s="119">
        <v>4.4000000000000004</v>
      </c>
      <c r="V68" s="49"/>
    </row>
    <row r="69" spans="1:22" s="46" customFormat="1" x14ac:dyDescent="0.2">
      <c r="A69" s="47"/>
      <c r="B69" s="24"/>
      <c r="C69" s="23" t="s">
        <v>49</v>
      </c>
      <c r="D69" s="24"/>
      <c r="E69" s="95">
        <v>46022</v>
      </c>
      <c r="F69" s="24"/>
      <c r="G69" s="35" t="s">
        <v>207</v>
      </c>
      <c r="H69" s="35" t="s">
        <v>112</v>
      </c>
      <c r="I69" s="36">
        <v>0</v>
      </c>
      <c r="J69" s="24"/>
      <c r="K69" s="3">
        <v>1191523.74</v>
      </c>
      <c r="L69" s="4"/>
      <c r="M69" s="2">
        <v>721368.19</v>
      </c>
      <c r="N69" s="2"/>
      <c r="O69" s="2">
        <v>470156</v>
      </c>
      <c r="P69" s="2"/>
      <c r="Q69" s="2">
        <v>106690</v>
      </c>
      <c r="S69" s="110">
        <v>8.9499999999999993</v>
      </c>
      <c r="U69" s="119">
        <v>4.4000000000000004</v>
      </c>
      <c r="V69" s="49"/>
    </row>
    <row r="70" spans="1:22" s="46" customFormat="1" x14ac:dyDescent="0.2">
      <c r="A70" s="47"/>
      <c r="B70" s="24"/>
      <c r="C70" s="23" t="s">
        <v>50</v>
      </c>
      <c r="D70" s="24"/>
      <c r="E70" s="95">
        <v>46022</v>
      </c>
      <c r="F70" s="24"/>
      <c r="G70" s="35" t="s">
        <v>207</v>
      </c>
      <c r="H70" s="35" t="s">
        <v>112</v>
      </c>
      <c r="I70" s="36">
        <v>0</v>
      </c>
      <c r="J70" s="24"/>
      <c r="K70" s="3">
        <v>4577171.93</v>
      </c>
      <c r="L70" s="4"/>
      <c r="M70" s="2">
        <v>3730928.71</v>
      </c>
      <c r="N70" s="2"/>
      <c r="O70" s="2">
        <v>846243</v>
      </c>
      <c r="P70" s="2"/>
      <c r="Q70" s="2">
        <v>194456</v>
      </c>
      <c r="S70" s="110">
        <v>4.25</v>
      </c>
      <c r="U70" s="119">
        <v>4.4000000000000004</v>
      </c>
      <c r="V70" s="49"/>
    </row>
    <row r="71" spans="1:22" s="46" customFormat="1" x14ac:dyDescent="0.2">
      <c r="A71" s="47"/>
      <c r="B71" s="24"/>
      <c r="C71" s="64" t="s">
        <v>183</v>
      </c>
      <c r="D71" s="24"/>
      <c r="E71" s="95">
        <v>52047</v>
      </c>
      <c r="F71" s="24"/>
      <c r="G71" s="35" t="s">
        <v>207</v>
      </c>
      <c r="H71" s="35" t="s">
        <v>112</v>
      </c>
      <c r="I71" s="36">
        <v>0</v>
      </c>
      <c r="J71" s="24"/>
      <c r="K71" s="3">
        <v>336377.91</v>
      </c>
      <c r="L71" s="4"/>
      <c r="M71" s="2">
        <v>182272.27</v>
      </c>
      <c r="N71" s="2"/>
      <c r="O71" s="2">
        <v>154106</v>
      </c>
      <c r="P71" s="2"/>
      <c r="Q71" s="2">
        <v>8107</v>
      </c>
      <c r="S71" s="110">
        <v>2.41</v>
      </c>
      <c r="U71" s="119">
        <v>19</v>
      </c>
      <c r="V71" s="49"/>
    </row>
    <row r="72" spans="1:22" s="46" customFormat="1" x14ac:dyDescent="0.2">
      <c r="A72" s="47"/>
      <c r="B72" s="24"/>
      <c r="C72" s="23" t="s">
        <v>124</v>
      </c>
      <c r="D72" s="24"/>
      <c r="E72" s="95">
        <v>52778</v>
      </c>
      <c r="F72" s="24"/>
      <c r="G72" s="35" t="s">
        <v>207</v>
      </c>
      <c r="H72" s="35" t="s">
        <v>112</v>
      </c>
      <c r="I72" s="36">
        <v>0</v>
      </c>
      <c r="J72" s="24"/>
      <c r="K72" s="3">
        <v>6163</v>
      </c>
      <c r="L72" s="4"/>
      <c r="M72" s="2">
        <v>5131.42</v>
      </c>
      <c r="N72" s="2"/>
      <c r="O72" s="2">
        <v>1032</v>
      </c>
      <c r="P72" s="2"/>
      <c r="Q72" s="2">
        <v>50</v>
      </c>
      <c r="S72" s="110">
        <v>0.81</v>
      </c>
      <c r="U72" s="119">
        <v>20.6</v>
      </c>
      <c r="V72" s="49"/>
    </row>
    <row r="73" spans="1:22" s="46" customFormat="1" x14ac:dyDescent="0.2">
      <c r="A73" s="47"/>
      <c r="B73" s="24"/>
      <c r="C73" s="23" t="s">
        <v>125</v>
      </c>
      <c r="D73" s="24"/>
      <c r="E73" s="95">
        <v>53143</v>
      </c>
      <c r="F73" s="24"/>
      <c r="G73" s="35" t="s">
        <v>207</v>
      </c>
      <c r="H73" s="35" t="s">
        <v>112</v>
      </c>
      <c r="I73" s="36">
        <v>0</v>
      </c>
      <c r="J73" s="24"/>
      <c r="K73" s="3">
        <v>163675.98000000001</v>
      </c>
      <c r="L73" s="4"/>
      <c r="M73" s="2">
        <v>59592.06</v>
      </c>
      <c r="N73" s="2"/>
      <c r="O73" s="2">
        <v>104084</v>
      </c>
      <c r="P73" s="2"/>
      <c r="Q73" s="2">
        <v>4780</v>
      </c>
      <c r="S73" s="110">
        <v>2.92</v>
      </c>
      <c r="U73" s="119">
        <v>21.8</v>
      </c>
      <c r="V73" s="49"/>
    </row>
    <row r="74" spans="1:22" s="46" customFormat="1" x14ac:dyDescent="0.2">
      <c r="A74" s="47"/>
      <c r="B74" s="24"/>
      <c r="C74" s="23" t="s">
        <v>126</v>
      </c>
      <c r="D74" s="24"/>
      <c r="E74" s="95">
        <v>48760</v>
      </c>
      <c r="F74" s="24"/>
      <c r="G74" s="35" t="s">
        <v>207</v>
      </c>
      <c r="H74" s="35" t="s">
        <v>112</v>
      </c>
      <c r="I74" s="36">
        <v>0</v>
      </c>
      <c r="J74" s="24"/>
      <c r="K74" s="3">
        <v>182443.03</v>
      </c>
      <c r="L74" s="4"/>
      <c r="M74" s="2">
        <v>104350.19</v>
      </c>
      <c r="N74" s="2"/>
      <c r="O74" s="2">
        <v>78093</v>
      </c>
      <c r="P74" s="2"/>
      <c r="Q74" s="2">
        <v>6736</v>
      </c>
      <c r="S74" s="110">
        <v>3.69</v>
      </c>
      <c r="U74" s="119">
        <v>11.6</v>
      </c>
      <c r="V74" s="49"/>
    </row>
    <row r="75" spans="1:22" s="46" customFormat="1" x14ac:dyDescent="0.2">
      <c r="A75" s="47"/>
      <c r="B75" s="24"/>
      <c r="C75" s="23" t="s">
        <v>162</v>
      </c>
      <c r="D75" s="24"/>
      <c r="E75" s="95">
        <v>49125</v>
      </c>
      <c r="F75" s="24"/>
      <c r="G75" s="35" t="s">
        <v>207</v>
      </c>
      <c r="H75" s="35" t="s">
        <v>112</v>
      </c>
      <c r="I75" s="36">
        <v>0</v>
      </c>
      <c r="J75" s="24"/>
      <c r="K75" s="51">
        <v>62866</v>
      </c>
      <c r="L75" s="4"/>
      <c r="M75" s="26">
        <v>48318.18</v>
      </c>
      <c r="N75" s="2"/>
      <c r="O75" s="26">
        <v>14548</v>
      </c>
      <c r="P75" s="2"/>
      <c r="Q75" s="26">
        <v>1164</v>
      </c>
      <c r="S75" s="110">
        <v>1.85</v>
      </c>
      <c r="U75" s="119">
        <v>12.5</v>
      </c>
      <c r="V75" s="49"/>
    </row>
    <row r="76" spans="1:22" s="46" customFormat="1" x14ac:dyDescent="0.2">
      <c r="A76" s="47"/>
      <c r="B76" s="24"/>
      <c r="C76" s="23"/>
      <c r="D76" s="24"/>
      <c r="E76" s="94"/>
      <c r="F76" s="24"/>
      <c r="G76" s="35"/>
      <c r="H76" s="35"/>
      <c r="I76" s="36"/>
      <c r="J76" s="24"/>
      <c r="K76" s="3"/>
      <c r="L76" s="4"/>
      <c r="M76" s="2"/>
      <c r="N76" s="2"/>
      <c r="O76" s="2"/>
      <c r="P76" s="2"/>
      <c r="Q76" s="2"/>
      <c r="S76" s="110"/>
      <c r="U76" s="119"/>
      <c r="V76" s="49"/>
    </row>
    <row r="77" spans="1:22" s="46" customFormat="1" x14ac:dyDescent="0.2">
      <c r="A77" s="47"/>
      <c r="B77" s="24"/>
      <c r="C77" s="64" t="s">
        <v>116</v>
      </c>
      <c r="D77" s="24"/>
      <c r="E77" s="94"/>
      <c r="F77" s="24"/>
      <c r="G77" s="35"/>
      <c r="H77" s="35"/>
      <c r="I77" s="36"/>
      <c r="J77" s="24"/>
      <c r="K77" s="51">
        <f>+SUBTOTAL(9,K68:K75)</f>
        <v>7590055.1200000001</v>
      </c>
      <c r="L77" s="4"/>
      <c r="M77" s="26">
        <f>+SUBTOTAL(9,M68:M75)</f>
        <v>5499897.1499999985</v>
      </c>
      <c r="N77" s="2"/>
      <c r="O77" s="26">
        <f>+SUBTOTAL(9,O68:O75)</f>
        <v>2090159</v>
      </c>
      <c r="P77" s="2"/>
      <c r="Q77" s="26">
        <f>+SUBTOTAL(9,Q68:Q75)</f>
        <v>417584</v>
      </c>
      <c r="S77" s="110">
        <f t="shared" ref="S77" si="1">Q77/K77*100</f>
        <v>5.5017255263358349</v>
      </c>
      <c r="U77" s="119"/>
      <c r="V77" s="49"/>
    </row>
    <row r="78" spans="1:22" s="46" customFormat="1" x14ac:dyDescent="0.2">
      <c r="A78" s="47"/>
      <c r="B78" s="52"/>
      <c r="C78" s="23"/>
      <c r="D78" s="53"/>
      <c r="E78" s="94"/>
      <c r="F78" s="53"/>
      <c r="G78" s="35"/>
      <c r="H78" s="35"/>
      <c r="I78" s="36"/>
      <c r="J78" s="53"/>
      <c r="K78" s="3"/>
      <c r="L78" s="4"/>
      <c r="M78" s="2"/>
      <c r="N78" s="2"/>
      <c r="O78" s="2"/>
      <c r="P78" s="2"/>
      <c r="Q78" s="2"/>
      <c r="R78" s="49"/>
      <c r="S78" s="110"/>
      <c r="T78" s="49"/>
      <c r="U78" s="119"/>
      <c r="V78" s="49"/>
    </row>
    <row r="79" spans="1:22" ht="15.75" x14ac:dyDescent="0.25">
      <c r="A79" s="5"/>
      <c r="C79" s="16" t="s">
        <v>21</v>
      </c>
      <c r="G79" s="1"/>
      <c r="H79" s="1"/>
      <c r="I79" s="9"/>
      <c r="K79" s="80">
        <f>SUBTOTAL(9,K17:K77)</f>
        <v>999531475.99999976</v>
      </c>
      <c r="L79" s="81"/>
      <c r="M79" s="82">
        <f>SUBTOTAL(9,M17:M77)</f>
        <v>725668274.08999979</v>
      </c>
      <c r="N79" s="83"/>
      <c r="O79" s="82">
        <f>SUBTOTAL(9,O17:O77)</f>
        <v>295927133</v>
      </c>
      <c r="P79" s="83"/>
      <c r="Q79" s="82">
        <f>SUBTOTAL(9,Q17:Q77)</f>
        <v>42169300</v>
      </c>
      <c r="S79" s="111">
        <f>ROUND(Q79/K79*100,2)</f>
        <v>4.22</v>
      </c>
      <c r="U79" s="117"/>
      <c r="V79" s="13"/>
    </row>
    <row r="80" spans="1:22" s="46" customFormat="1" x14ac:dyDescent="0.2">
      <c r="A80" s="37"/>
      <c r="C80" s="54"/>
      <c r="E80" s="96"/>
      <c r="G80" s="55"/>
      <c r="H80" s="55"/>
      <c r="I80" s="56"/>
      <c r="K80" s="57"/>
      <c r="M80" s="32"/>
      <c r="N80" s="32"/>
      <c r="O80" s="32"/>
      <c r="P80" s="32"/>
      <c r="Q80" s="32"/>
      <c r="S80" s="110"/>
      <c r="U80" s="119"/>
      <c r="V80" s="49"/>
    </row>
    <row r="81" spans="1:22" s="46" customFormat="1" ht="15.75" x14ac:dyDescent="0.25">
      <c r="A81" s="37"/>
      <c r="C81" s="27" t="s">
        <v>113</v>
      </c>
      <c r="E81" s="96"/>
      <c r="G81" s="55"/>
      <c r="H81" s="55"/>
      <c r="I81" s="56"/>
      <c r="K81" s="57"/>
      <c r="M81" s="32"/>
      <c r="N81" s="32"/>
      <c r="O81" s="32"/>
      <c r="P81" s="32"/>
      <c r="Q81" s="32"/>
      <c r="S81" s="110"/>
      <c r="U81" s="119"/>
      <c r="V81" s="49"/>
    </row>
    <row r="82" spans="1:22" s="46" customFormat="1" x14ac:dyDescent="0.2">
      <c r="A82" s="37"/>
      <c r="C82" s="54"/>
      <c r="E82" s="96"/>
      <c r="G82" s="55"/>
      <c r="H82" s="55"/>
      <c r="I82" s="56"/>
      <c r="K82" s="57"/>
      <c r="M82" s="32"/>
      <c r="N82" s="32"/>
      <c r="O82" s="32"/>
      <c r="P82" s="32"/>
      <c r="Q82" s="32"/>
      <c r="S82" s="110"/>
      <c r="U82" s="119"/>
      <c r="V82" s="49"/>
    </row>
    <row r="83" spans="1:22" s="46" customFormat="1" x14ac:dyDescent="0.2">
      <c r="A83" s="37">
        <v>330.1</v>
      </c>
      <c r="C83" s="33" t="s">
        <v>148</v>
      </c>
      <c r="E83" s="95">
        <v>54604</v>
      </c>
      <c r="G83" s="58" t="s">
        <v>149</v>
      </c>
      <c r="H83" s="35" t="s">
        <v>112</v>
      </c>
      <c r="I83" s="36">
        <v>0</v>
      </c>
      <c r="J83" s="24"/>
      <c r="K83" s="3">
        <v>32898.730000000003</v>
      </c>
      <c r="L83" s="4"/>
      <c r="M83" s="2">
        <v>14687</v>
      </c>
      <c r="N83" s="2"/>
      <c r="O83" s="2">
        <v>18212</v>
      </c>
      <c r="P83" s="2"/>
      <c r="Q83" s="2">
        <v>650</v>
      </c>
      <c r="S83" s="110">
        <v>1.98</v>
      </c>
      <c r="U83" s="119">
        <v>28</v>
      </c>
      <c r="V83" s="49"/>
    </row>
    <row r="84" spans="1:22" s="46" customFormat="1" x14ac:dyDescent="0.2">
      <c r="A84" s="37"/>
      <c r="C84" s="33"/>
      <c r="E84" s="95"/>
      <c r="G84" s="58"/>
      <c r="H84" s="35"/>
      <c r="I84" s="36"/>
      <c r="J84" s="24"/>
      <c r="K84" s="3"/>
      <c r="L84" s="4"/>
      <c r="M84" s="2"/>
      <c r="N84" s="2"/>
      <c r="O84" s="2"/>
      <c r="P84" s="2"/>
      <c r="Q84" s="2"/>
      <c r="S84" s="110"/>
      <c r="U84" s="119"/>
      <c r="V84" s="49"/>
    </row>
    <row r="85" spans="1:22" s="46" customFormat="1" x14ac:dyDescent="0.2">
      <c r="A85" s="37">
        <v>331</v>
      </c>
      <c r="C85" s="33" t="s">
        <v>23</v>
      </c>
      <c r="E85" s="96"/>
      <c r="G85" s="55"/>
      <c r="H85" s="55"/>
      <c r="I85" s="56"/>
      <c r="K85" s="57"/>
      <c r="M85" s="32"/>
      <c r="N85" s="32"/>
      <c r="O85" s="32"/>
      <c r="P85" s="32"/>
      <c r="Q85" s="32"/>
      <c r="S85" s="110"/>
      <c r="U85" s="119"/>
      <c r="V85" s="49"/>
    </row>
    <row r="86" spans="1:22" s="46" customFormat="1" x14ac:dyDescent="0.2">
      <c r="A86" s="37"/>
      <c r="C86" s="54" t="s">
        <v>52</v>
      </c>
      <c r="E86" s="95">
        <v>58014</v>
      </c>
      <c r="G86" s="35" t="s">
        <v>210</v>
      </c>
      <c r="H86" s="35" t="s">
        <v>112</v>
      </c>
      <c r="I86" s="36">
        <v>-4</v>
      </c>
      <c r="J86" s="24"/>
      <c r="K86" s="3">
        <v>35883750.280000001</v>
      </c>
      <c r="L86" s="4"/>
      <c r="M86" s="2">
        <v>9978799.0199999996</v>
      </c>
      <c r="N86" s="2"/>
      <c r="O86" s="2">
        <v>27340301</v>
      </c>
      <c r="P86" s="2"/>
      <c r="Q86" s="2">
        <v>774710</v>
      </c>
      <c r="S86" s="110">
        <v>2.16</v>
      </c>
      <c r="U86" s="119">
        <v>35.299999999999997</v>
      </c>
      <c r="V86" s="49"/>
    </row>
    <row r="87" spans="1:22" s="46" customFormat="1" x14ac:dyDescent="0.2">
      <c r="A87" s="37"/>
      <c r="C87" s="54" t="s">
        <v>53</v>
      </c>
      <c r="E87" s="95">
        <v>58014</v>
      </c>
      <c r="G87" s="35" t="s">
        <v>210</v>
      </c>
      <c r="H87" s="35" t="s">
        <v>112</v>
      </c>
      <c r="I87" s="36">
        <v>-6</v>
      </c>
      <c r="J87" s="24"/>
      <c r="K87" s="3">
        <v>16276752.119999999</v>
      </c>
      <c r="L87" s="4"/>
      <c r="M87" s="2">
        <v>7583233.0199999996</v>
      </c>
      <c r="N87" s="2"/>
      <c r="O87" s="2">
        <v>9670124</v>
      </c>
      <c r="P87" s="2"/>
      <c r="Q87" s="2">
        <v>276704</v>
      </c>
      <c r="S87" s="110">
        <v>1.7</v>
      </c>
      <c r="U87" s="119">
        <v>34.9</v>
      </c>
      <c r="V87" s="49"/>
    </row>
    <row r="88" spans="1:22" s="46" customFormat="1" x14ac:dyDescent="0.2">
      <c r="A88" s="37"/>
      <c r="C88" s="54" t="s">
        <v>54</v>
      </c>
      <c r="E88" s="95">
        <v>52778</v>
      </c>
      <c r="G88" s="35" t="s">
        <v>210</v>
      </c>
      <c r="H88" s="35" t="s">
        <v>112</v>
      </c>
      <c r="I88" s="36">
        <v>-1</v>
      </c>
      <c r="J88" s="24"/>
      <c r="K88" s="3">
        <v>61281757.590000004</v>
      </c>
      <c r="L88" s="4"/>
      <c r="M88" s="2">
        <v>14911916.98</v>
      </c>
      <c r="N88" s="2"/>
      <c r="O88" s="2">
        <v>46982658</v>
      </c>
      <c r="P88" s="2"/>
      <c r="Q88" s="2">
        <v>2099888</v>
      </c>
      <c r="S88" s="110">
        <v>3.43</v>
      </c>
      <c r="U88" s="119">
        <v>22.4</v>
      </c>
      <c r="V88" s="49"/>
    </row>
    <row r="89" spans="1:22" s="46" customFormat="1" x14ac:dyDescent="0.2">
      <c r="A89" s="37"/>
      <c r="C89" s="33" t="s">
        <v>55</v>
      </c>
      <c r="E89" s="95">
        <v>52778</v>
      </c>
      <c r="G89" s="35" t="s">
        <v>210</v>
      </c>
      <c r="H89" s="35" t="s">
        <v>112</v>
      </c>
      <c r="I89" s="36">
        <v>-2</v>
      </c>
      <c r="J89" s="24"/>
      <c r="K89" s="51">
        <v>54932201.539999999</v>
      </c>
      <c r="L89" s="4"/>
      <c r="M89" s="26">
        <v>14547691.689999999</v>
      </c>
      <c r="N89" s="2"/>
      <c r="O89" s="26">
        <v>41483154</v>
      </c>
      <c r="P89" s="2"/>
      <c r="Q89" s="26">
        <v>1851099</v>
      </c>
      <c r="S89" s="110">
        <v>3.37</v>
      </c>
      <c r="U89" s="119">
        <v>22.4</v>
      </c>
      <c r="V89" s="49"/>
    </row>
    <row r="90" spans="1:22" s="46" customFormat="1" x14ac:dyDescent="0.2">
      <c r="A90" s="37"/>
      <c r="C90" s="33"/>
      <c r="E90" s="96"/>
      <c r="G90" s="55"/>
      <c r="H90" s="55"/>
      <c r="I90" s="56"/>
      <c r="K90" s="57"/>
      <c r="M90" s="32"/>
      <c r="N90" s="32"/>
      <c r="O90" s="32"/>
      <c r="P90" s="32"/>
      <c r="Q90" s="32"/>
      <c r="S90" s="110"/>
      <c r="U90" s="119"/>
      <c r="V90" s="49"/>
    </row>
    <row r="91" spans="1:22" s="46" customFormat="1" x14ac:dyDescent="0.2">
      <c r="A91" s="37"/>
      <c r="C91" s="33" t="s">
        <v>114</v>
      </c>
      <c r="E91" s="96"/>
      <c r="G91" s="55"/>
      <c r="H91" s="55"/>
      <c r="I91" s="56"/>
      <c r="K91" s="3">
        <f>+SUBTOTAL(9,K86:K89)</f>
        <v>168374461.53</v>
      </c>
      <c r="M91" s="2">
        <f>+SUBTOTAL(9,M86:M89)</f>
        <v>47021640.710000001</v>
      </c>
      <c r="N91" s="32"/>
      <c r="O91" s="2">
        <f>+SUBTOTAL(9,O86:O89)</f>
        <v>125476237</v>
      </c>
      <c r="P91" s="32"/>
      <c r="Q91" s="2">
        <f>+SUBTOTAL(9,Q86:Q89)</f>
        <v>5002401</v>
      </c>
      <c r="S91" s="110">
        <f>Q91/K91*100</f>
        <v>2.9709974746429708</v>
      </c>
      <c r="U91" s="119"/>
      <c r="V91" s="49"/>
    </row>
    <row r="92" spans="1:22" s="46" customFormat="1" x14ac:dyDescent="0.2">
      <c r="A92" s="37"/>
      <c r="C92" s="33"/>
      <c r="E92" s="96"/>
      <c r="G92" s="55"/>
      <c r="H92" s="55"/>
      <c r="I92" s="56"/>
      <c r="K92" s="57"/>
      <c r="M92" s="32"/>
      <c r="N92" s="32"/>
      <c r="O92" s="32"/>
      <c r="P92" s="32"/>
      <c r="Q92" s="32"/>
      <c r="S92" s="110"/>
      <c r="U92" s="119"/>
      <c r="V92" s="49"/>
    </row>
    <row r="93" spans="1:22" s="46" customFormat="1" x14ac:dyDescent="0.2">
      <c r="A93" s="37">
        <v>332</v>
      </c>
      <c r="C93" s="33" t="s">
        <v>132</v>
      </c>
      <c r="E93" s="96"/>
      <c r="G93" s="55"/>
      <c r="H93" s="55"/>
      <c r="I93" s="56"/>
      <c r="K93" s="57"/>
      <c r="M93" s="32"/>
      <c r="N93" s="32"/>
      <c r="O93" s="32"/>
      <c r="P93" s="32"/>
      <c r="Q93" s="32"/>
      <c r="S93" s="110"/>
      <c r="U93" s="119"/>
      <c r="V93" s="49"/>
    </row>
    <row r="94" spans="1:22" s="46" customFormat="1" x14ac:dyDescent="0.2">
      <c r="A94" s="37"/>
      <c r="C94" s="33" t="s">
        <v>56</v>
      </c>
      <c r="E94" s="95">
        <v>58014</v>
      </c>
      <c r="G94" s="35" t="s">
        <v>211</v>
      </c>
      <c r="H94" s="35" t="s">
        <v>112</v>
      </c>
      <c r="I94" s="36">
        <v>-9</v>
      </c>
      <c r="J94" s="24"/>
      <c r="K94" s="3">
        <v>122778022.09999999</v>
      </c>
      <c r="L94" s="4"/>
      <c r="M94" s="2">
        <v>34019934.859999999</v>
      </c>
      <c r="N94" s="2"/>
      <c r="O94" s="2">
        <v>99808109</v>
      </c>
      <c r="P94" s="2"/>
      <c r="Q94" s="2">
        <v>2858468</v>
      </c>
      <c r="S94" s="110">
        <v>2.33</v>
      </c>
      <c r="U94" s="119">
        <v>34.9</v>
      </c>
      <c r="V94" s="49"/>
    </row>
    <row r="95" spans="1:22" s="46" customFormat="1" x14ac:dyDescent="0.2">
      <c r="A95" s="37"/>
      <c r="C95" s="33" t="s">
        <v>57</v>
      </c>
      <c r="E95" s="95">
        <v>58014</v>
      </c>
      <c r="G95" s="35" t="s">
        <v>211</v>
      </c>
      <c r="H95" s="35" t="s">
        <v>112</v>
      </c>
      <c r="I95" s="36">
        <v>-11</v>
      </c>
      <c r="J95" s="24"/>
      <c r="K95" s="3">
        <v>123036933.84</v>
      </c>
      <c r="L95" s="4"/>
      <c r="M95" s="2">
        <v>66698894.25</v>
      </c>
      <c r="N95" s="2"/>
      <c r="O95" s="2">
        <v>69872102</v>
      </c>
      <c r="P95" s="2"/>
      <c r="Q95" s="2">
        <v>2020290</v>
      </c>
      <c r="S95" s="110">
        <v>1.64</v>
      </c>
      <c r="U95" s="119">
        <v>34.6</v>
      </c>
      <c r="V95" s="49"/>
    </row>
    <row r="96" spans="1:22" s="46" customFormat="1" x14ac:dyDescent="0.2">
      <c r="A96" s="37"/>
      <c r="C96" s="33" t="s">
        <v>58</v>
      </c>
      <c r="E96" s="95">
        <v>52778</v>
      </c>
      <c r="G96" s="35" t="s">
        <v>211</v>
      </c>
      <c r="H96" s="35" t="s">
        <v>112</v>
      </c>
      <c r="I96" s="36">
        <v>-3</v>
      </c>
      <c r="J96" s="24"/>
      <c r="K96" s="3">
        <v>54366878.960000001</v>
      </c>
      <c r="L96" s="4"/>
      <c r="M96" s="2">
        <v>13694157.609999999</v>
      </c>
      <c r="N96" s="2"/>
      <c r="O96" s="2">
        <v>42303728</v>
      </c>
      <c r="P96" s="2"/>
      <c r="Q96" s="2">
        <v>1899075</v>
      </c>
      <c r="S96" s="110">
        <v>3.49</v>
      </c>
      <c r="U96" s="119">
        <v>22.3</v>
      </c>
      <c r="V96" s="49"/>
    </row>
    <row r="97" spans="1:22" s="46" customFormat="1" x14ac:dyDescent="0.2">
      <c r="A97" s="37"/>
      <c r="C97" s="33" t="s">
        <v>59</v>
      </c>
      <c r="E97" s="95">
        <v>52778</v>
      </c>
      <c r="G97" s="35" t="s">
        <v>211</v>
      </c>
      <c r="H97" s="35" t="s">
        <v>112</v>
      </c>
      <c r="I97" s="36">
        <v>-3</v>
      </c>
      <c r="J97" s="24"/>
      <c r="K97" s="51">
        <v>61366323.549999997</v>
      </c>
      <c r="L97" s="4"/>
      <c r="M97" s="26">
        <v>14721020.32</v>
      </c>
      <c r="N97" s="2"/>
      <c r="O97" s="26">
        <v>48486293</v>
      </c>
      <c r="P97" s="2"/>
      <c r="Q97" s="26">
        <v>2177083</v>
      </c>
      <c r="S97" s="110">
        <v>3.55</v>
      </c>
      <c r="U97" s="119">
        <v>22.3</v>
      </c>
      <c r="V97" s="49"/>
    </row>
    <row r="98" spans="1:22" s="46" customFormat="1" x14ac:dyDescent="0.2">
      <c r="A98" s="37"/>
      <c r="C98" s="33"/>
      <c r="E98" s="96"/>
      <c r="G98" s="55"/>
      <c r="H98" s="55"/>
      <c r="I98" s="56"/>
      <c r="K98" s="57"/>
      <c r="M98" s="32"/>
      <c r="N98" s="32"/>
      <c r="O98" s="32"/>
      <c r="P98" s="32"/>
      <c r="Q98" s="32"/>
      <c r="S98" s="110"/>
      <c r="U98" s="119"/>
      <c r="V98" s="49"/>
    </row>
    <row r="99" spans="1:22" s="46" customFormat="1" x14ac:dyDescent="0.2">
      <c r="A99" s="37"/>
      <c r="C99" s="33" t="s">
        <v>133</v>
      </c>
      <c r="E99" s="96"/>
      <c r="G99" s="55"/>
      <c r="H99" s="55"/>
      <c r="I99" s="56"/>
      <c r="K99" s="3">
        <f>+SUBTOTAL(9,K94:K97)</f>
        <v>361548158.44999999</v>
      </c>
      <c r="M99" s="2">
        <f>+SUBTOTAL(9,M94:M97)</f>
        <v>129134007.03999999</v>
      </c>
      <c r="N99" s="32"/>
      <c r="O99" s="2">
        <f>+SUBTOTAL(9,O94:O97)</f>
        <v>260470232</v>
      </c>
      <c r="P99" s="32"/>
      <c r="Q99" s="2">
        <f>+SUBTOTAL(9,Q94:Q97)</f>
        <v>8954916</v>
      </c>
      <c r="S99" s="110">
        <f>Q99/K99*100</f>
        <v>2.4768252280389951</v>
      </c>
      <c r="U99" s="119"/>
      <c r="V99" s="49"/>
    </row>
    <row r="100" spans="1:22" s="46" customFormat="1" x14ac:dyDescent="0.2">
      <c r="A100" s="37"/>
      <c r="C100" s="33"/>
      <c r="E100" s="96"/>
      <c r="G100" s="55"/>
      <c r="H100" s="55"/>
      <c r="I100" s="56"/>
      <c r="K100" s="57"/>
      <c r="M100" s="32"/>
      <c r="N100" s="32"/>
      <c r="O100" s="32"/>
      <c r="P100" s="32"/>
      <c r="Q100" s="32"/>
      <c r="S100" s="110"/>
      <c r="U100" s="119"/>
      <c r="V100" s="49"/>
    </row>
    <row r="101" spans="1:22" s="46" customFormat="1" x14ac:dyDescent="0.2">
      <c r="A101" s="37">
        <v>333</v>
      </c>
      <c r="C101" s="33" t="s">
        <v>134</v>
      </c>
      <c r="E101" s="96"/>
      <c r="G101" s="55"/>
      <c r="H101" s="55"/>
      <c r="I101" s="56"/>
      <c r="K101" s="57"/>
      <c r="M101" s="32"/>
      <c r="N101" s="32"/>
      <c r="O101" s="32"/>
      <c r="P101" s="32"/>
      <c r="Q101" s="32"/>
      <c r="S101" s="110"/>
      <c r="U101" s="119"/>
      <c r="V101" s="49"/>
    </row>
    <row r="102" spans="1:22" s="46" customFormat="1" x14ac:dyDescent="0.2">
      <c r="A102" s="37"/>
      <c r="C102" s="33" t="s">
        <v>60</v>
      </c>
      <c r="E102" s="95">
        <v>58014</v>
      </c>
      <c r="G102" s="35" t="s">
        <v>212</v>
      </c>
      <c r="H102" s="35" t="s">
        <v>112</v>
      </c>
      <c r="I102" s="36">
        <v>-5</v>
      </c>
      <c r="J102" s="24"/>
      <c r="K102" s="3">
        <v>42630437.979999997</v>
      </c>
      <c r="L102" s="4"/>
      <c r="M102" s="2">
        <v>10070815.279999999</v>
      </c>
      <c r="N102" s="2"/>
      <c r="O102" s="2">
        <v>34691145</v>
      </c>
      <c r="P102" s="2"/>
      <c r="Q102" s="2">
        <v>1001223</v>
      </c>
      <c r="S102" s="110">
        <v>2.35</v>
      </c>
      <c r="U102" s="119">
        <v>34.6</v>
      </c>
      <c r="V102" s="49"/>
    </row>
    <row r="103" spans="1:22" s="46" customFormat="1" x14ac:dyDescent="0.2">
      <c r="A103" s="37"/>
      <c r="C103" s="33" t="s">
        <v>61</v>
      </c>
      <c r="E103" s="95">
        <v>58014</v>
      </c>
      <c r="G103" s="35" t="s">
        <v>212</v>
      </c>
      <c r="H103" s="35" t="s">
        <v>112</v>
      </c>
      <c r="I103" s="36">
        <v>-8</v>
      </c>
      <c r="J103" s="24"/>
      <c r="K103" s="3">
        <v>13128270.76</v>
      </c>
      <c r="L103" s="4"/>
      <c r="M103" s="2">
        <v>9672664.0700000003</v>
      </c>
      <c r="N103" s="2"/>
      <c r="O103" s="2">
        <v>4505868</v>
      </c>
      <c r="P103" s="2"/>
      <c r="Q103" s="2">
        <v>127764</v>
      </c>
      <c r="S103" s="110">
        <v>0.97</v>
      </c>
      <c r="U103" s="119">
        <v>35.299999999999997</v>
      </c>
      <c r="V103" s="49"/>
    </row>
    <row r="104" spans="1:22" s="46" customFormat="1" x14ac:dyDescent="0.2">
      <c r="A104" s="37"/>
      <c r="C104" s="33" t="s">
        <v>62</v>
      </c>
      <c r="E104" s="95">
        <v>52778</v>
      </c>
      <c r="G104" s="35" t="s">
        <v>249</v>
      </c>
      <c r="H104" s="35" t="s">
        <v>112</v>
      </c>
      <c r="I104" s="36">
        <v>-2</v>
      </c>
      <c r="J104" s="24"/>
      <c r="K104" s="3">
        <v>38815523.090000004</v>
      </c>
      <c r="L104" s="4"/>
      <c r="M104" s="2">
        <v>8330572.6200000001</v>
      </c>
      <c r="N104" s="2"/>
      <c r="O104" s="2">
        <v>31261261</v>
      </c>
      <c r="P104" s="2"/>
      <c r="Q104" s="2">
        <v>1400315</v>
      </c>
      <c r="S104" s="110">
        <v>3.61</v>
      </c>
      <c r="U104" s="119">
        <v>22.3</v>
      </c>
      <c r="V104" s="49"/>
    </row>
    <row r="105" spans="1:22" s="46" customFormat="1" x14ac:dyDescent="0.2">
      <c r="A105" s="37"/>
      <c r="C105" s="33" t="s">
        <v>63</v>
      </c>
      <c r="E105" s="95">
        <v>52778</v>
      </c>
      <c r="G105" s="35" t="s">
        <v>249</v>
      </c>
      <c r="H105" s="35" t="s">
        <v>112</v>
      </c>
      <c r="I105" s="36">
        <v>-2</v>
      </c>
      <c r="J105" s="24"/>
      <c r="K105" s="51">
        <v>35271582.530000001</v>
      </c>
      <c r="L105" s="4"/>
      <c r="M105" s="26">
        <v>7214498.3899999997</v>
      </c>
      <c r="N105" s="2"/>
      <c r="O105" s="26">
        <v>28762516</v>
      </c>
      <c r="P105" s="2"/>
      <c r="Q105" s="26">
        <v>1296216</v>
      </c>
      <c r="S105" s="110">
        <v>3.67</v>
      </c>
      <c r="U105" s="119">
        <v>22.2</v>
      </c>
      <c r="V105" s="49"/>
    </row>
    <row r="106" spans="1:22" s="46" customFormat="1" x14ac:dyDescent="0.2">
      <c r="A106" s="37"/>
      <c r="C106" s="33"/>
      <c r="E106" s="96"/>
      <c r="G106" s="55"/>
      <c r="H106" s="55"/>
      <c r="I106" s="56"/>
      <c r="K106" s="57"/>
      <c r="M106" s="32"/>
      <c r="N106" s="32"/>
      <c r="O106" s="32"/>
      <c r="P106" s="32"/>
      <c r="Q106" s="32"/>
      <c r="S106" s="110"/>
      <c r="U106" s="119"/>
      <c r="V106" s="49"/>
    </row>
    <row r="107" spans="1:22" s="46" customFormat="1" x14ac:dyDescent="0.2">
      <c r="A107" s="37"/>
      <c r="C107" s="33" t="s">
        <v>135</v>
      </c>
      <c r="E107" s="96"/>
      <c r="G107" s="55"/>
      <c r="H107" s="55"/>
      <c r="I107" s="56"/>
      <c r="K107" s="3">
        <f>+SUBTOTAL(9,K102:K105)</f>
        <v>129845814.36</v>
      </c>
      <c r="M107" s="2">
        <f>+SUBTOTAL(9,M102:M105)</f>
        <v>35288550.359999999</v>
      </c>
      <c r="N107" s="32"/>
      <c r="O107" s="2">
        <f>+SUBTOTAL(9,O102:O105)</f>
        <v>99220790</v>
      </c>
      <c r="P107" s="32"/>
      <c r="Q107" s="2">
        <f>+SUBTOTAL(9,Q102:Q105)</f>
        <v>3825518</v>
      </c>
      <c r="S107" s="110">
        <f>Q107/K107*100</f>
        <v>2.9462004754297881</v>
      </c>
      <c r="U107" s="119"/>
      <c r="V107" s="49"/>
    </row>
    <row r="108" spans="1:22" s="46" customFormat="1" x14ac:dyDescent="0.2">
      <c r="A108" s="37"/>
      <c r="C108" s="33"/>
      <c r="E108" s="96"/>
      <c r="G108" s="55"/>
      <c r="H108" s="55"/>
      <c r="I108" s="56"/>
      <c r="K108" s="57"/>
      <c r="M108" s="32"/>
      <c r="N108" s="32"/>
      <c r="O108" s="32"/>
      <c r="P108" s="32"/>
      <c r="Q108" s="32"/>
      <c r="S108" s="110"/>
      <c r="U108" s="119"/>
      <c r="V108" s="49"/>
    </row>
    <row r="109" spans="1:22" s="46" customFormat="1" x14ac:dyDescent="0.2">
      <c r="A109" s="37">
        <v>334</v>
      </c>
      <c r="C109" s="33" t="s">
        <v>42</v>
      </c>
      <c r="E109" s="96"/>
      <c r="G109" s="55"/>
      <c r="H109" s="55"/>
      <c r="I109" s="56"/>
      <c r="K109" s="57"/>
      <c r="M109" s="32"/>
      <c r="N109" s="32"/>
      <c r="O109" s="32"/>
      <c r="P109" s="32"/>
      <c r="Q109" s="32"/>
      <c r="S109" s="110"/>
      <c r="U109" s="119"/>
      <c r="V109" s="49"/>
    </row>
    <row r="110" spans="1:22" s="46" customFormat="1" x14ac:dyDescent="0.2">
      <c r="A110" s="37"/>
      <c r="C110" s="33" t="s">
        <v>64</v>
      </c>
      <c r="E110" s="95">
        <v>58014</v>
      </c>
      <c r="G110" s="35" t="s">
        <v>213</v>
      </c>
      <c r="H110" s="35" t="s">
        <v>112</v>
      </c>
      <c r="I110" s="36">
        <v>-3</v>
      </c>
      <c r="J110" s="24"/>
      <c r="K110" s="3">
        <v>15578198.470000001</v>
      </c>
      <c r="L110" s="4"/>
      <c r="M110" s="2">
        <v>4259188</v>
      </c>
      <c r="N110" s="2"/>
      <c r="O110" s="2">
        <v>11786356</v>
      </c>
      <c r="P110" s="2"/>
      <c r="Q110" s="2">
        <v>357521</v>
      </c>
      <c r="S110" s="110">
        <v>2.2999999999999998</v>
      </c>
      <c r="U110" s="119">
        <v>33</v>
      </c>
      <c r="V110" s="49"/>
    </row>
    <row r="111" spans="1:22" s="46" customFormat="1" x14ac:dyDescent="0.2">
      <c r="A111" s="37"/>
      <c r="C111" s="33" t="s">
        <v>61</v>
      </c>
      <c r="E111" s="95">
        <v>58014</v>
      </c>
      <c r="G111" s="35" t="s">
        <v>213</v>
      </c>
      <c r="H111" s="35" t="s">
        <v>112</v>
      </c>
      <c r="I111" s="36">
        <v>-4</v>
      </c>
      <c r="J111" s="24"/>
      <c r="K111" s="3">
        <v>2722091.66</v>
      </c>
      <c r="L111" s="4"/>
      <c r="M111" s="2">
        <v>1496067.55</v>
      </c>
      <c r="N111" s="2"/>
      <c r="O111" s="2">
        <v>1334908</v>
      </c>
      <c r="P111" s="2"/>
      <c r="Q111" s="2">
        <v>41619</v>
      </c>
      <c r="S111" s="110">
        <v>1.53</v>
      </c>
      <c r="U111" s="119">
        <v>32.1</v>
      </c>
      <c r="V111" s="49"/>
    </row>
    <row r="112" spans="1:22" s="46" customFormat="1" x14ac:dyDescent="0.2">
      <c r="A112" s="37"/>
      <c r="C112" s="33" t="s">
        <v>65</v>
      </c>
      <c r="E112" s="95">
        <v>52778</v>
      </c>
      <c r="G112" s="35" t="s">
        <v>213</v>
      </c>
      <c r="H112" s="35" t="s">
        <v>112</v>
      </c>
      <c r="I112" s="36">
        <v>-1</v>
      </c>
      <c r="J112" s="24"/>
      <c r="K112" s="3">
        <v>16462783.439999999</v>
      </c>
      <c r="L112" s="4"/>
      <c r="M112" s="2">
        <v>3879150.85</v>
      </c>
      <c r="N112" s="2"/>
      <c r="O112" s="2">
        <v>12748260</v>
      </c>
      <c r="P112" s="2"/>
      <c r="Q112" s="2">
        <v>583177</v>
      </c>
      <c r="S112" s="110">
        <v>3.54</v>
      </c>
      <c r="U112" s="119">
        <v>21.9</v>
      </c>
      <c r="V112" s="49"/>
    </row>
    <row r="113" spans="1:22" s="46" customFormat="1" x14ac:dyDescent="0.2">
      <c r="A113" s="37"/>
      <c r="C113" s="33" t="s">
        <v>66</v>
      </c>
      <c r="E113" s="95">
        <v>52778</v>
      </c>
      <c r="G113" s="35" t="s">
        <v>213</v>
      </c>
      <c r="H113" s="35" t="s">
        <v>112</v>
      </c>
      <c r="I113" s="36">
        <v>-1</v>
      </c>
      <c r="J113" s="24"/>
      <c r="K113" s="51">
        <v>11127908.5</v>
      </c>
      <c r="L113" s="4"/>
      <c r="M113" s="26">
        <v>2534857.5499999998</v>
      </c>
      <c r="N113" s="2"/>
      <c r="O113" s="26">
        <v>8704330</v>
      </c>
      <c r="P113" s="2"/>
      <c r="Q113" s="26">
        <v>398185</v>
      </c>
      <c r="S113" s="110">
        <v>3.58</v>
      </c>
      <c r="U113" s="119">
        <v>21.9</v>
      </c>
      <c r="V113" s="49"/>
    </row>
    <row r="114" spans="1:22" s="46" customFormat="1" x14ac:dyDescent="0.2">
      <c r="A114" s="37"/>
      <c r="C114" s="33"/>
      <c r="E114" s="96"/>
      <c r="G114" s="55"/>
      <c r="H114" s="55"/>
      <c r="I114" s="56"/>
      <c r="K114" s="57"/>
      <c r="M114" s="32"/>
      <c r="N114" s="32"/>
      <c r="O114" s="32"/>
      <c r="P114" s="32"/>
      <c r="Q114" s="32"/>
      <c r="S114" s="110"/>
      <c r="U114" s="119"/>
      <c r="V114" s="49"/>
    </row>
    <row r="115" spans="1:22" s="46" customFormat="1" x14ac:dyDescent="0.2">
      <c r="A115" s="37"/>
      <c r="C115" s="33" t="s">
        <v>115</v>
      </c>
      <c r="E115" s="96"/>
      <c r="G115" s="55"/>
      <c r="H115" s="55"/>
      <c r="I115" s="56"/>
      <c r="K115" s="3">
        <f>+SUBTOTAL(9,K110:K113)</f>
        <v>45890982.07</v>
      </c>
      <c r="M115" s="2">
        <f>+SUBTOTAL(9,M110:M113)</f>
        <v>12169263.949999999</v>
      </c>
      <c r="N115" s="32"/>
      <c r="O115" s="2">
        <f>+SUBTOTAL(9,O110:O113)</f>
        <v>34573854</v>
      </c>
      <c r="P115" s="32"/>
      <c r="Q115" s="2">
        <f>+SUBTOTAL(9,Q110:Q113)</f>
        <v>1380502</v>
      </c>
      <c r="S115" s="110">
        <f>Q115/K115*100</f>
        <v>3.008220651922954</v>
      </c>
      <c r="U115" s="119"/>
      <c r="V115" s="49"/>
    </row>
    <row r="116" spans="1:22" s="46" customFormat="1" x14ac:dyDescent="0.2">
      <c r="A116" s="37"/>
      <c r="C116" s="33"/>
      <c r="E116" s="96"/>
      <c r="G116" s="55"/>
      <c r="H116" s="55"/>
      <c r="I116" s="56"/>
      <c r="K116" s="57"/>
      <c r="M116" s="32"/>
      <c r="N116" s="32"/>
      <c r="O116" s="32"/>
      <c r="P116" s="32"/>
      <c r="Q116" s="32"/>
      <c r="S116" s="110"/>
      <c r="U116" s="119"/>
      <c r="V116" s="49"/>
    </row>
    <row r="117" spans="1:22" s="46" customFormat="1" x14ac:dyDescent="0.2">
      <c r="A117" s="37">
        <v>335</v>
      </c>
      <c r="C117" s="33" t="s">
        <v>47</v>
      </c>
      <c r="E117" s="96"/>
      <c r="G117" s="55"/>
      <c r="H117" s="55"/>
      <c r="I117" s="56"/>
      <c r="K117" s="57"/>
      <c r="M117" s="32"/>
      <c r="N117" s="32"/>
      <c r="O117" s="32"/>
      <c r="P117" s="32"/>
      <c r="Q117" s="32"/>
      <c r="S117" s="110"/>
      <c r="U117" s="119"/>
      <c r="V117" s="49"/>
    </row>
    <row r="118" spans="1:22" s="46" customFormat="1" x14ac:dyDescent="0.2">
      <c r="A118" s="37"/>
      <c r="C118" s="33" t="s">
        <v>60</v>
      </c>
      <c r="E118" s="95">
        <v>58014</v>
      </c>
      <c r="G118" s="35" t="s">
        <v>214</v>
      </c>
      <c r="H118" s="35" t="s">
        <v>112</v>
      </c>
      <c r="I118" s="36">
        <v>-3</v>
      </c>
      <c r="J118" s="24"/>
      <c r="K118" s="3">
        <v>8012780.46</v>
      </c>
      <c r="L118" s="4"/>
      <c r="M118" s="2">
        <v>2024605.68</v>
      </c>
      <c r="N118" s="2"/>
      <c r="O118" s="2">
        <v>6228558</v>
      </c>
      <c r="P118" s="2"/>
      <c r="Q118" s="2">
        <v>213247</v>
      </c>
      <c r="S118" s="110">
        <v>2.66</v>
      </c>
      <c r="U118" s="119">
        <v>29.2</v>
      </c>
      <c r="V118" s="49"/>
    </row>
    <row r="119" spans="1:22" s="46" customFormat="1" x14ac:dyDescent="0.2">
      <c r="A119" s="37"/>
      <c r="C119" s="33" t="s">
        <v>61</v>
      </c>
      <c r="E119" s="95">
        <v>58014</v>
      </c>
      <c r="G119" s="35" t="s">
        <v>214</v>
      </c>
      <c r="H119" s="35" t="s">
        <v>112</v>
      </c>
      <c r="I119" s="36">
        <v>-4</v>
      </c>
      <c r="J119" s="24"/>
      <c r="K119" s="3">
        <v>2078637</v>
      </c>
      <c r="L119" s="4"/>
      <c r="M119" s="2">
        <v>606486.74</v>
      </c>
      <c r="N119" s="2"/>
      <c r="O119" s="2">
        <v>1555296</v>
      </c>
      <c r="P119" s="2"/>
      <c r="Q119" s="2">
        <v>52285</v>
      </c>
      <c r="S119" s="110">
        <v>2.52</v>
      </c>
      <c r="U119" s="119">
        <v>29.7</v>
      </c>
      <c r="V119" s="49"/>
    </row>
    <row r="120" spans="1:22" s="46" customFormat="1" x14ac:dyDescent="0.2">
      <c r="A120" s="37"/>
      <c r="C120" s="33" t="s">
        <v>62</v>
      </c>
      <c r="E120" s="95">
        <v>52778</v>
      </c>
      <c r="G120" s="35" t="s">
        <v>214</v>
      </c>
      <c r="H120" s="35" t="s">
        <v>112</v>
      </c>
      <c r="I120" s="36">
        <v>-1</v>
      </c>
      <c r="J120" s="24"/>
      <c r="K120" s="3">
        <v>1576196.7</v>
      </c>
      <c r="L120" s="4"/>
      <c r="M120" s="2">
        <v>386557.7</v>
      </c>
      <c r="N120" s="2"/>
      <c r="O120" s="2">
        <v>1205401</v>
      </c>
      <c r="P120" s="2"/>
      <c r="Q120" s="2">
        <v>57329</v>
      </c>
      <c r="S120" s="110">
        <v>3.64</v>
      </c>
      <c r="U120" s="119">
        <v>21</v>
      </c>
      <c r="V120" s="49"/>
    </row>
    <row r="121" spans="1:22" s="46" customFormat="1" x14ac:dyDescent="0.2">
      <c r="A121" s="37"/>
      <c r="C121" s="33" t="s">
        <v>63</v>
      </c>
      <c r="E121" s="95">
        <v>52778</v>
      </c>
      <c r="G121" s="35" t="s">
        <v>214</v>
      </c>
      <c r="H121" s="35" t="s">
        <v>112</v>
      </c>
      <c r="I121" s="36">
        <v>-1</v>
      </c>
      <c r="J121" s="24"/>
      <c r="K121" s="51">
        <v>1602686.22</v>
      </c>
      <c r="L121" s="4"/>
      <c r="M121" s="26">
        <v>436697.27</v>
      </c>
      <c r="N121" s="2"/>
      <c r="O121" s="26">
        <v>1182016</v>
      </c>
      <c r="P121" s="2"/>
      <c r="Q121" s="26">
        <v>56201</v>
      </c>
      <c r="S121" s="110">
        <v>3.51</v>
      </c>
      <c r="U121" s="119">
        <v>21</v>
      </c>
      <c r="V121" s="49"/>
    </row>
    <row r="122" spans="1:22" s="46" customFormat="1" x14ac:dyDescent="0.2">
      <c r="A122" s="37"/>
      <c r="C122" s="33"/>
      <c r="E122" s="96"/>
      <c r="G122" s="55"/>
      <c r="H122" s="55"/>
      <c r="I122" s="56"/>
      <c r="K122" s="57"/>
      <c r="M122" s="32"/>
      <c r="N122" s="32"/>
      <c r="O122" s="32"/>
      <c r="P122" s="32"/>
      <c r="Q122" s="32"/>
      <c r="S122" s="110"/>
      <c r="U122" s="119"/>
      <c r="V122" s="49"/>
    </row>
    <row r="123" spans="1:22" s="46" customFormat="1" x14ac:dyDescent="0.2">
      <c r="A123" s="37"/>
      <c r="C123" s="33" t="s">
        <v>116</v>
      </c>
      <c r="E123" s="96"/>
      <c r="G123" s="55"/>
      <c r="H123" s="55"/>
      <c r="I123" s="56"/>
      <c r="K123" s="3">
        <f>+SUBTOTAL(9,K118:K121)</f>
        <v>13270300.380000001</v>
      </c>
      <c r="M123" s="2">
        <f>+SUBTOTAL(9,M118:M121)</f>
        <v>3454347.39</v>
      </c>
      <c r="N123" s="32"/>
      <c r="O123" s="2">
        <f>+SUBTOTAL(9,O118:O121)</f>
        <v>10171271</v>
      </c>
      <c r="P123" s="32"/>
      <c r="Q123" s="2">
        <f>+SUBTOTAL(9,Q118:Q121)</f>
        <v>379062</v>
      </c>
      <c r="S123" s="110">
        <f>Q123/K123*100</f>
        <v>2.8564688751981362</v>
      </c>
      <c r="U123" s="119"/>
      <c r="V123" s="49"/>
    </row>
    <row r="124" spans="1:22" s="46" customFormat="1" x14ac:dyDescent="0.2">
      <c r="A124" s="37"/>
      <c r="C124" s="33"/>
      <c r="E124" s="96"/>
      <c r="G124" s="55"/>
      <c r="H124" s="55"/>
      <c r="I124" s="56"/>
      <c r="K124" s="57"/>
      <c r="M124" s="32"/>
      <c r="N124" s="32"/>
      <c r="O124" s="32"/>
      <c r="P124" s="32"/>
      <c r="Q124" s="32"/>
      <c r="S124" s="110"/>
      <c r="U124" s="119"/>
      <c r="V124" s="49"/>
    </row>
    <row r="125" spans="1:22" s="46" customFormat="1" x14ac:dyDescent="0.2">
      <c r="A125" s="37">
        <v>335.1</v>
      </c>
      <c r="C125" s="33" t="s">
        <v>67</v>
      </c>
      <c r="E125" s="96"/>
      <c r="G125" s="55"/>
      <c r="H125" s="55"/>
      <c r="I125" s="56"/>
      <c r="K125" s="57"/>
      <c r="M125" s="32"/>
      <c r="N125" s="32"/>
      <c r="O125" s="32"/>
      <c r="P125" s="32"/>
      <c r="Q125" s="32"/>
      <c r="S125" s="110"/>
      <c r="U125" s="119"/>
      <c r="V125" s="49"/>
    </row>
    <row r="126" spans="1:22" s="46" customFormat="1" x14ac:dyDescent="0.2">
      <c r="A126" s="37"/>
      <c r="C126" s="33" t="s">
        <v>68</v>
      </c>
      <c r="E126" s="95">
        <v>58014</v>
      </c>
      <c r="G126" s="35" t="s">
        <v>215</v>
      </c>
      <c r="H126" s="35" t="s">
        <v>112</v>
      </c>
      <c r="I126" s="36">
        <v>0</v>
      </c>
      <c r="J126" s="24"/>
      <c r="K126" s="3">
        <v>1356862.28</v>
      </c>
      <c r="L126" s="4"/>
      <c r="M126" s="2">
        <v>757633.63</v>
      </c>
      <c r="N126" s="2"/>
      <c r="O126" s="2">
        <v>599229</v>
      </c>
      <c r="P126" s="2"/>
      <c r="Q126" s="2">
        <v>43928</v>
      </c>
      <c r="S126" s="110">
        <v>3.24</v>
      </c>
      <c r="U126" s="119">
        <v>13.6</v>
      </c>
      <c r="V126" s="49"/>
    </row>
    <row r="127" spans="1:22" s="46" customFormat="1" x14ac:dyDescent="0.2">
      <c r="A127" s="37"/>
      <c r="C127" s="33" t="s">
        <v>69</v>
      </c>
      <c r="E127" s="95">
        <v>58014</v>
      </c>
      <c r="G127" s="35" t="s">
        <v>215</v>
      </c>
      <c r="H127" s="35" t="s">
        <v>112</v>
      </c>
      <c r="I127" s="36">
        <v>0</v>
      </c>
      <c r="J127" s="24"/>
      <c r="K127" s="3">
        <v>924673.15</v>
      </c>
      <c r="L127" s="4"/>
      <c r="M127" s="2">
        <v>453025.06</v>
      </c>
      <c r="N127" s="2"/>
      <c r="O127" s="2">
        <v>471648</v>
      </c>
      <c r="P127" s="2"/>
      <c r="Q127" s="2">
        <v>32803</v>
      </c>
      <c r="S127" s="110">
        <v>3.55</v>
      </c>
      <c r="U127" s="119">
        <v>14.4</v>
      </c>
      <c r="V127" s="49"/>
    </row>
    <row r="128" spans="1:22" s="46" customFormat="1" x14ac:dyDescent="0.2">
      <c r="A128" s="37"/>
      <c r="C128" s="33" t="s">
        <v>70</v>
      </c>
      <c r="E128" s="95">
        <v>52778</v>
      </c>
      <c r="G128" s="35" t="s">
        <v>215</v>
      </c>
      <c r="H128" s="35" t="s">
        <v>112</v>
      </c>
      <c r="I128" s="36">
        <v>0</v>
      </c>
      <c r="J128" s="24"/>
      <c r="K128" s="3">
        <v>836511.44</v>
      </c>
      <c r="L128" s="4"/>
      <c r="M128" s="2">
        <v>605573.97</v>
      </c>
      <c r="N128" s="2"/>
      <c r="O128" s="2">
        <v>230937</v>
      </c>
      <c r="P128" s="2"/>
      <c r="Q128" s="2">
        <v>16331</v>
      </c>
      <c r="S128" s="110">
        <v>1.95</v>
      </c>
      <c r="U128" s="119">
        <v>14.1</v>
      </c>
      <c r="V128" s="49"/>
    </row>
    <row r="129" spans="1:25" s="46" customFormat="1" x14ac:dyDescent="0.2">
      <c r="A129" s="37"/>
      <c r="C129" s="33" t="s">
        <v>71</v>
      </c>
      <c r="E129" s="95">
        <v>52778</v>
      </c>
      <c r="G129" s="35" t="s">
        <v>215</v>
      </c>
      <c r="H129" s="35" t="s">
        <v>112</v>
      </c>
      <c r="I129" s="36">
        <v>0</v>
      </c>
      <c r="J129" s="24"/>
      <c r="K129" s="51">
        <v>80300.259999999995</v>
      </c>
      <c r="L129" s="4"/>
      <c r="M129" s="26">
        <v>88979.54</v>
      </c>
      <c r="N129" s="2"/>
      <c r="O129" s="26">
        <v>-8679</v>
      </c>
      <c r="P129" s="2"/>
      <c r="Q129" s="26">
        <v>0</v>
      </c>
      <c r="S129" s="112">
        <v>0</v>
      </c>
      <c r="U129" s="120">
        <v>0</v>
      </c>
      <c r="V129" s="49"/>
    </row>
    <row r="130" spans="1:25" s="46" customFormat="1" x14ac:dyDescent="0.2">
      <c r="A130" s="37"/>
      <c r="C130" s="33"/>
      <c r="E130" s="96"/>
      <c r="G130" s="55"/>
      <c r="H130" s="55"/>
      <c r="I130" s="56"/>
      <c r="K130" s="57"/>
      <c r="M130" s="32"/>
      <c r="N130" s="32"/>
      <c r="O130" s="32"/>
      <c r="P130" s="32"/>
      <c r="Q130" s="32"/>
      <c r="S130" s="110"/>
      <c r="U130" s="119"/>
      <c r="V130" s="49"/>
    </row>
    <row r="131" spans="1:25" s="46" customFormat="1" x14ac:dyDescent="0.2">
      <c r="A131" s="37"/>
      <c r="C131" s="33" t="s">
        <v>117</v>
      </c>
      <c r="E131" s="96"/>
      <c r="G131" s="55"/>
      <c r="H131" s="55"/>
      <c r="I131" s="56"/>
      <c r="K131" s="3">
        <f>+SUBTOTAL(9,K126:K129)</f>
        <v>3198347.13</v>
      </c>
      <c r="M131" s="2">
        <f>+SUBTOTAL(9,M126:M129)</f>
        <v>1905212.2</v>
      </c>
      <c r="N131" s="32"/>
      <c r="O131" s="2">
        <f>+SUBTOTAL(9,O126:O129)</f>
        <v>1293135</v>
      </c>
      <c r="P131" s="32"/>
      <c r="Q131" s="2">
        <f>+SUBTOTAL(9,Q126:Q129)</f>
        <v>93062</v>
      </c>
      <c r="S131" s="110">
        <f>Q131/K131*100</f>
        <v>2.9096904187507628</v>
      </c>
      <c r="U131" s="119"/>
      <c r="V131" s="49"/>
    </row>
    <row r="132" spans="1:25" s="46" customFormat="1" x14ac:dyDescent="0.2">
      <c r="A132" s="37"/>
      <c r="C132" s="33"/>
      <c r="E132" s="96"/>
      <c r="G132" s="55"/>
      <c r="H132" s="55"/>
      <c r="I132" s="56"/>
      <c r="K132" s="57"/>
      <c r="M132" s="32"/>
      <c r="N132" s="32"/>
      <c r="O132" s="32"/>
      <c r="P132" s="32"/>
      <c r="Q132" s="32"/>
      <c r="S132" s="110"/>
      <c r="U132" s="119"/>
      <c r="V132" s="49"/>
    </row>
    <row r="133" spans="1:25" s="46" customFormat="1" x14ac:dyDescent="0.2">
      <c r="A133" s="37">
        <v>336</v>
      </c>
      <c r="C133" s="33" t="s">
        <v>136</v>
      </c>
      <c r="E133" s="96"/>
      <c r="G133" s="55"/>
      <c r="H133" s="55"/>
      <c r="I133" s="56"/>
      <c r="K133" s="57"/>
      <c r="M133" s="32"/>
      <c r="N133" s="32"/>
      <c r="O133" s="32"/>
      <c r="P133" s="32"/>
      <c r="Q133" s="32"/>
      <c r="S133" s="110"/>
      <c r="U133" s="119"/>
      <c r="V133" s="49"/>
    </row>
    <row r="134" spans="1:25" s="46" customFormat="1" x14ac:dyDescent="0.2">
      <c r="A134" s="37"/>
      <c r="C134" s="33" t="s">
        <v>56</v>
      </c>
      <c r="E134" s="95">
        <v>58014</v>
      </c>
      <c r="G134" s="35" t="s">
        <v>216</v>
      </c>
      <c r="H134" s="35" t="s">
        <v>112</v>
      </c>
      <c r="I134" s="36">
        <v>-1</v>
      </c>
      <c r="J134" s="24"/>
      <c r="K134" s="3">
        <v>1588315.74</v>
      </c>
      <c r="L134" s="4"/>
      <c r="M134" s="2">
        <v>357769.69</v>
      </c>
      <c r="N134" s="2"/>
      <c r="O134" s="2">
        <v>1246429</v>
      </c>
      <c r="P134" s="2"/>
      <c r="Q134" s="2">
        <v>36384</v>
      </c>
      <c r="S134" s="110">
        <v>2.29</v>
      </c>
      <c r="U134" s="119">
        <v>34.299999999999997</v>
      </c>
      <c r="V134" s="49"/>
    </row>
    <row r="135" spans="1:25" s="46" customFormat="1" x14ac:dyDescent="0.2">
      <c r="A135" s="37"/>
      <c r="C135" s="33" t="s">
        <v>61</v>
      </c>
      <c r="E135" s="95">
        <v>58014</v>
      </c>
      <c r="G135" s="35" t="s">
        <v>216</v>
      </c>
      <c r="H135" s="35" t="s">
        <v>112</v>
      </c>
      <c r="I135" s="36">
        <v>-1</v>
      </c>
      <c r="J135" s="24"/>
      <c r="K135" s="3">
        <v>2648181.67</v>
      </c>
      <c r="L135" s="4"/>
      <c r="M135" s="2">
        <v>482410.96</v>
      </c>
      <c r="N135" s="2"/>
      <c r="O135" s="2">
        <v>2192253</v>
      </c>
      <c r="P135" s="2"/>
      <c r="Q135" s="2">
        <v>67100</v>
      </c>
      <c r="S135" s="110">
        <v>2.5299999999999998</v>
      </c>
      <c r="U135" s="119">
        <v>32.700000000000003</v>
      </c>
      <c r="V135" s="49"/>
    </row>
    <row r="136" spans="1:25" s="46" customFormat="1" x14ac:dyDescent="0.2">
      <c r="A136" s="37"/>
      <c r="C136" s="33" t="s">
        <v>163</v>
      </c>
      <c r="E136" s="95">
        <v>52778</v>
      </c>
      <c r="G136" s="35" t="s">
        <v>216</v>
      </c>
      <c r="H136" s="35" t="s">
        <v>112</v>
      </c>
      <c r="I136" s="36">
        <v>0</v>
      </c>
      <c r="J136" s="24"/>
      <c r="K136" s="3">
        <v>649594.13</v>
      </c>
      <c r="L136" s="4"/>
      <c r="M136" s="2">
        <v>163275.1</v>
      </c>
      <c r="N136" s="2"/>
      <c r="O136" s="2">
        <v>486319</v>
      </c>
      <c r="P136" s="2"/>
      <c r="Q136" s="2">
        <v>21966</v>
      </c>
      <c r="S136" s="110">
        <v>3.38</v>
      </c>
      <c r="U136" s="119">
        <v>22.1</v>
      </c>
      <c r="V136" s="49"/>
    </row>
    <row r="137" spans="1:25" s="46" customFormat="1" x14ac:dyDescent="0.2">
      <c r="A137" s="37"/>
      <c r="C137" s="33" t="s">
        <v>63</v>
      </c>
      <c r="E137" s="95">
        <v>52778</v>
      </c>
      <c r="G137" s="35" t="s">
        <v>216</v>
      </c>
      <c r="H137" s="35" t="s">
        <v>112</v>
      </c>
      <c r="I137" s="36">
        <v>0</v>
      </c>
      <c r="J137" s="24"/>
      <c r="K137" s="51">
        <v>158971.10999999999</v>
      </c>
      <c r="L137" s="4"/>
      <c r="M137" s="26">
        <v>40173.74</v>
      </c>
      <c r="N137" s="2"/>
      <c r="O137" s="26">
        <v>118797</v>
      </c>
      <c r="P137" s="2"/>
      <c r="Q137" s="26">
        <v>5365</v>
      </c>
      <c r="S137" s="110">
        <v>3.37</v>
      </c>
      <c r="U137" s="119">
        <v>22.1</v>
      </c>
      <c r="V137" s="49"/>
    </row>
    <row r="138" spans="1:25" s="46" customFormat="1" x14ac:dyDescent="0.2">
      <c r="A138" s="37"/>
      <c r="C138" s="33"/>
      <c r="E138" s="96"/>
      <c r="G138" s="55"/>
      <c r="H138" s="55"/>
      <c r="I138" s="56"/>
      <c r="K138" s="57"/>
      <c r="M138" s="32"/>
      <c r="N138" s="32"/>
      <c r="O138" s="32"/>
      <c r="P138" s="32"/>
      <c r="Q138" s="32"/>
      <c r="S138" s="110"/>
      <c r="U138" s="119"/>
      <c r="V138" s="49"/>
    </row>
    <row r="139" spans="1:25" s="46" customFormat="1" x14ac:dyDescent="0.2">
      <c r="A139" s="37"/>
      <c r="C139" s="33" t="s">
        <v>137</v>
      </c>
      <c r="E139" s="96"/>
      <c r="G139" s="55"/>
      <c r="H139" s="55"/>
      <c r="I139" s="56"/>
      <c r="K139" s="51">
        <f>+SUBTOTAL(9,K134:K137)</f>
        <v>5045062.6500000004</v>
      </c>
      <c r="M139" s="26">
        <f>+SUBTOTAL(9,M134:M137)</f>
        <v>1043629.49</v>
      </c>
      <c r="N139" s="32"/>
      <c r="O139" s="26">
        <f>+SUBTOTAL(9,O134:O137)</f>
        <v>4043798</v>
      </c>
      <c r="P139" s="32"/>
      <c r="Q139" s="26">
        <f>+SUBTOTAL(9,Q134:Q137)</f>
        <v>130815</v>
      </c>
      <c r="S139" s="110">
        <f>Q139/K139*100</f>
        <v>2.5929311303993416</v>
      </c>
      <c r="U139" s="119"/>
      <c r="V139" s="49"/>
      <c r="W139" s="68"/>
    </row>
    <row r="140" spans="1:25" s="46" customFormat="1" x14ac:dyDescent="0.2">
      <c r="A140" s="37"/>
      <c r="C140" s="33"/>
      <c r="E140" s="96"/>
      <c r="G140" s="55"/>
      <c r="H140" s="55"/>
      <c r="I140" s="56"/>
      <c r="K140" s="57"/>
      <c r="M140" s="32"/>
      <c r="N140" s="32"/>
      <c r="O140" s="32"/>
      <c r="P140" s="32"/>
      <c r="Q140" s="32"/>
      <c r="S140" s="110"/>
      <c r="U140" s="119"/>
      <c r="V140" s="49"/>
    </row>
    <row r="141" spans="1:25" s="59" customFormat="1" ht="15.75" x14ac:dyDescent="0.25">
      <c r="A141" s="86"/>
      <c r="C141" s="60" t="s">
        <v>118</v>
      </c>
      <c r="E141" s="17"/>
      <c r="G141" s="7"/>
      <c r="H141" s="7"/>
      <c r="I141" s="91"/>
      <c r="K141" s="80">
        <f>SUBTOTAL(9,K82:K139)</f>
        <v>727206025.30000019</v>
      </c>
      <c r="L141" s="81"/>
      <c r="M141" s="82">
        <f>SUBTOTAL(9,M82:M139)</f>
        <v>230031338.14000002</v>
      </c>
      <c r="N141" s="83"/>
      <c r="O141" s="82">
        <f>SUBTOTAL(9,O82:O139)</f>
        <v>535267529</v>
      </c>
      <c r="P141" s="83"/>
      <c r="Q141" s="82">
        <f>SUBTOTAL(9,Q82:Q139)</f>
        <v>19766926</v>
      </c>
      <c r="S141" s="111">
        <f>ROUND(Q141/K141*100,2)</f>
        <v>2.72</v>
      </c>
      <c r="U141" s="121"/>
      <c r="V141" s="92"/>
      <c r="X141" s="34"/>
      <c r="Y141" s="34"/>
    </row>
    <row r="142" spans="1:25" s="46" customFormat="1" ht="15.75" x14ac:dyDescent="0.25">
      <c r="A142" s="37"/>
      <c r="C142" s="33"/>
      <c r="E142" s="96"/>
      <c r="G142" s="55"/>
      <c r="H142" s="55"/>
      <c r="I142" s="56"/>
      <c r="K142" s="66"/>
      <c r="M142" s="32"/>
      <c r="N142" s="32"/>
      <c r="O142" s="32"/>
      <c r="P142" s="32"/>
      <c r="Q142" s="32"/>
      <c r="S142" s="110"/>
      <c r="U142" s="119"/>
      <c r="V142" s="49"/>
    </row>
    <row r="143" spans="1:25" ht="15.75" x14ac:dyDescent="0.25">
      <c r="A143" s="5"/>
      <c r="B143" s="13"/>
      <c r="C143" s="7" t="s">
        <v>22</v>
      </c>
      <c r="D143" s="13"/>
      <c r="F143" s="13"/>
      <c r="G143" s="1"/>
      <c r="H143" s="1"/>
      <c r="I143" s="9"/>
      <c r="J143" s="13"/>
      <c r="K143" s="10"/>
      <c r="L143" s="13"/>
      <c r="M143" s="11"/>
      <c r="N143" s="11"/>
      <c r="O143" s="11"/>
      <c r="P143" s="11"/>
      <c r="Q143" s="11"/>
      <c r="R143" s="13"/>
      <c r="S143" s="108"/>
      <c r="T143" s="13"/>
      <c r="U143" s="117"/>
      <c r="V143" s="13"/>
    </row>
    <row r="144" spans="1:25" x14ac:dyDescent="0.2">
      <c r="A144" s="5"/>
      <c r="C144" s="127"/>
      <c r="G144" s="1"/>
      <c r="H144" s="1"/>
      <c r="I144" s="9"/>
      <c r="K144" s="10"/>
      <c r="M144" s="11"/>
      <c r="N144" s="11"/>
      <c r="O144" s="11"/>
      <c r="P144" s="11"/>
      <c r="Q144" s="11"/>
      <c r="S144" s="108"/>
      <c r="U144" s="117"/>
      <c r="V144" s="13"/>
    </row>
    <row r="145" spans="1:23" x14ac:dyDescent="0.2">
      <c r="A145" s="37">
        <v>340.1</v>
      </c>
      <c r="B145" s="46"/>
      <c r="C145" s="33" t="s">
        <v>148</v>
      </c>
      <c r="E145" s="95">
        <v>47664</v>
      </c>
      <c r="G145" s="58" t="s">
        <v>149</v>
      </c>
      <c r="H145" s="35" t="s">
        <v>112</v>
      </c>
      <c r="I145" s="36">
        <v>-5</v>
      </c>
      <c r="J145" s="24"/>
      <c r="K145" s="3">
        <v>221928.75</v>
      </c>
      <c r="L145" s="4"/>
      <c r="M145" s="2">
        <v>216904.38</v>
      </c>
      <c r="N145" s="2"/>
      <c r="O145" s="2">
        <v>16121</v>
      </c>
      <c r="P145" s="2"/>
      <c r="Q145" s="2">
        <v>1791</v>
      </c>
      <c r="R145" s="46"/>
      <c r="S145" s="110">
        <v>0.81</v>
      </c>
      <c r="T145" s="46"/>
      <c r="U145" s="119">
        <v>9</v>
      </c>
      <c r="V145" s="13"/>
      <c r="W145" s="68"/>
    </row>
    <row r="146" spans="1:23" x14ac:dyDescent="0.2">
      <c r="A146" s="37"/>
      <c r="B146" s="46"/>
      <c r="C146" s="33"/>
      <c r="E146" s="95"/>
      <c r="G146" s="58"/>
      <c r="H146" s="35"/>
      <c r="I146" s="36"/>
      <c r="J146" s="24"/>
      <c r="K146" s="3"/>
      <c r="L146" s="4"/>
      <c r="M146" s="2"/>
      <c r="N146" s="2"/>
      <c r="O146" s="2"/>
      <c r="P146" s="2"/>
      <c r="Q146" s="2"/>
      <c r="R146" s="46"/>
      <c r="S146" s="110"/>
      <c r="T146" s="46"/>
      <c r="U146" s="119"/>
      <c r="V146" s="13"/>
      <c r="W146" s="68"/>
    </row>
    <row r="147" spans="1:23" s="46" customFormat="1" x14ac:dyDescent="0.2">
      <c r="A147" s="47">
        <v>341</v>
      </c>
      <c r="B147" s="24"/>
      <c r="C147" s="64" t="s">
        <v>23</v>
      </c>
      <c r="D147" s="24"/>
      <c r="E147" s="94"/>
      <c r="F147" s="24"/>
      <c r="G147" s="24"/>
      <c r="H147" s="24"/>
      <c r="I147" s="48"/>
      <c r="J147" s="24"/>
      <c r="K147" s="3" t="s">
        <v>120</v>
      </c>
      <c r="L147" s="4"/>
      <c r="M147" s="2" t="s">
        <v>120</v>
      </c>
      <c r="N147" s="2"/>
      <c r="O147" s="2" t="s">
        <v>120</v>
      </c>
      <c r="P147" s="2"/>
      <c r="Q147" s="2" t="s">
        <v>120</v>
      </c>
      <c r="R147" s="24"/>
      <c r="S147" s="113"/>
      <c r="T147" s="24"/>
      <c r="U147" s="122"/>
      <c r="V147" s="49"/>
    </row>
    <row r="148" spans="1:23" s="46" customFormat="1" x14ac:dyDescent="0.2">
      <c r="A148" s="47"/>
      <c r="B148" s="24"/>
      <c r="C148" s="64" t="s">
        <v>72</v>
      </c>
      <c r="D148" s="24"/>
      <c r="E148" s="95">
        <v>48760</v>
      </c>
      <c r="F148" s="24"/>
      <c r="G148" s="35" t="s">
        <v>217</v>
      </c>
      <c r="H148" s="35" t="s">
        <v>112</v>
      </c>
      <c r="I148" s="36">
        <v>-5</v>
      </c>
      <c r="J148" s="24"/>
      <c r="K148" s="69">
        <v>9568293.5899999999</v>
      </c>
      <c r="L148" s="4"/>
      <c r="M148" s="2">
        <v>6934308</v>
      </c>
      <c r="N148" s="2"/>
      <c r="O148" s="2">
        <v>3112400</v>
      </c>
      <c r="P148" s="2"/>
      <c r="Q148" s="2">
        <v>261668</v>
      </c>
      <c r="S148" s="110">
        <v>2.73</v>
      </c>
      <c r="U148" s="119">
        <v>11.9</v>
      </c>
      <c r="V148" s="49"/>
    </row>
    <row r="149" spans="1:23" s="46" customFormat="1" x14ac:dyDescent="0.2">
      <c r="A149" s="47"/>
      <c r="B149" s="24"/>
      <c r="C149" s="64" t="s">
        <v>183</v>
      </c>
      <c r="D149" s="24"/>
      <c r="E149" s="95">
        <v>52047</v>
      </c>
      <c r="F149" s="24"/>
      <c r="G149" s="35" t="s">
        <v>217</v>
      </c>
      <c r="H149" s="35" t="s">
        <v>112</v>
      </c>
      <c r="I149" s="36">
        <v>-5</v>
      </c>
      <c r="J149" s="24"/>
      <c r="K149" s="3">
        <v>5774386.75</v>
      </c>
      <c r="L149" s="4"/>
      <c r="M149" s="2">
        <v>3469117.7</v>
      </c>
      <c r="N149" s="2"/>
      <c r="O149" s="2">
        <v>2593988</v>
      </c>
      <c r="P149" s="2"/>
      <c r="Q149" s="2">
        <v>126598</v>
      </c>
      <c r="S149" s="110">
        <v>2.19</v>
      </c>
      <c r="U149" s="119">
        <v>20.5</v>
      </c>
      <c r="V149" s="49"/>
    </row>
    <row r="150" spans="1:23" s="46" customFormat="1" x14ac:dyDescent="0.2">
      <c r="A150" s="47"/>
      <c r="B150" s="24"/>
      <c r="C150" s="64" t="s">
        <v>124</v>
      </c>
      <c r="D150" s="24"/>
      <c r="E150" s="95">
        <v>52778</v>
      </c>
      <c r="F150" s="24"/>
      <c r="G150" s="35" t="s">
        <v>217</v>
      </c>
      <c r="H150" s="35" t="s">
        <v>112</v>
      </c>
      <c r="I150" s="36">
        <v>-5</v>
      </c>
      <c r="J150" s="24"/>
      <c r="K150" s="3">
        <v>34330868.909999996</v>
      </c>
      <c r="L150" s="4"/>
      <c r="M150" s="2">
        <v>28540306.66</v>
      </c>
      <c r="N150" s="2"/>
      <c r="O150" s="2">
        <v>7507106</v>
      </c>
      <c r="P150" s="2"/>
      <c r="Q150" s="2">
        <v>333195</v>
      </c>
      <c r="S150" s="110">
        <v>0.97</v>
      </c>
      <c r="U150" s="119">
        <v>22.5</v>
      </c>
      <c r="V150" s="49"/>
    </row>
    <row r="151" spans="1:23" s="46" customFormat="1" x14ac:dyDescent="0.2">
      <c r="A151" s="47"/>
      <c r="B151" s="24"/>
      <c r="C151" s="64" t="s">
        <v>125</v>
      </c>
      <c r="D151" s="24"/>
      <c r="E151" s="95">
        <v>53143</v>
      </c>
      <c r="F151" s="24"/>
      <c r="G151" s="35" t="s">
        <v>217</v>
      </c>
      <c r="H151" s="35" t="s">
        <v>112</v>
      </c>
      <c r="I151" s="36">
        <v>-5</v>
      </c>
      <c r="J151" s="24"/>
      <c r="K151" s="3">
        <v>11453403.279999999</v>
      </c>
      <c r="L151" s="4"/>
      <c r="M151" s="2">
        <v>4405211.0999999996</v>
      </c>
      <c r="N151" s="2"/>
      <c r="O151" s="2">
        <v>7620862</v>
      </c>
      <c r="P151" s="2"/>
      <c r="Q151" s="2">
        <v>323517</v>
      </c>
      <c r="S151" s="110">
        <v>2.82</v>
      </c>
      <c r="U151" s="119">
        <v>23.6</v>
      </c>
      <c r="V151" s="49"/>
    </row>
    <row r="152" spans="1:23" s="46" customFormat="1" x14ac:dyDescent="0.2">
      <c r="A152" s="47"/>
      <c r="B152" s="24"/>
      <c r="C152" s="64" t="s">
        <v>126</v>
      </c>
      <c r="D152" s="24"/>
      <c r="E152" s="95">
        <v>48760</v>
      </c>
      <c r="F152" s="24"/>
      <c r="G152" s="35" t="s">
        <v>217</v>
      </c>
      <c r="H152" s="35" t="s">
        <v>112</v>
      </c>
      <c r="I152" s="36">
        <v>-5</v>
      </c>
      <c r="J152" s="24"/>
      <c r="K152" s="3">
        <v>3718808.01</v>
      </c>
      <c r="L152" s="4"/>
      <c r="M152" s="2">
        <v>2590875.96</v>
      </c>
      <c r="N152" s="2"/>
      <c r="O152" s="2">
        <v>1313872</v>
      </c>
      <c r="P152" s="2"/>
      <c r="Q152" s="2">
        <v>109790</v>
      </c>
      <c r="S152" s="110">
        <v>2.95</v>
      </c>
      <c r="U152" s="119">
        <v>12</v>
      </c>
      <c r="V152" s="49"/>
    </row>
    <row r="153" spans="1:23" s="46" customFormat="1" x14ac:dyDescent="0.2">
      <c r="A153" s="47"/>
      <c r="B153" s="24"/>
      <c r="C153" s="64" t="s">
        <v>73</v>
      </c>
      <c r="D153" s="24"/>
      <c r="E153" s="95">
        <v>46934</v>
      </c>
      <c r="F153" s="24"/>
      <c r="G153" s="35" t="s">
        <v>217</v>
      </c>
      <c r="H153" s="35" t="s">
        <v>112</v>
      </c>
      <c r="I153" s="36">
        <v>-5</v>
      </c>
      <c r="J153" s="24"/>
      <c r="K153" s="3">
        <v>811209.69</v>
      </c>
      <c r="L153" s="4"/>
      <c r="M153" s="2">
        <v>783511.24</v>
      </c>
      <c r="N153" s="2"/>
      <c r="O153" s="2">
        <v>68259</v>
      </c>
      <c r="P153" s="2"/>
      <c r="Q153" s="2">
        <v>9765</v>
      </c>
      <c r="S153" s="110">
        <v>1.2</v>
      </c>
      <c r="U153" s="119">
        <v>7</v>
      </c>
      <c r="V153" s="49"/>
    </row>
    <row r="154" spans="1:23" s="46" customFormat="1" x14ac:dyDescent="0.2">
      <c r="A154" s="47"/>
      <c r="B154" s="24"/>
      <c r="C154" s="64" t="s">
        <v>74</v>
      </c>
      <c r="D154" s="24"/>
      <c r="E154" s="95">
        <v>47664</v>
      </c>
      <c r="F154" s="24"/>
      <c r="G154" s="35" t="s">
        <v>217</v>
      </c>
      <c r="H154" s="35" t="s">
        <v>112</v>
      </c>
      <c r="I154" s="36">
        <v>-5</v>
      </c>
      <c r="J154" s="24"/>
      <c r="K154" s="3">
        <v>5675496.75</v>
      </c>
      <c r="L154" s="4"/>
      <c r="M154" s="2">
        <v>4539500.5599999996</v>
      </c>
      <c r="N154" s="2"/>
      <c r="O154" s="2">
        <v>1419771</v>
      </c>
      <c r="P154" s="2"/>
      <c r="Q154" s="2">
        <v>159514</v>
      </c>
      <c r="S154" s="110">
        <v>2.81</v>
      </c>
      <c r="U154" s="119">
        <v>8.9</v>
      </c>
      <c r="V154" s="49"/>
    </row>
    <row r="155" spans="1:23" s="46" customFormat="1" x14ac:dyDescent="0.2">
      <c r="A155" s="47"/>
      <c r="B155" s="24"/>
      <c r="C155" s="64" t="s">
        <v>75</v>
      </c>
      <c r="D155" s="24"/>
      <c r="E155" s="95">
        <v>47664</v>
      </c>
      <c r="F155" s="24"/>
      <c r="G155" s="35" t="s">
        <v>217</v>
      </c>
      <c r="H155" s="35" t="s">
        <v>112</v>
      </c>
      <c r="I155" s="36">
        <v>-5</v>
      </c>
      <c r="J155" s="24"/>
      <c r="K155" s="3">
        <v>3110828.3</v>
      </c>
      <c r="L155" s="4"/>
      <c r="M155" s="2">
        <v>2739066.75</v>
      </c>
      <c r="N155" s="2"/>
      <c r="O155" s="2">
        <v>527303</v>
      </c>
      <c r="P155" s="2"/>
      <c r="Q155" s="2">
        <v>58761</v>
      </c>
      <c r="S155" s="110">
        <v>1.89</v>
      </c>
      <c r="U155" s="119">
        <v>9</v>
      </c>
      <c r="V155" s="49"/>
    </row>
    <row r="156" spans="1:23" s="46" customFormat="1" x14ac:dyDescent="0.2">
      <c r="A156" s="47"/>
      <c r="B156" s="24"/>
      <c r="C156" s="64" t="s">
        <v>76</v>
      </c>
      <c r="D156" s="24"/>
      <c r="E156" s="95">
        <v>50586</v>
      </c>
      <c r="F156" s="24"/>
      <c r="G156" s="35" t="s">
        <v>217</v>
      </c>
      <c r="H156" s="35" t="s">
        <v>112</v>
      </c>
      <c r="I156" s="36">
        <v>-5</v>
      </c>
      <c r="J156" s="24"/>
      <c r="K156" s="3">
        <v>1519163.5</v>
      </c>
      <c r="L156" s="4"/>
      <c r="M156" s="2">
        <v>693731.21</v>
      </c>
      <c r="N156" s="2"/>
      <c r="O156" s="2">
        <v>901390</v>
      </c>
      <c r="P156" s="2"/>
      <c r="Q156" s="2">
        <v>53225</v>
      </c>
      <c r="S156" s="110">
        <v>3.5</v>
      </c>
      <c r="U156" s="119">
        <v>16.899999999999999</v>
      </c>
      <c r="V156" s="49"/>
    </row>
    <row r="157" spans="1:23" s="46" customFormat="1" x14ac:dyDescent="0.2">
      <c r="A157" s="47"/>
      <c r="B157" s="24"/>
      <c r="C157" s="64" t="s">
        <v>162</v>
      </c>
      <c r="D157" s="24"/>
      <c r="E157" s="95">
        <v>49125</v>
      </c>
      <c r="F157" s="24"/>
      <c r="G157" s="35" t="s">
        <v>217</v>
      </c>
      <c r="H157" s="35" t="s">
        <v>112</v>
      </c>
      <c r="I157" s="36">
        <v>-5</v>
      </c>
      <c r="J157" s="24"/>
      <c r="K157" s="51">
        <v>5985702.5</v>
      </c>
      <c r="L157" s="4"/>
      <c r="M157" s="26">
        <v>4678748.0999999996</v>
      </c>
      <c r="N157" s="2"/>
      <c r="O157" s="26">
        <v>1606240</v>
      </c>
      <c r="P157" s="2"/>
      <c r="Q157" s="26">
        <v>123837</v>
      </c>
      <c r="S157" s="110">
        <v>2.0699999999999998</v>
      </c>
      <c r="U157" s="119">
        <v>13</v>
      </c>
      <c r="V157" s="49"/>
    </row>
    <row r="158" spans="1:23" s="46" customFormat="1" x14ac:dyDescent="0.2">
      <c r="A158" s="47"/>
      <c r="B158" s="24"/>
      <c r="C158" s="64"/>
      <c r="D158" s="24"/>
      <c r="E158" s="94"/>
      <c r="F158" s="24"/>
      <c r="G158" s="35"/>
      <c r="H158" s="35"/>
      <c r="I158" s="36"/>
      <c r="J158" s="24"/>
      <c r="K158" s="3"/>
      <c r="L158" s="4"/>
      <c r="M158" s="2"/>
      <c r="N158" s="2"/>
      <c r="O158" s="2"/>
      <c r="P158" s="2"/>
      <c r="Q158" s="2"/>
      <c r="R158" s="24"/>
      <c r="S158" s="114"/>
      <c r="T158" s="24"/>
      <c r="U158" s="123"/>
      <c r="V158" s="49"/>
    </row>
    <row r="159" spans="1:23" s="46" customFormat="1" x14ac:dyDescent="0.2">
      <c r="A159" s="47"/>
      <c r="B159" s="24"/>
      <c r="C159" s="64" t="s">
        <v>114</v>
      </c>
      <c r="D159" s="24"/>
      <c r="E159" s="94"/>
      <c r="F159" s="24"/>
      <c r="G159" s="35"/>
      <c r="H159" s="35"/>
      <c r="I159" s="36"/>
      <c r="J159" s="24"/>
      <c r="K159" s="3">
        <f>+SUBTOTAL(9,K148:K157)</f>
        <v>81948161.279999986</v>
      </c>
      <c r="L159" s="4"/>
      <c r="M159" s="2">
        <f>+SUBTOTAL(9,M148:M157)</f>
        <v>59374377.280000009</v>
      </c>
      <c r="N159" s="2"/>
      <c r="O159" s="2">
        <f>+SUBTOTAL(9,O148:O157)</f>
        <v>26671191</v>
      </c>
      <c r="P159" s="2"/>
      <c r="Q159" s="2">
        <f>+SUBTOTAL(9,Q148:Q157)</f>
        <v>1559870</v>
      </c>
      <c r="R159" s="24"/>
      <c r="S159" s="110">
        <f>Q159/K159*100</f>
        <v>1.9034838312848115</v>
      </c>
      <c r="U159" s="119"/>
      <c r="V159" s="49"/>
      <c r="W159" s="68"/>
    </row>
    <row r="160" spans="1:23" s="46" customFormat="1" x14ac:dyDescent="0.2">
      <c r="A160" s="47"/>
      <c r="B160" s="24"/>
      <c r="C160" s="64"/>
      <c r="D160" s="24"/>
      <c r="E160" s="94"/>
      <c r="F160" s="24"/>
      <c r="G160" s="35"/>
      <c r="H160" s="35"/>
      <c r="I160" s="36"/>
      <c r="J160" s="24"/>
      <c r="K160" s="3"/>
      <c r="L160" s="4"/>
      <c r="M160" s="2"/>
      <c r="N160" s="2"/>
      <c r="O160" s="2"/>
      <c r="P160" s="2"/>
      <c r="Q160" s="2"/>
      <c r="R160" s="24"/>
      <c r="S160" s="110"/>
      <c r="U160" s="119"/>
      <c r="V160" s="49"/>
    </row>
    <row r="161" spans="1:23" s="46" customFormat="1" x14ac:dyDescent="0.2">
      <c r="A161" s="47">
        <v>341.01</v>
      </c>
      <c r="B161" s="24"/>
      <c r="C161" s="64" t="s">
        <v>167</v>
      </c>
      <c r="D161" s="24"/>
      <c r="E161" s="94"/>
      <c r="F161" s="24"/>
      <c r="G161" s="35"/>
      <c r="H161" s="35"/>
      <c r="I161" s="36"/>
      <c r="J161" s="24"/>
      <c r="K161" s="3"/>
      <c r="L161" s="4"/>
      <c r="M161" s="2"/>
      <c r="N161" s="2"/>
      <c r="O161" s="2"/>
      <c r="P161" s="2"/>
      <c r="Q161" s="2"/>
      <c r="R161" s="24"/>
      <c r="S161" s="110"/>
      <c r="U161" s="119"/>
      <c r="V161" s="49"/>
    </row>
    <row r="162" spans="1:23" s="46" customFormat="1" x14ac:dyDescent="0.2">
      <c r="A162" s="47"/>
      <c r="B162" s="24"/>
      <c r="C162" s="64" t="s">
        <v>179</v>
      </c>
      <c r="D162" s="24"/>
      <c r="E162" s="95">
        <v>50221</v>
      </c>
      <c r="F162" s="24"/>
      <c r="G162" s="35" t="s">
        <v>217</v>
      </c>
      <c r="H162" s="35" t="s">
        <v>112</v>
      </c>
      <c r="I162" s="36">
        <v>-5</v>
      </c>
      <c r="J162" s="24"/>
      <c r="K162" s="3">
        <v>31393624.359999999</v>
      </c>
      <c r="L162" s="4"/>
      <c r="M162" s="2">
        <v>11159075.289999999</v>
      </c>
      <c r="N162" s="2"/>
      <c r="O162" s="2">
        <v>21804230</v>
      </c>
      <c r="P162" s="2"/>
      <c r="Q162" s="2">
        <v>1367894</v>
      </c>
      <c r="R162" s="24"/>
      <c r="S162" s="110">
        <v>4.3600000000000003</v>
      </c>
      <c r="U162" s="119">
        <v>15.9</v>
      </c>
      <c r="V162" s="49"/>
    </row>
    <row r="163" spans="1:23" s="46" customFormat="1" x14ac:dyDescent="0.2">
      <c r="A163" s="47"/>
      <c r="B163" s="24"/>
      <c r="C163" s="64" t="s">
        <v>165</v>
      </c>
      <c r="D163" s="24"/>
      <c r="E163" s="95">
        <v>47664</v>
      </c>
      <c r="F163" s="24"/>
      <c r="G163" s="35" t="s">
        <v>217</v>
      </c>
      <c r="H163" s="35" t="s">
        <v>112</v>
      </c>
      <c r="I163" s="36">
        <v>-5</v>
      </c>
      <c r="J163" s="24"/>
      <c r="K163" s="3">
        <v>3413471.97</v>
      </c>
      <c r="L163" s="4"/>
      <c r="M163" s="2">
        <v>969824.12</v>
      </c>
      <c r="N163" s="2"/>
      <c r="O163" s="2">
        <v>2614321</v>
      </c>
      <c r="P163" s="2"/>
      <c r="Q163" s="2">
        <v>291489</v>
      </c>
      <c r="R163" s="24"/>
      <c r="S163" s="110">
        <v>8.5399999999999991</v>
      </c>
      <c r="U163" s="119">
        <v>9</v>
      </c>
      <c r="V163" s="49"/>
    </row>
    <row r="164" spans="1:23" s="46" customFormat="1" x14ac:dyDescent="0.2">
      <c r="A164" s="47"/>
      <c r="B164" s="24"/>
      <c r="C164" s="64" t="s">
        <v>166</v>
      </c>
      <c r="D164" s="24"/>
      <c r="E164" s="95">
        <v>48029</v>
      </c>
      <c r="F164" s="24"/>
      <c r="G164" s="35" t="s">
        <v>217</v>
      </c>
      <c r="H164" s="35" t="s">
        <v>112</v>
      </c>
      <c r="I164" s="36">
        <v>-5</v>
      </c>
      <c r="J164" s="24"/>
      <c r="K164" s="51">
        <v>15081340.710000001</v>
      </c>
      <c r="L164" s="4"/>
      <c r="M164" s="26">
        <v>6344406.3200000003</v>
      </c>
      <c r="N164" s="2"/>
      <c r="O164" s="26">
        <v>9491001</v>
      </c>
      <c r="P164" s="2"/>
      <c r="Q164" s="26">
        <v>952396</v>
      </c>
      <c r="R164" s="24"/>
      <c r="S164" s="110">
        <v>6.32</v>
      </c>
      <c r="U164" s="119">
        <v>10</v>
      </c>
      <c r="V164" s="49"/>
    </row>
    <row r="165" spans="1:23" s="46" customFormat="1" x14ac:dyDescent="0.2">
      <c r="A165" s="47"/>
      <c r="B165" s="24"/>
      <c r="C165" s="64"/>
      <c r="D165" s="24"/>
      <c r="E165" s="95"/>
      <c r="F165" s="24"/>
      <c r="G165" s="35"/>
      <c r="H165" s="35"/>
      <c r="I165" s="36"/>
      <c r="J165" s="24"/>
      <c r="K165" s="3"/>
      <c r="L165" s="4"/>
      <c r="M165" s="2"/>
      <c r="N165" s="2"/>
      <c r="O165" s="2"/>
      <c r="P165" s="2"/>
      <c r="Q165" s="2"/>
      <c r="R165" s="24"/>
      <c r="S165" s="110"/>
      <c r="U165" s="119"/>
      <c r="V165" s="49"/>
    </row>
    <row r="166" spans="1:23" s="46" customFormat="1" x14ac:dyDescent="0.2">
      <c r="A166" s="47"/>
      <c r="B166" s="24"/>
      <c r="C166" s="64" t="s">
        <v>168</v>
      </c>
      <c r="D166" s="24"/>
      <c r="E166" s="94"/>
      <c r="F166" s="24"/>
      <c r="G166" s="35"/>
      <c r="H166" s="35"/>
      <c r="I166" s="36"/>
      <c r="J166" s="24"/>
      <c r="K166" s="3">
        <f>+SUBTOTAL(9,K162:K164)</f>
        <v>49888437.039999999</v>
      </c>
      <c r="L166" s="4"/>
      <c r="M166" s="2">
        <f>+SUBTOTAL(9,M162:M164)</f>
        <v>18473305.729999997</v>
      </c>
      <c r="N166" s="2"/>
      <c r="O166" s="2">
        <f>+SUBTOTAL(9,O162:O164)</f>
        <v>33909552</v>
      </c>
      <c r="P166" s="2"/>
      <c r="Q166" s="2">
        <f>+SUBTOTAL(9,Q162:Q164)</f>
        <v>2611779</v>
      </c>
      <c r="R166" s="24"/>
      <c r="S166" s="110">
        <f>Q166/K166*100</f>
        <v>5.2352391755747014</v>
      </c>
      <c r="U166" s="119"/>
      <c r="V166" s="49"/>
      <c r="W166" s="68"/>
    </row>
    <row r="167" spans="1:23" s="46" customFormat="1" x14ac:dyDescent="0.2">
      <c r="A167" s="47"/>
      <c r="B167" s="24"/>
      <c r="C167" s="64"/>
      <c r="D167" s="24"/>
      <c r="E167" s="94"/>
      <c r="F167" s="24"/>
      <c r="G167" s="35"/>
      <c r="H167" s="35"/>
      <c r="I167" s="36"/>
      <c r="J167" s="24"/>
      <c r="K167" s="3"/>
      <c r="L167" s="4"/>
      <c r="M167" s="2"/>
      <c r="N167" s="2"/>
      <c r="O167" s="2"/>
      <c r="P167" s="2"/>
      <c r="Q167" s="2"/>
      <c r="R167" s="24"/>
      <c r="S167" s="110"/>
      <c r="U167" s="119"/>
      <c r="V167" s="49"/>
    </row>
    <row r="168" spans="1:23" s="46" customFormat="1" x14ac:dyDescent="0.2">
      <c r="A168" s="47">
        <v>342</v>
      </c>
      <c r="B168" s="24"/>
      <c r="C168" s="64" t="s">
        <v>138</v>
      </c>
      <c r="D168" s="24"/>
      <c r="E168" s="94"/>
      <c r="F168" s="24"/>
      <c r="G168" s="35"/>
      <c r="H168" s="35"/>
      <c r="I168" s="36"/>
      <c r="J168" s="24"/>
      <c r="K168" s="3" t="s">
        <v>120</v>
      </c>
      <c r="L168" s="24"/>
      <c r="M168" s="31" t="s">
        <v>120</v>
      </c>
      <c r="N168" s="31"/>
      <c r="O168" s="31" t="s">
        <v>120</v>
      </c>
      <c r="P168" s="31"/>
      <c r="Q168" s="31" t="s">
        <v>120</v>
      </c>
      <c r="R168" s="24"/>
      <c r="S168" s="115"/>
      <c r="T168" s="24"/>
      <c r="U168" s="124"/>
      <c r="V168" s="49"/>
    </row>
    <row r="169" spans="1:23" s="46" customFormat="1" x14ac:dyDescent="0.2">
      <c r="A169" s="47"/>
      <c r="B169" s="24"/>
      <c r="C169" s="64" t="s">
        <v>77</v>
      </c>
      <c r="D169" s="24"/>
      <c r="E169" s="95">
        <v>48760</v>
      </c>
      <c r="F169" s="24"/>
      <c r="G169" s="35" t="s">
        <v>218</v>
      </c>
      <c r="H169" s="35" t="s">
        <v>112</v>
      </c>
      <c r="I169" s="36">
        <v>-5</v>
      </c>
      <c r="J169" s="24"/>
      <c r="K169" s="3">
        <v>8348184.6799999997</v>
      </c>
      <c r="L169" s="4"/>
      <c r="M169" s="2">
        <v>7196705.1299999999</v>
      </c>
      <c r="N169" s="2"/>
      <c r="O169" s="2">
        <v>1568889</v>
      </c>
      <c r="P169" s="2"/>
      <c r="Q169" s="2">
        <v>137199</v>
      </c>
      <c r="S169" s="110">
        <v>1.64</v>
      </c>
      <c r="U169" s="119">
        <v>11.4</v>
      </c>
      <c r="V169" s="49"/>
    </row>
    <row r="170" spans="1:23" s="46" customFormat="1" x14ac:dyDescent="0.2">
      <c r="A170" s="47"/>
      <c r="B170" s="24"/>
      <c r="C170" s="64" t="s">
        <v>183</v>
      </c>
      <c r="D170" s="24"/>
      <c r="E170" s="95">
        <v>52047</v>
      </c>
      <c r="F170" s="24"/>
      <c r="G170" s="35" t="s">
        <v>218</v>
      </c>
      <c r="H170" s="35" t="s">
        <v>112</v>
      </c>
      <c r="I170" s="36">
        <v>-5</v>
      </c>
      <c r="J170" s="24"/>
      <c r="K170" s="3">
        <v>1804662.8</v>
      </c>
      <c r="L170" s="4"/>
      <c r="M170" s="2">
        <v>942631.16</v>
      </c>
      <c r="N170" s="2"/>
      <c r="O170" s="2">
        <v>952265</v>
      </c>
      <c r="P170" s="2"/>
      <c r="Q170" s="2">
        <v>49727</v>
      </c>
      <c r="S170" s="110">
        <v>2.76</v>
      </c>
      <c r="U170" s="119">
        <v>19.100000000000001</v>
      </c>
      <c r="V170" s="49"/>
    </row>
    <row r="171" spans="1:23" s="46" customFormat="1" x14ac:dyDescent="0.2">
      <c r="A171" s="47"/>
      <c r="B171" s="24"/>
      <c r="C171" s="64" t="s">
        <v>124</v>
      </c>
      <c r="D171" s="24"/>
      <c r="E171" s="95">
        <v>52778</v>
      </c>
      <c r="F171" s="24"/>
      <c r="G171" s="35" t="s">
        <v>218</v>
      </c>
      <c r="H171" s="35" t="s">
        <v>112</v>
      </c>
      <c r="I171" s="36">
        <v>-5</v>
      </c>
      <c r="J171" s="24"/>
      <c r="K171" s="3">
        <v>1887875</v>
      </c>
      <c r="L171" s="4"/>
      <c r="M171" s="2">
        <v>1582606.97</v>
      </c>
      <c r="N171" s="2"/>
      <c r="O171" s="2">
        <v>399662</v>
      </c>
      <c r="P171" s="2"/>
      <c r="Q171" s="2">
        <v>18861</v>
      </c>
      <c r="S171" s="110">
        <v>1</v>
      </c>
      <c r="U171" s="119">
        <v>21.2</v>
      </c>
      <c r="V171" s="49"/>
    </row>
    <row r="172" spans="1:23" s="46" customFormat="1" x14ac:dyDescent="0.2">
      <c r="A172" s="47"/>
      <c r="B172" s="24"/>
      <c r="C172" s="64" t="s">
        <v>125</v>
      </c>
      <c r="D172" s="24"/>
      <c r="E172" s="95">
        <v>53143</v>
      </c>
      <c r="F172" s="24"/>
      <c r="G172" s="35" t="s">
        <v>218</v>
      </c>
      <c r="H172" s="35" t="s">
        <v>112</v>
      </c>
      <c r="I172" s="36">
        <v>-5</v>
      </c>
      <c r="J172" s="24"/>
      <c r="K172" s="3">
        <v>1577944.93</v>
      </c>
      <c r="L172" s="4"/>
      <c r="M172" s="2">
        <v>610770.5</v>
      </c>
      <c r="N172" s="2"/>
      <c r="O172" s="2">
        <v>1046072</v>
      </c>
      <c r="P172" s="2"/>
      <c r="Q172" s="2">
        <v>46956</v>
      </c>
      <c r="S172" s="110">
        <v>2.98</v>
      </c>
      <c r="U172" s="119">
        <v>22.3</v>
      </c>
      <c r="V172" s="49"/>
    </row>
    <row r="173" spans="1:23" s="46" customFormat="1" x14ac:dyDescent="0.2">
      <c r="A173" s="47"/>
      <c r="B173" s="24"/>
      <c r="C173" s="64" t="s">
        <v>126</v>
      </c>
      <c r="D173" s="24"/>
      <c r="E173" s="95">
        <v>48760</v>
      </c>
      <c r="F173" s="24"/>
      <c r="G173" s="35" t="s">
        <v>218</v>
      </c>
      <c r="H173" s="35" t="s">
        <v>112</v>
      </c>
      <c r="I173" s="36">
        <v>-5</v>
      </c>
      <c r="J173" s="24"/>
      <c r="K173" s="3">
        <v>3889943.37</v>
      </c>
      <c r="L173" s="4"/>
      <c r="M173" s="2">
        <v>3670915.01</v>
      </c>
      <c r="N173" s="2"/>
      <c r="O173" s="2">
        <v>413526</v>
      </c>
      <c r="P173" s="2"/>
      <c r="Q173" s="2">
        <v>35314</v>
      </c>
      <c r="S173" s="110">
        <v>0.91</v>
      </c>
      <c r="U173" s="119">
        <v>11.7</v>
      </c>
      <c r="V173" s="49"/>
    </row>
    <row r="174" spans="1:23" s="46" customFormat="1" x14ac:dyDescent="0.2">
      <c r="A174" s="47"/>
      <c r="B174" s="24"/>
      <c r="C174" s="64" t="s">
        <v>78</v>
      </c>
      <c r="D174" s="24"/>
      <c r="E174" s="95">
        <v>46934</v>
      </c>
      <c r="F174" s="24"/>
      <c r="G174" s="35" t="s">
        <v>218</v>
      </c>
      <c r="H174" s="35" t="s">
        <v>112</v>
      </c>
      <c r="I174" s="36">
        <v>-5</v>
      </c>
      <c r="J174" s="24"/>
      <c r="K174" s="3">
        <v>476309.45</v>
      </c>
      <c r="L174" s="4"/>
      <c r="M174" s="2">
        <v>224270.67</v>
      </c>
      <c r="N174" s="2"/>
      <c r="O174" s="2">
        <v>275854</v>
      </c>
      <c r="P174" s="2"/>
      <c r="Q174" s="2">
        <v>39863</v>
      </c>
      <c r="S174" s="110">
        <v>8.3699999999999992</v>
      </c>
      <c r="U174" s="119">
        <v>6.9</v>
      </c>
      <c r="V174" s="49"/>
    </row>
    <row r="175" spans="1:23" s="46" customFormat="1" x14ac:dyDescent="0.2">
      <c r="A175" s="47"/>
      <c r="B175" s="24"/>
      <c r="C175" s="64" t="s">
        <v>79</v>
      </c>
      <c r="D175" s="24"/>
      <c r="E175" s="95">
        <v>47664</v>
      </c>
      <c r="F175" s="24"/>
      <c r="G175" s="35" t="s">
        <v>218</v>
      </c>
      <c r="H175" s="35" t="s">
        <v>112</v>
      </c>
      <c r="I175" s="36">
        <v>-5</v>
      </c>
      <c r="J175" s="24"/>
      <c r="K175" s="3">
        <v>3739991.62</v>
      </c>
      <c r="L175" s="4"/>
      <c r="M175" s="2">
        <v>3033383.3</v>
      </c>
      <c r="N175" s="2"/>
      <c r="O175" s="2">
        <v>893608</v>
      </c>
      <c r="P175" s="2"/>
      <c r="Q175" s="2">
        <v>108440</v>
      </c>
      <c r="S175" s="110">
        <v>2.9</v>
      </c>
      <c r="U175" s="119">
        <v>8.1999999999999993</v>
      </c>
      <c r="V175" s="49"/>
    </row>
    <row r="176" spans="1:23" s="46" customFormat="1" x14ac:dyDescent="0.2">
      <c r="A176" s="47"/>
      <c r="B176" s="24"/>
      <c r="C176" s="67" t="s">
        <v>80</v>
      </c>
      <c r="D176" s="24"/>
      <c r="E176" s="95">
        <v>47664</v>
      </c>
      <c r="F176" s="24"/>
      <c r="G176" s="35" t="s">
        <v>218</v>
      </c>
      <c r="H176" s="35" t="s">
        <v>112</v>
      </c>
      <c r="I176" s="36">
        <v>-5</v>
      </c>
      <c r="J176" s="24"/>
      <c r="K176" s="3">
        <v>3702107.48</v>
      </c>
      <c r="L176" s="4"/>
      <c r="M176" s="2">
        <v>4071914.05</v>
      </c>
      <c r="N176" s="2"/>
      <c r="O176" s="2">
        <v>-184701</v>
      </c>
      <c r="P176" s="2"/>
      <c r="Q176" s="2">
        <v>0</v>
      </c>
      <c r="S176" s="112">
        <v>0</v>
      </c>
      <c r="T176" s="102"/>
      <c r="U176" s="120">
        <v>0</v>
      </c>
      <c r="V176" s="49"/>
    </row>
    <row r="177" spans="1:23" s="46" customFormat="1" x14ac:dyDescent="0.2">
      <c r="A177" s="47"/>
      <c r="B177" s="24"/>
      <c r="C177" s="64" t="s">
        <v>81</v>
      </c>
      <c r="D177" s="24"/>
      <c r="E177" s="95">
        <v>50586</v>
      </c>
      <c r="F177" s="24"/>
      <c r="G177" s="35" t="s">
        <v>218</v>
      </c>
      <c r="H177" s="35" t="s">
        <v>112</v>
      </c>
      <c r="I177" s="36">
        <v>-5</v>
      </c>
      <c r="J177" s="24"/>
      <c r="K177" s="3">
        <v>134194.70000000001</v>
      </c>
      <c r="L177" s="4"/>
      <c r="M177" s="2">
        <v>155802.54</v>
      </c>
      <c r="N177" s="2"/>
      <c r="O177" s="2">
        <v>-14898</v>
      </c>
      <c r="P177" s="2"/>
      <c r="Q177" s="2">
        <v>0</v>
      </c>
      <c r="S177" s="112">
        <v>0</v>
      </c>
      <c r="T177" s="102"/>
      <c r="U177" s="120">
        <v>0</v>
      </c>
      <c r="V177" s="49"/>
    </row>
    <row r="178" spans="1:23" s="46" customFormat="1" x14ac:dyDescent="0.2">
      <c r="A178" s="47"/>
      <c r="B178" s="24"/>
      <c r="C178" s="64" t="s">
        <v>162</v>
      </c>
      <c r="D178" s="24"/>
      <c r="E178" s="95">
        <v>49125</v>
      </c>
      <c r="F178" s="24"/>
      <c r="G178" s="35" t="s">
        <v>218</v>
      </c>
      <c r="H178" s="35" t="s">
        <v>112</v>
      </c>
      <c r="I178" s="36">
        <v>-5</v>
      </c>
      <c r="J178" s="24"/>
      <c r="K178" s="51">
        <v>701742.86</v>
      </c>
      <c r="L178" s="4"/>
      <c r="M178" s="26">
        <v>301006.53000000003</v>
      </c>
      <c r="N178" s="2"/>
      <c r="O178" s="26">
        <v>435823</v>
      </c>
      <c r="P178" s="2"/>
      <c r="Q178" s="26">
        <v>33899</v>
      </c>
      <c r="S178" s="110">
        <v>4.83</v>
      </c>
      <c r="U178" s="119">
        <v>12.9</v>
      </c>
      <c r="V178" s="49"/>
    </row>
    <row r="179" spans="1:23" s="46" customFormat="1" x14ac:dyDescent="0.2">
      <c r="A179" s="47"/>
      <c r="B179" s="24"/>
      <c r="C179" s="64"/>
      <c r="D179" s="24"/>
      <c r="E179" s="94"/>
      <c r="F179" s="24"/>
      <c r="G179" s="35"/>
      <c r="H179" s="35"/>
      <c r="I179" s="36"/>
      <c r="J179" s="24"/>
      <c r="K179" s="3"/>
      <c r="L179" s="4"/>
      <c r="M179" s="2"/>
      <c r="N179" s="2"/>
      <c r="O179" s="2"/>
      <c r="P179" s="2"/>
      <c r="Q179" s="2"/>
      <c r="R179" s="24"/>
      <c r="S179" s="115"/>
      <c r="T179" s="24"/>
      <c r="U179" s="124"/>
      <c r="V179" s="49"/>
    </row>
    <row r="180" spans="1:23" s="46" customFormat="1" x14ac:dyDescent="0.2">
      <c r="A180" s="47"/>
      <c r="B180" s="24"/>
      <c r="C180" s="64" t="s">
        <v>139</v>
      </c>
      <c r="D180" s="24"/>
      <c r="E180" s="94"/>
      <c r="F180" s="24"/>
      <c r="G180" s="35"/>
      <c r="H180" s="35"/>
      <c r="I180" s="36"/>
      <c r="J180" s="24"/>
      <c r="K180" s="3">
        <f>+SUBTOTAL(9,K169:K178)</f>
        <v>26262956.890000001</v>
      </c>
      <c r="L180" s="4"/>
      <c r="M180" s="2">
        <f>+SUBTOTAL(9,M169:M178)</f>
        <v>21790005.859999999</v>
      </c>
      <c r="N180" s="2"/>
      <c r="O180" s="2">
        <f>+SUBTOTAL(9,O169:O178)</f>
        <v>5786100</v>
      </c>
      <c r="P180" s="2"/>
      <c r="Q180" s="2">
        <f>+SUBTOTAL(9,Q169:Q178)</f>
        <v>470259</v>
      </c>
      <c r="R180" s="24"/>
      <c r="S180" s="110">
        <f>Q180/K180*100</f>
        <v>1.7905790348346415</v>
      </c>
      <c r="U180" s="119"/>
      <c r="V180" s="49"/>
      <c r="W180" s="68"/>
    </row>
    <row r="181" spans="1:23" s="46" customFormat="1" x14ac:dyDescent="0.2">
      <c r="A181" s="47"/>
      <c r="B181" s="24"/>
      <c r="C181" s="64"/>
      <c r="D181" s="24"/>
      <c r="E181" s="94"/>
      <c r="F181" s="24"/>
      <c r="G181" s="35"/>
      <c r="H181" s="35"/>
      <c r="I181" s="36"/>
      <c r="J181" s="24"/>
      <c r="K181" s="3"/>
      <c r="L181" s="4"/>
      <c r="M181" s="2"/>
      <c r="N181" s="2"/>
      <c r="O181" s="2"/>
      <c r="P181" s="2"/>
      <c r="Q181" s="2"/>
      <c r="R181" s="24"/>
      <c r="S181" s="115"/>
      <c r="T181" s="24"/>
      <c r="U181" s="124"/>
      <c r="V181" s="49"/>
    </row>
    <row r="182" spans="1:23" s="46" customFormat="1" x14ac:dyDescent="0.2">
      <c r="A182" s="47">
        <v>344</v>
      </c>
      <c r="B182" s="24"/>
      <c r="C182" s="64" t="s">
        <v>82</v>
      </c>
      <c r="D182" s="24"/>
      <c r="E182" s="94"/>
      <c r="F182" s="24"/>
      <c r="G182" s="35"/>
      <c r="H182" s="35"/>
      <c r="I182" s="36"/>
      <c r="J182" s="24"/>
      <c r="K182" s="3" t="s">
        <v>120</v>
      </c>
      <c r="L182" s="4"/>
      <c r="M182" s="2" t="s">
        <v>120</v>
      </c>
      <c r="N182" s="2"/>
      <c r="O182" s="2" t="s">
        <v>120</v>
      </c>
      <c r="P182" s="2"/>
      <c r="Q182" s="2" t="s">
        <v>120</v>
      </c>
      <c r="R182" s="24"/>
      <c r="S182" s="110" t="s">
        <v>120</v>
      </c>
      <c r="U182" s="119" t="s">
        <v>120</v>
      </c>
      <c r="V182" s="49"/>
    </row>
    <row r="183" spans="1:23" s="46" customFormat="1" x14ac:dyDescent="0.2">
      <c r="A183" s="47"/>
      <c r="B183" s="24"/>
      <c r="C183" s="64" t="s">
        <v>83</v>
      </c>
      <c r="D183" s="24"/>
      <c r="E183" s="95">
        <v>46934</v>
      </c>
      <c r="F183" s="24"/>
      <c r="G183" s="35" t="s">
        <v>219</v>
      </c>
      <c r="H183" s="35" t="s">
        <v>112</v>
      </c>
      <c r="I183" s="36">
        <v>-5</v>
      </c>
      <c r="J183" s="24"/>
      <c r="K183" s="3">
        <v>575842.91</v>
      </c>
      <c r="L183" s="4"/>
      <c r="M183" s="2">
        <v>498169.88</v>
      </c>
      <c r="N183" s="2"/>
      <c r="O183" s="2">
        <v>106465</v>
      </c>
      <c r="P183" s="2"/>
      <c r="Q183" s="2">
        <v>15474</v>
      </c>
      <c r="S183" s="110">
        <v>2.69</v>
      </c>
      <c r="U183" s="119">
        <v>6.9</v>
      </c>
      <c r="V183" s="49"/>
    </row>
    <row r="184" spans="1:23" s="46" customFormat="1" x14ac:dyDescent="0.2">
      <c r="A184" s="47"/>
      <c r="B184" s="24"/>
      <c r="C184" s="64" t="s">
        <v>84</v>
      </c>
      <c r="D184" s="24"/>
      <c r="E184" s="95">
        <v>47664</v>
      </c>
      <c r="F184" s="24"/>
      <c r="G184" s="35" t="s">
        <v>219</v>
      </c>
      <c r="H184" s="35" t="s">
        <v>112</v>
      </c>
      <c r="I184" s="36">
        <v>-5</v>
      </c>
      <c r="J184" s="24"/>
      <c r="K184" s="3">
        <v>132727793.51000001</v>
      </c>
      <c r="L184" s="4"/>
      <c r="M184" s="2">
        <v>72475590.359999999</v>
      </c>
      <c r="N184" s="2"/>
      <c r="O184" s="2">
        <v>66888593</v>
      </c>
      <c r="P184" s="2"/>
      <c r="Q184" s="2">
        <v>7510044</v>
      </c>
      <c r="S184" s="110">
        <v>5.66</v>
      </c>
      <c r="U184" s="119">
        <v>8.9</v>
      </c>
      <c r="V184" s="49"/>
    </row>
    <row r="185" spans="1:23" s="46" customFormat="1" x14ac:dyDescent="0.2">
      <c r="A185" s="47"/>
      <c r="B185" s="24"/>
      <c r="C185" s="64" t="s">
        <v>85</v>
      </c>
      <c r="D185" s="24"/>
      <c r="E185" s="95">
        <v>47664</v>
      </c>
      <c r="F185" s="24"/>
      <c r="G185" s="35" t="s">
        <v>219</v>
      </c>
      <c r="H185" s="35" t="s">
        <v>112</v>
      </c>
      <c r="I185" s="36">
        <v>-5</v>
      </c>
      <c r="J185" s="24"/>
      <c r="K185" s="3">
        <v>29745266.309999999</v>
      </c>
      <c r="L185" s="4"/>
      <c r="M185" s="2">
        <v>25072139.050000001</v>
      </c>
      <c r="N185" s="2"/>
      <c r="O185" s="2">
        <v>6160391</v>
      </c>
      <c r="P185" s="2"/>
      <c r="Q185" s="2">
        <v>703631</v>
      </c>
      <c r="S185" s="110">
        <v>2.37</v>
      </c>
      <c r="U185" s="119">
        <v>8.8000000000000007</v>
      </c>
      <c r="V185" s="49"/>
    </row>
    <row r="186" spans="1:23" s="46" customFormat="1" x14ac:dyDescent="0.2">
      <c r="A186" s="47"/>
      <c r="B186" s="24"/>
      <c r="C186" s="64" t="s">
        <v>86</v>
      </c>
      <c r="D186" s="24"/>
      <c r="E186" s="95">
        <v>50586</v>
      </c>
      <c r="F186" s="24"/>
      <c r="G186" s="35" t="s">
        <v>219</v>
      </c>
      <c r="H186" s="35" t="s">
        <v>112</v>
      </c>
      <c r="I186" s="36">
        <v>-5</v>
      </c>
      <c r="J186" s="24"/>
      <c r="K186" s="51">
        <v>35814519.880000003</v>
      </c>
      <c r="L186" s="4"/>
      <c r="M186" s="26">
        <v>28760070.800000001</v>
      </c>
      <c r="N186" s="2"/>
      <c r="O186" s="26">
        <v>8845175</v>
      </c>
      <c r="P186" s="2"/>
      <c r="Q186" s="26">
        <v>530654</v>
      </c>
      <c r="S186" s="110">
        <v>1.48</v>
      </c>
      <c r="U186" s="119">
        <v>16.7</v>
      </c>
      <c r="V186" s="49"/>
    </row>
    <row r="187" spans="1:23" s="46" customFormat="1" x14ac:dyDescent="0.2">
      <c r="A187" s="47"/>
      <c r="B187" s="24"/>
      <c r="C187" s="64"/>
      <c r="D187" s="24"/>
      <c r="E187" s="94"/>
      <c r="F187" s="24"/>
      <c r="G187" s="35"/>
      <c r="H187" s="35"/>
      <c r="I187" s="36"/>
      <c r="J187" s="24"/>
      <c r="K187" s="3"/>
      <c r="L187" s="24"/>
      <c r="M187" s="31"/>
      <c r="N187" s="31"/>
      <c r="O187" s="31"/>
      <c r="P187" s="31"/>
      <c r="Q187" s="31"/>
      <c r="R187" s="24"/>
      <c r="S187" s="114"/>
      <c r="T187" s="24"/>
      <c r="U187" s="123"/>
      <c r="V187" s="49"/>
    </row>
    <row r="188" spans="1:23" s="46" customFormat="1" x14ac:dyDescent="0.2">
      <c r="A188" s="47"/>
      <c r="B188" s="24"/>
      <c r="C188" s="64" t="s">
        <v>119</v>
      </c>
      <c r="D188" s="24"/>
      <c r="E188" s="94"/>
      <c r="F188" s="24"/>
      <c r="G188" s="35"/>
      <c r="H188" s="35"/>
      <c r="I188" s="36"/>
      <c r="J188" s="24"/>
      <c r="K188" s="3">
        <f>+SUBTOTAL(9,K183:K186)</f>
        <v>198863422.60999998</v>
      </c>
      <c r="L188" s="24"/>
      <c r="M188" s="2">
        <f>+SUBTOTAL(9,M183:M186)</f>
        <v>126805970.08999999</v>
      </c>
      <c r="N188" s="31"/>
      <c r="O188" s="2">
        <f>+SUBTOTAL(9,O183:O186)</f>
        <v>82000624</v>
      </c>
      <c r="P188" s="31"/>
      <c r="Q188" s="2">
        <f>+SUBTOTAL(9,Q183:Q186)</f>
        <v>8759803</v>
      </c>
      <c r="R188" s="24"/>
      <c r="S188" s="110">
        <f>Q188/K188*100</f>
        <v>4.4049342433270109</v>
      </c>
      <c r="U188" s="119"/>
      <c r="V188" s="49"/>
    </row>
    <row r="189" spans="1:23" s="46" customFormat="1" x14ac:dyDescent="0.2">
      <c r="A189" s="47"/>
      <c r="B189" s="24"/>
      <c r="C189" s="64"/>
      <c r="D189" s="24"/>
      <c r="E189" s="94"/>
      <c r="F189" s="24"/>
      <c r="G189" s="35"/>
      <c r="H189" s="35"/>
      <c r="I189" s="36"/>
      <c r="J189" s="24"/>
      <c r="K189" s="3"/>
      <c r="L189" s="24"/>
      <c r="M189" s="31"/>
      <c r="N189" s="31"/>
      <c r="O189" s="31"/>
      <c r="P189" s="31"/>
      <c r="Q189" s="31"/>
      <c r="R189" s="24"/>
      <c r="S189" s="110"/>
      <c r="U189" s="119"/>
      <c r="V189" s="49"/>
    </row>
    <row r="190" spans="1:23" s="46" customFormat="1" x14ac:dyDescent="0.2">
      <c r="A190" s="47">
        <v>344.01</v>
      </c>
      <c r="B190" s="24"/>
      <c r="C190" s="64" t="s">
        <v>164</v>
      </c>
      <c r="D190" s="24"/>
      <c r="E190" s="94"/>
      <c r="F190" s="24"/>
      <c r="G190" s="35"/>
      <c r="H190" s="35"/>
      <c r="I190" s="36"/>
      <c r="J190" s="24"/>
      <c r="K190" s="3"/>
      <c r="L190" s="24"/>
      <c r="M190" s="31"/>
      <c r="N190" s="31"/>
      <c r="O190" s="31"/>
      <c r="P190" s="31"/>
      <c r="Q190" s="31"/>
      <c r="R190" s="24"/>
      <c r="S190" s="110"/>
      <c r="U190" s="119"/>
      <c r="V190" s="49"/>
    </row>
    <row r="191" spans="1:23" s="46" customFormat="1" x14ac:dyDescent="0.2">
      <c r="A191" s="47"/>
      <c r="B191" s="24"/>
      <c r="C191" s="64" t="s">
        <v>179</v>
      </c>
      <c r="D191" s="24"/>
      <c r="E191" s="95">
        <v>50221</v>
      </c>
      <c r="F191" s="24"/>
      <c r="G191" s="35" t="s">
        <v>220</v>
      </c>
      <c r="H191" s="35" t="s">
        <v>112</v>
      </c>
      <c r="I191" s="36">
        <v>-5</v>
      </c>
      <c r="J191" s="24"/>
      <c r="K191" s="3">
        <v>584893924.94000006</v>
      </c>
      <c r="L191" s="4"/>
      <c r="M191" s="2">
        <v>227056801.80000001</v>
      </c>
      <c r="N191" s="2"/>
      <c r="O191" s="2">
        <v>387081819</v>
      </c>
      <c r="P191" s="2"/>
      <c r="Q191" s="2">
        <v>25353733</v>
      </c>
      <c r="S191" s="110">
        <v>4.33</v>
      </c>
      <c r="U191" s="119">
        <v>15.3</v>
      </c>
      <c r="V191" s="49"/>
    </row>
    <row r="192" spans="1:23" s="46" customFormat="1" x14ac:dyDescent="0.2">
      <c r="A192" s="47"/>
      <c r="B192" s="24"/>
      <c r="C192" s="64" t="s">
        <v>165</v>
      </c>
      <c r="D192" s="24"/>
      <c r="E192" s="95">
        <v>47664</v>
      </c>
      <c r="F192" s="24"/>
      <c r="G192" s="35" t="s">
        <v>220</v>
      </c>
      <c r="H192" s="35" t="s">
        <v>112</v>
      </c>
      <c r="I192" s="36">
        <v>-5</v>
      </c>
      <c r="J192" s="24"/>
      <c r="K192" s="3">
        <v>153948464.88999999</v>
      </c>
      <c r="L192" s="4"/>
      <c r="M192" s="2">
        <v>94911586.760000005</v>
      </c>
      <c r="N192" s="2"/>
      <c r="O192" s="2">
        <v>66734301</v>
      </c>
      <c r="P192" s="2"/>
      <c r="Q192" s="2">
        <v>7688611</v>
      </c>
      <c r="S192" s="110">
        <v>4.99</v>
      </c>
      <c r="U192" s="119">
        <v>8.6999999999999993</v>
      </c>
      <c r="V192" s="49"/>
    </row>
    <row r="193" spans="1:23" s="46" customFormat="1" x14ac:dyDescent="0.2">
      <c r="A193" s="47"/>
      <c r="B193" s="24"/>
      <c r="C193" s="64" t="s">
        <v>166</v>
      </c>
      <c r="D193" s="24"/>
      <c r="E193" s="95">
        <v>48029</v>
      </c>
      <c r="F193" s="24"/>
      <c r="G193" s="35" t="s">
        <v>220</v>
      </c>
      <c r="H193" s="35" t="s">
        <v>112</v>
      </c>
      <c r="I193" s="36">
        <v>-5</v>
      </c>
      <c r="J193" s="24"/>
      <c r="K193" s="51">
        <v>372431395.79000002</v>
      </c>
      <c r="L193" s="4"/>
      <c r="M193" s="26">
        <v>201881688.53</v>
      </c>
      <c r="N193" s="2"/>
      <c r="O193" s="26">
        <v>189171277</v>
      </c>
      <c r="P193" s="2"/>
      <c r="Q193" s="26">
        <v>19610479</v>
      </c>
      <c r="S193" s="110">
        <v>5.27</v>
      </c>
      <c r="U193" s="119">
        <v>9.6</v>
      </c>
      <c r="V193" s="49"/>
    </row>
    <row r="194" spans="1:23" s="46" customFormat="1" x14ac:dyDescent="0.2">
      <c r="A194" s="47"/>
      <c r="B194" s="24"/>
      <c r="C194" s="64"/>
      <c r="D194" s="24"/>
      <c r="E194" s="94"/>
      <c r="F194" s="24"/>
      <c r="G194" s="35"/>
      <c r="H194" s="35"/>
      <c r="I194" s="36"/>
      <c r="J194" s="24"/>
      <c r="K194" s="3"/>
      <c r="L194" s="4"/>
      <c r="M194" s="2"/>
      <c r="N194" s="2"/>
      <c r="O194" s="2"/>
      <c r="P194" s="2"/>
      <c r="Q194" s="2"/>
      <c r="S194" s="110"/>
      <c r="U194" s="119"/>
      <c r="V194" s="49"/>
    </row>
    <row r="195" spans="1:23" s="46" customFormat="1" x14ac:dyDescent="0.2">
      <c r="A195" s="47"/>
      <c r="B195" s="24"/>
      <c r="C195" s="67" t="s">
        <v>169</v>
      </c>
      <c r="D195" s="24"/>
      <c r="E195" s="94"/>
      <c r="F195" s="24"/>
      <c r="G195" s="24"/>
      <c r="H195" s="24"/>
      <c r="I195" s="48"/>
      <c r="J195" s="24"/>
      <c r="K195" s="3">
        <f>+SUBTOTAL(9,K191:K193)</f>
        <v>1111273785.6200001</v>
      </c>
      <c r="L195" s="24"/>
      <c r="M195" s="2">
        <f>+SUBTOTAL(9,M191:M193)</f>
        <v>523850077.09000003</v>
      </c>
      <c r="N195" s="31"/>
      <c r="O195" s="2">
        <f>+SUBTOTAL(9,O191:O193)</f>
        <v>642987397</v>
      </c>
      <c r="P195" s="31"/>
      <c r="Q195" s="2">
        <f>+SUBTOTAL(9,Q191:Q193)</f>
        <v>52652823</v>
      </c>
      <c r="R195" s="24"/>
      <c r="S195" s="110">
        <f>Q195/K195*100</f>
        <v>4.7380603845184757</v>
      </c>
      <c r="U195" s="119"/>
      <c r="V195" s="49"/>
      <c r="W195" s="68"/>
    </row>
    <row r="196" spans="1:23" s="46" customFormat="1" x14ac:dyDescent="0.2">
      <c r="A196" s="47"/>
      <c r="B196" s="24"/>
      <c r="C196" s="67"/>
      <c r="D196" s="24"/>
      <c r="E196" s="94"/>
      <c r="F196" s="24"/>
      <c r="G196" s="24"/>
      <c r="H196" s="24"/>
      <c r="I196" s="48"/>
      <c r="J196" s="24"/>
      <c r="K196" s="3"/>
      <c r="L196" s="24"/>
      <c r="M196" s="3"/>
      <c r="N196" s="31"/>
      <c r="O196" s="3"/>
      <c r="P196" s="31"/>
      <c r="Q196" s="3"/>
      <c r="R196" s="24"/>
      <c r="S196" s="113"/>
      <c r="T196" s="24"/>
      <c r="U196" s="122"/>
      <c r="V196" s="49"/>
    </row>
    <row r="197" spans="1:23" s="46" customFormat="1" x14ac:dyDescent="0.2">
      <c r="A197" s="47">
        <v>344.2</v>
      </c>
      <c r="B197" s="24"/>
      <c r="C197" s="67" t="s">
        <v>128</v>
      </c>
      <c r="D197" s="24"/>
      <c r="E197" s="94"/>
      <c r="F197" s="24"/>
      <c r="G197" s="24"/>
      <c r="H197" s="24"/>
      <c r="I197" s="48"/>
      <c r="J197" s="24"/>
      <c r="K197" s="3"/>
      <c r="L197" s="24"/>
      <c r="M197" s="31"/>
      <c r="N197" s="31"/>
      <c r="O197" s="31"/>
      <c r="P197" s="31"/>
      <c r="Q197" s="31"/>
      <c r="R197" s="24"/>
      <c r="S197" s="113"/>
      <c r="T197" s="24"/>
      <c r="U197" s="122"/>
      <c r="V197" s="49"/>
    </row>
    <row r="198" spans="1:23" s="46" customFormat="1" x14ac:dyDescent="0.2">
      <c r="A198" s="47"/>
      <c r="B198" s="24"/>
      <c r="C198" s="64" t="s">
        <v>93</v>
      </c>
      <c r="D198" s="24"/>
      <c r="E198" s="95">
        <v>48760</v>
      </c>
      <c r="F198" s="24"/>
      <c r="G198" s="35" t="s">
        <v>221</v>
      </c>
      <c r="H198" s="35" t="s">
        <v>112</v>
      </c>
      <c r="I198" s="36">
        <v>15</v>
      </c>
      <c r="J198" s="24"/>
      <c r="K198" s="3">
        <v>76049182.780000001</v>
      </c>
      <c r="L198" s="4"/>
      <c r="M198" s="2">
        <v>59802615.68</v>
      </c>
      <c r="N198" s="2"/>
      <c r="O198" s="2">
        <v>4839190</v>
      </c>
      <c r="P198" s="2"/>
      <c r="Q198" s="2">
        <v>997446</v>
      </c>
      <c r="S198" s="110">
        <v>1.31</v>
      </c>
      <c r="U198" s="119">
        <v>4.9000000000000004</v>
      </c>
      <c r="V198" s="49"/>
    </row>
    <row r="199" spans="1:23" s="46" customFormat="1" x14ac:dyDescent="0.2">
      <c r="A199" s="47"/>
      <c r="B199" s="24"/>
      <c r="C199" s="64" t="s">
        <v>183</v>
      </c>
      <c r="D199" s="24"/>
      <c r="E199" s="95">
        <v>52047</v>
      </c>
      <c r="F199" s="24"/>
      <c r="G199" s="35" t="s">
        <v>221</v>
      </c>
      <c r="H199" s="35" t="s">
        <v>112</v>
      </c>
      <c r="I199" s="36">
        <v>15</v>
      </c>
      <c r="J199" s="24"/>
      <c r="K199" s="3">
        <v>23593820.399999999</v>
      </c>
      <c r="L199" s="4"/>
      <c r="M199" s="2">
        <v>684414.96</v>
      </c>
      <c r="N199" s="2"/>
      <c r="O199" s="2">
        <v>19370332</v>
      </c>
      <c r="P199" s="2"/>
      <c r="Q199" s="2">
        <v>3266331</v>
      </c>
      <c r="S199" s="110">
        <v>13.84</v>
      </c>
      <c r="U199" s="119">
        <v>5.9</v>
      </c>
      <c r="V199" s="49"/>
    </row>
    <row r="200" spans="1:23" s="46" customFormat="1" x14ac:dyDescent="0.2">
      <c r="A200" s="47"/>
      <c r="B200" s="24"/>
      <c r="C200" s="64" t="s">
        <v>124</v>
      </c>
      <c r="D200" s="24"/>
      <c r="E200" s="95">
        <v>52778</v>
      </c>
      <c r="F200" s="24"/>
      <c r="G200" s="35" t="s">
        <v>221</v>
      </c>
      <c r="H200" s="35" t="s">
        <v>112</v>
      </c>
      <c r="I200" s="36">
        <v>15</v>
      </c>
      <c r="J200" s="24"/>
      <c r="K200" s="3">
        <v>84159829.060000002</v>
      </c>
      <c r="L200" s="4"/>
      <c r="M200" s="2">
        <v>34233568.390000001</v>
      </c>
      <c r="N200" s="2"/>
      <c r="O200" s="2">
        <v>37302286</v>
      </c>
      <c r="P200" s="2"/>
      <c r="Q200" s="2">
        <v>5575209</v>
      </c>
      <c r="S200" s="110">
        <v>6.62</v>
      </c>
      <c r="U200" s="119">
        <v>6.7</v>
      </c>
      <c r="V200" s="49"/>
    </row>
    <row r="201" spans="1:23" s="46" customFormat="1" x14ac:dyDescent="0.2">
      <c r="A201" s="47"/>
      <c r="B201" s="24"/>
      <c r="C201" s="64" t="s">
        <v>125</v>
      </c>
      <c r="D201" s="24"/>
      <c r="E201" s="95">
        <v>53143</v>
      </c>
      <c r="F201" s="24"/>
      <c r="G201" s="35" t="s">
        <v>221</v>
      </c>
      <c r="H201" s="35" t="s">
        <v>112</v>
      </c>
      <c r="I201" s="36">
        <v>15</v>
      </c>
      <c r="J201" s="24"/>
      <c r="K201" s="3">
        <v>38398704.659999996</v>
      </c>
      <c r="L201" s="4"/>
      <c r="M201" s="2">
        <v>-1392089.42</v>
      </c>
      <c r="N201" s="2"/>
      <c r="O201" s="2">
        <v>34030988</v>
      </c>
      <c r="P201" s="2"/>
      <c r="Q201" s="2">
        <v>4500370</v>
      </c>
      <c r="S201" s="110">
        <v>11.72</v>
      </c>
      <c r="U201" s="119">
        <v>7.6</v>
      </c>
      <c r="V201" s="49"/>
    </row>
    <row r="202" spans="1:23" s="46" customFormat="1" x14ac:dyDescent="0.2">
      <c r="A202" s="47"/>
      <c r="B202" s="24"/>
      <c r="C202" s="64" t="s">
        <v>126</v>
      </c>
      <c r="D202" s="24"/>
      <c r="E202" s="95">
        <v>48760</v>
      </c>
      <c r="F202" s="24"/>
      <c r="G202" s="35" t="s">
        <v>221</v>
      </c>
      <c r="H202" s="35" t="s">
        <v>112</v>
      </c>
      <c r="I202" s="36">
        <v>15</v>
      </c>
      <c r="J202" s="24"/>
      <c r="K202" s="3">
        <v>27271841.850000001</v>
      </c>
      <c r="L202" s="4"/>
      <c r="M202" s="2">
        <v>13429752.5</v>
      </c>
      <c r="N202" s="2"/>
      <c r="O202" s="2">
        <v>9751313</v>
      </c>
      <c r="P202" s="2"/>
      <c r="Q202" s="2">
        <v>1521703</v>
      </c>
      <c r="S202" s="110">
        <v>5.58</v>
      </c>
      <c r="U202" s="119">
        <v>6.4</v>
      </c>
      <c r="V202" s="49"/>
    </row>
    <row r="203" spans="1:23" s="46" customFormat="1" x14ac:dyDescent="0.2">
      <c r="A203" s="47"/>
      <c r="B203" s="24"/>
      <c r="C203" s="64" t="s">
        <v>162</v>
      </c>
      <c r="D203" s="24"/>
      <c r="E203" s="95">
        <v>49125</v>
      </c>
      <c r="F203" s="24"/>
      <c r="G203" s="35" t="s">
        <v>221</v>
      </c>
      <c r="H203" s="35" t="s">
        <v>112</v>
      </c>
      <c r="I203" s="36">
        <v>15</v>
      </c>
      <c r="J203" s="24"/>
      <c r="K203" s="51">
        <v>49333643.950000003</v>
      </c>
      <c r="L203" s="4"/>
      <c r="M203" s="26">
        <v>22589859.359999999</v>
      </c>
      <c r="N203" s="2"/>
      <c r="O203" s="26">
        <v>19343738</v>
      </c>
      <c r="P203" s="2"/>
      <c r="Q203" s="26">
        <v>2738334</v>
      </c>
      <c r="S203" s="110">
        <v>5.55</v>
      </c>
      <c r="U203" s="119">
        <v>7.1</v>
      </c>
      <c r="V203" s="49"/>
    </row>
    <row r="204" spans="1:23" s="46" customFormat="1" x14ac:dyDescent="0.2">
      <c r="A204" s="47"/>
      <c r="B204" s="24"/>
      <c r="C204" s="67"/>
      <c r="D204" s="24"/>
      <c r="E204" s="94"/>
      <c r="F204" s="24"/>
      <c r="G204" s="24"/>
      <c r="H204" s="24"/>
      <c r="I204" s="48"/>
      <c r="J204" s="24"/>
      <c r="K204" s="3"/>
      <c r="L204" s="24"/>
      <c r="M204" s="31"/>
      <c r="N204" s="31"/>
      <c r="O204" s="31"/>
      <c r="P204" s="31"/>
      <c r="Q204" s="31"/>
      <c r="R204" s="24"/>
      <c r="S204" s="113"/>
      <c r="T204" s="24"/>
      <c r="U204" s="122"/>
      <c r="V204" s="49"/>
    </row>
    <row r="205" spans="1:23" s="46" customFormat="1" x14ac:dyDescent="0.2">
      <c r="A205" s="47"/>
      <c r="B205" s="24"/>
      <c r="C205" s="67" t="s">
        <v>129</v>
      </c>
      <c r="D205" s="24"/>
      <c r="E205" s="94"/>
      <c r="F205" s="24"/>
      <c r="G205" s="24"/>
      <c r="H205" s="24"/>
      <c r="I205" s="48"/>
      <c r="J205" s="24"/>
      <c r="K205" s="3">
        <f>+SUBTOTAL(9,K198:K203)</f>
        <v>298807022.69999999</v>
      </c>
      <c r="L205" s="4"/>
      <c r="M205" s="2">
        <f>+SUBTOTAL(9,M198:M203)</f>
        <v>129348121.47</v>
      </c>
      <c r="N205" s="2"/>
      <c r="O205" s="2">
        <f>+SUBTOTAL(9,O198:O203)</f>
        <v>124637847</v>
      </c>
      <c r="P205" s="2"/>
      <c r="Q205" s="2">
        <f>+SUBTOTAL(9,Q198:Q203)</f>
        <v>18599393</v>
      </c>
      <c r="R205" s="24"/>
      <c r="S205" s="110">
        <f>Q205/K205*100</f>
        <v>6.2245501567992436</v>
      </c>
      <c r="U205" s="119"/>
      <c r="V205" s="49"/>
      <c r="W205" s="68"/>
    </row>
    <row r="206" spans="1:23" s="46" customFormat="1" x14ac:dyDescent="0.2">
      <c r="A206" s="47"/>
      <c r="B206" s="24"/>
      <c r="C206" s="67"/>
      <c r="D206" s="24"/>
      <c r="E206" s="94"/>
      <c r="F206" s="24"/>
      <c r="G206" s="24"/>
      <c r="H206" s="24"/>
      <c r="I206" s="48"/>
      <c r="J206" s="24"/>
      <c r="K206" s="3"/>
      <c r="L206" s="24"/>
      <c r="M206" s="31"/>
      <c r="N206" s="31"/>
      <c r="O206" s="31"/>
      <c r="P206" s="31"/>
      <c r="Q206" s="31"/>
      <c r="R206" s="24"/>
      <c r="S206" s="113"/>
      <c r="T206" s="24"/>
      <c r="U206" s="122"/>
      <c r="V206" s="49"/>
    </row>
    <row r="207" spans="1:23" s="46" customFormat="1" x14ac:dyDescent="0.2">
      <c r="A207" s="47">
        <v>345</v>
      </c>
      <c r="B207" s="24"/>
      <c r="C207" s="64" t="s">
        <v>42</v>
      </c>
      <c r="D207" s="24"/>
      <c r="E207" s="94"/>
      <c r="F207" s="24"/>
      <c r="G207" s="35"/>
      <c r="H207" s="35"/>
      <c r="I207" s="36"/>
      <c r="J207" s="24"/>
      <c r="K207" s="3" t="s">
        <v>120</v>
      </c>
      <c r="L207" s="4"/>
      <c r="M207" s="2" t="s">
        <v>120</v>
      </c>
      <c r="N207" s="2"/>
      <c r="O207" s="2" t="s">
        <v>120</v>
      </c>
      <c r="P207" s="2"/>
      <c r="Q207" s="2" t="s">
        <v>120</v>
      </c>
      <c r="R207" s="24"/>
      <c r="S207" s="110" t="s">
        <v>120</v>
      </c>
      <c r="U207" s="119" t="s">
        <v>120</v>
      </c>
      <c r="V207" s="49"/>
    </row>
    <row r="208" spans="1:23" s="46" customFormat="1" x14ac:dyDescent="0.2">
      <c r="A208" s="47"/>
      <c r="B208" s="24"/>
      <c r="C208" s="64" t="s">
        <v>46</v>
      </c>
      <c r="D208" s="24"/>
      <c r="E208" s="95">
        <v>48760</v>
      </c>
      <c r="F208" s="24"/>
      <c r="G208" s="35" t="s">
        <v>222</v>
      </c>
      <c r="H208" s="35" t="s">
        <v>112</v>
      </c>
      <c r="I208" s="36">
        <v>-5</v>
      </c>
      <c r="J208" s="24"/>
      <c r="K208" s="3">
        <v>2142714.09</v>
      </c>
      <c r="L208" s="4"/>
      <c r="M208" s="2">
        <v>1783498.52</v>
      </c>
      <c r="N208" s="2"/>
      <c r="O208" s="2">
        <v>466351</v>
      </c>
      <c r="P208" s="2"/>
      <c r="Q208" s="2">
        <v>40892</v>
      </c>
      <c r="S208" s="110">
        <v>1.91</v>
      </c>
      <c r="U208" s="119">
        <v>11.4</v>
      </c>
      <c r="V208" s="49"/>
    </row>
    <row r="209" spans="1:23" s="46" customFormat="1" x14ac:dyDescent="0.2">
      <c r="A209" s="47"/>
      <c r="B209" s="24"/>
      <c r="C209" s="64" t="s">
        <v>183</v>
      </c>
      <c r="D209" s="24"/>
      <c r="E209" s="95">
        <v>52047</v>
      </c>
      <c r="F209" s="24"/>
      <c r="G209" s="35" t="s">
        <v>222</v>
      </c>
      <c r="H209" s="35" t="s">
        <v>112</v>
      </c>
      <c r="I209" s="36">
        <v>-5</v>
      </c>
      <c r="J209" s="24"/>
      <c r="K209" s="3">
        <v>296766.71999999997</v>
      </c>
      <c r="L209" s="4"/>
      <c r="M209" s="2">
        <v>152834.34</v>
      </c>
      <c r="N209" s="2"/>
      <c r="O209" s="2">
        <v>158771</v>
      </c>
      <c r="P209" s="2"/>
      <c r="Q209" s="2">
        <v>8365</v>
      </c>
      <c r="S209" s="110">
        <v>2.82</v>
      </c>
      <c r="U209" s="119">
        <v>19</v>
      </c>
      <c r="V209" s="49"/>
    </row>
    <row r="210" spans="1:23" s="46" customFormat="1" x14ac:dyDescent="0.2">
      <c r="A210" s="47"/>
      <c r="B210" s="24"/>
      <c r="C210" s="64" t="s">
        <v>124</v>
      </c>
      <c r="D210" s="24"/>
      <c r="E210" s="95">
        <v>52778</v>
      </c>
      <c r="F210" s="24"/>
      <c r="G210" s="35" t="s">
        <v>222</v>
      </c>
      <c r="H210" s="35" t="s">
        <v>112</v>
      </c>
      <c r="I210" s="36">
        <v>-5</v>
      </c>
      <c r="J210" s="24"/>
      <c r="K210" s="3">
        <v>9468135</v>
      </c>
      <c r="L210" s="4"/>
      <c r="M210" s="2">
        <v>7960733.1100000003</v>
      </c>
      <c r="N210" s="2"/>
      <c r="O210" s="2">
        <v>1980809</v>
      </c>
      <c r="P210" s="2"/>
      <c r="Q210" s="2">
        <v>94414</v>
      </c>
      <c r="S210" s="110">
        <v>1</v>
      </c>
      <c r="U210" s="119">
        <v>21</v>
      </c>
      <c r="V210" s="49"/>
    </row>
    <row r="211" spans="1:23" s="46" customFormat="1" x14ac:dyDescent="0.2">
      <c r="B211" s="24"/>
      <c r="C211" s="64" t="s">
        <v>125</v>
      </c>
      <c r="D211" s="24"/>
      <c r="E211" s="95">
        <v>53143</v>
      </c>
      <c r="F211" s="24"/>
      <c r="G211" s="35" t="s">
        <v>222</v>
      </c>
      <c r="H211" s="35" t="s">
        <v>112</v>
      </c>
      <c r="I211" s="36">
        <v>-5</v>
      </c>
      <c r="J211" s="24"/>
      <c r="K211" s="3">
        <v>3116823.01</v>
      </c>
      <c r="L211" s="4"/>
      <c r="M211" s="2">
        <v>1214933.6499999999</v>
      </c>
      <c r="N211" s="2"/>
      <c r="O211" s="2">
        <v>2057731</v>
      </c>
      <c r="P211" s="2"/>
      <c r="Q211" s="2">
        <v>93151</v>
      </c>
      <c r="S211" s="110">
        <v>2.99</v>
      </c>
      <c r="U211" s="119">
        <v>22.1</v>
      </c>
      <c r="V211" s="49"/>
    </row>
    <row r="212" spans="1:23" s="46" customFormat="1" x14ac:dyDescent="0.2">
      <c r="A212" s="47"/>
      <c r="B212" s="24"/>
      <c r="C212" s="64" t="s">
        <v>126</v>
      </c>
      <c r="D212" s="24"/>
      <c r="E212" s="95">
        <v>48760</v>
      </c>
      <c r="F212" s="24"/>
      <c r="G212" s="35" t="s">
        <v>222</v>
      </c>
      <c r="H212" s="35" t="s">
        <v>112</v>
      </c>
      <c r="I212" s="36">
        <v>-5</v>
      </c>
      <c r="J212" s="24"/>
      <c r="K212" s="3">
        <v>4444136.8499999996</v>
      </c>
      <c r="L212" s="4"/>
      <c r="M212" s="2">
        <v>3942039.34</v>
      </c>
      <c r="N212" s="2"/>
      <c r="O212" s="2">
        <v>724304</v>
      </c>
      <c r="P212" s="2"/>
      <c r="Q212" s="2">
        <v>61936</v>
      </c>
      <c r="S212" s="110">
        <v>1.39</v>
      </c>
      <c r="U212" s="119">
        <v>11.7</v>
      </c>
      <c r="V212" s="49"/>
    </row>
    <row r="213" spans="1:23" s="46" customFormat="1" x14ac:dyDescent="0.2">
      <c r="A213" s="47"/>
      <c r="B213" s="24"/>
      <c r="C213" s="64" t="s">
        <v>87</v>
      </c>
      <c r="D213" s="24"/>
      <c r="E213" s="95">
        <v>46934</v>
      </c>
      <c r="F213" s="24"/>
      <c r="G213" s="35" t="s">
        <v>222</v>
      </c>
      <c r="H213" s="35" t="s">
        <v>112</v>
      </c>
      <c r="I213" s="36">
        <v>-5</v>
      </c>
      <c r="J213" s="24"/>
      <c r="K213" s="3">
        <v>427409.45</v>
      </c>
      <c r="L213" s="4"/>
      <c r="M213" s="2">
        <v>291077.25</v>
      </c>
      <c r="N213" s="2"/>
      <c r="O213" s="2">
        <v>157703</v>
      </c>
      <c r="P213" s="2"/>
      <c r="Q213" s="2">
        <v>22891</v>
      </c>
      <c r="S213" s="110">
        <v>5.36</v>
      </c>
      <c r="U213" s="119">
        <v>6.9</v>
      </c>
      <c r="V213" s="49"/>
    </row>
    <row r="214" spans="1:23" s="46" customFormat="1" x14ac:dyDescent="0.2">
      <c r="A214" s="47"/>
      <c r="B214" s="24"/>
      <c r="C214" s="64" t="s">
        <v>88</v>
      </c>
      <c r="D214" s="24"/>
      <c r="E214" s="95">
        <v>47664</v>
      </c>
      <c r="F214" s="24"/>
      <c r="G214" s="35" t="s">
        <v>222</v>
      </c>
      <c r="H214" s="35" t="s">
        <v>112</v>
      </c>
      <c r="I214" s="36">
        <v>-5</v>
      </c>
      <c r="J214" s="24"/>
      <c r="K214" s="3">
        <v>8348529.6900000004</v>
      </c>
      <c r="L214" s="4"/>
      <c r="M214" s="2">
        <v>4659284.9000000004</v>
      </c>
      <c r="N214" s="2"/>
      <c r="O214" s="2">
        <v>4106671</v>
      </c>
      <c r="P214" s="2"/>
      <c r="Q214" s="2">
        <v>462150</v>
      </c>
      <c r="S214" s="110">
        <v>5.54</v>
      </c>
      <c r="U214" s="119">
        <v>8.9</v>
      </c>
      <c r="V214" s="49"/>
    </row>
    <row r="215" spans="1:23" s="46" customFormat="1" x14ac:dyDescent="0.2">
      <c r="A215" s="47"/>
      <c r="B215" s="24"/>
      <c r="C215" s="64" t="s">
        <v>89</v>
      </c>
      <c r="D215" s="24"/>
      <c r="E215" s="95">
        <v>47664</v>
      </c>
      <c r="F215" s="24"/>
      <c r="G215" s="35" t="s">
        <v>222</v>
      </c>
      <c r="H215" s="35" t="s">
        <v>112</v>
      </c>
      <c r="I215" s="36">
        <v>-5</v>
      </c>
      <c r="J215" s="24"/>
      <c r="K215" s="3">
        <v>2741656.12</v>
      </c>
      <c r="L215" s="4"/>
      <c r="M215" s="2">
        <v>2096368.66</v>
      </c>
      <c r="N215" s="2"/>
      <c r="O215" s="2">
        <v>782370</v>
      </c>
      <c r="P215" s="2"/>
      <c r="Q215" s="2">
        <v>88145</v>
      </c>
      <c r="S215" s="110">
        <v>3.22</v>
      </c>
      <c r="U215" s="119">
        <v>8.9</v>
      </c>
      <c r="V215" s="49"/>
    </row>
    <row r="216" spans="1:23" s="46" customFormat="1" x14ac:dyDescent="0.2">
      <c r="A216" s="47"/>
      <c r="B216" s="24"/>
      <c r="C216" s="64" t="s">
        <v>90</v>
      </c>
      <c r="D216" s="24"/>
      <c r="E216" s="95">
        <v>50586</v>
      </c>
      <c r="F216" s="24"/>
      <c r="G216" s="35" t="s">
        <v>222</v>
      </c>
      <c r="H216" s="35" t="s">
        <v>112</v>
      </c>
      <c r="I216" s="36">
        <v>-5</v>
      </c>
      <c r="J216" s="24"/>
      <c r="K216" s="3">
        <v>420312.34</v>
      </c>
      <c r="L216" s="4"/>
      <c r="M216" s="2">
        <v>302099.96000000002</v>
      </c>
      <c r="N216" s="2"/>
      <c r="O216" s="2">
        <v>139228</v>
      </c>
      <c r="P216" s="2"/>
      <c r="Q216" s="2">
        <v>8379</v>
      </c>
      <c r="S216" s="110">
        <v>1.99</v>
      </c>
      <c r="U216" s="119">
        <v>16.600000000000001</v>
      </c>
      <c r="V216" s="49"/>
    </row>
    <row r="217" spans="1:23" s="46" customFormat="1" x14ac:dyDescent="0.2">
      <c r="A217" s="47"/>
      <c r="B217" s="24"/>
      <c r="C217" s="64" t="s">
        <v>162</v>
      </c>
      <c r="D217" s="24"/>
      <c r="E217" s="95">
        <v>49125</v>
      </c>
      <c r="F217" s="24"/>
      <c r="G217" s="35" t="s">
        <v>222</v>
      </c>
      <c r="H217" s="35" t="s">
        <v>112</v>
      </c>
      <c r="I217" s="36">
        <v>-5</v>
      </c>
      <c r="J217" s="24"/>
      <c r="K217" s="51">
        <v>3746379.34</v>
      </c>
      <c r="L217" s="4"/>
      <c r="M217" s="26">
        <v>2736839.98</v>
      </c>
      <c r="N217" s="2"/>
      <c r="O217" s="26">
        <v>1196858</v>
      </c>
      <c r="P217" s="2"/>
      <c r="Q217" s="26">
        <v>93713</v>
      </c>
      <c r="S217" s="110">
        <v>2.5</v>
      </c>
      <c r="U217" s="119">
        <v>12.8</v>
      </c>
      <c r="V217" s="49"/>
    </row>
    <row r="218" spans="1:23" s="46" customFormat="1" x14ac:dyDescent="0.2">
      <c r="A218" s="47"/>
      <c r="B218" s="24"/>
      <c r="C218" s="64"/>
      <c r="D218" s="24"/>
      <c r="E218" s="94"/>
      <c r="F218" s="24"/>
      <c r="G218" s="35"/>
      <c r="H218" s="35"/>
      <c r="I218" s="36"/>
      <c r="J218" s="24"/>
      <c r="K218" s="3"/>
      <c r="L218" s="4"/>
      <c r="M218" s="2"/>
      <c r="N218" s="2"/>
      <c r="O218" s="2"/>
      <c r="P218" s="2"/>
      <c r="Q218" s="2"/>
      <c r="R218" s="24"/>
      <c r="S218" s="114"/>
      <c r="T218" s="24"/>
      <c r="U218" s="123"/>
      <c r="V218" s="49"/>
    </row>
    <row r="219" spans="1:23" s="46" customFormat="1" x14ac:dyDescent="0.2">
      <c r="A219" s="47"/>
      <c r="B219" s="24"/>
      <c r="C219" s="64" t="s">
        <v>115</v>
      </c>
      <c r="D219" s="24"/>
      <c r="E219" s="94"/>
      <c r="F219" s="24"/>
      <c r="G219" s="35"/>
      <c r="H219" s="35"/>
      <c r="I219" s="36"/>
      <c r="J219" s="24"/>
      <c r="K219" s="3">
        <f>+SUBTOTAL(9,K208:K217)</f>
        <v>35152862.609999999</v>
      </c>
      <c r="L219" s="4"/>
      <c r="M219" s="2">
        <f>+SUBTOTAL(9,M208:M217)</f>
        <v>25139709.710000001</v>
      </c>
      <c r="N219" s="2"/>
      <c r="O219" s="2">
        <f>+SUBTOTAL(9,O208:O217)</f>
        <v>11770796</v>
      </c>
      <c r="P219" s="2"/>
      <c r="Q219" s="2">
        <f>+SUBTOTAL(9,Q208:Q217)</f>
        <v>974036</v>
      </c>
      <c r="R219" s="24"/>
      <c r="S219" s="110">
        <f>Q219/K219*100</f>
        <v>2.7708582678069416</v>
      </c>
      <c r="U219" s="119"/>
      <c r="V219" s="49"/>
      <c r="W219" s="68"/>
    </row>
    <row r="220" spans="1:23" s="46" customFormat="1" x14ac:dyDescent="0.2">
      <c r="A220" s="47"/>
      <c r="B220" s="24"/>
      <c r="C220" s="64"/>
      <c r="D220" s="24"/>
      <c r="E220" s="94"/>
      <c r="F220" s="24"/>
      <c r="G220" s="35"/>
      <c r="H220" s="35"/>
      <c r="I220" s="36"/>
      <c r="J220" s="24"/>
      <c r="K220" s="3"/>
      <c r="L220" s="4"/>
      <c r="M220" s="2"/>
      <c r="N220" s="2"/>
      <c r="O220" s="2"/>
      <c r="P220" s="2"/>
      <c r="Q220" s="2"/>
      <c r="R220" s="24"/>
      <c r="S220" s="110"/>
      <c r="U220" s="119"/>
      <c r="V220" s="49"/>
    </row>
    <row r="221" spans="1:23" s="46" customFormat="1" x14ac:dyDescent="0.2">
      <c r="A221" s="47">
        <v>345.01</v>
      </c>
      <c r="B221" s="24"/>
      <c r="C221" s="64" t="s">
        <v>174</v>
      </c>
      <c r="D221" s="24"/>
      <c r="E221" s="94"/>
      <c r="F221" s="24"/>
      <c r="G221" s="35"/>
      <c r="H221" s="35"/>
      <c r="I221" s="36"/>
      <c r="J221" s="24"/>
      <c r="K221" s="3"/>
      <c r="L221" s="4"/>
      <c r="M221" s="2"/>
      <c r="N221" s="2"/>
      <c r="O221" s="2"/>
      <c r="P221" s="2"/>
      <c r="Q221" s="2"/>
      <c r="R221" s="24"/>
      <c r="S221" s="110"/>
      <c r="U221" s="119"/>
      <c r="V221" s="49"/>
    </row>
    <row r="222" spans="1:23" s="46" customFormat="1" x14ac:dyDescent="0.2">
      <c r="A222" s="47"/>
      <c r="B222" s="24"/>
      <c r="C222" s="64" t="s">
        <v>179</v>
      </c>
      <c r="D222" s="24"/>
      <c r="E222" s="95">
        <v>50221</v>
      </c>
      <c r="F222" s="24"/>
      <c r="G222" s="35" t="s">
        <v>223</v>
      </c>
      <c r="H222" s="35" t="s">
        <v>112</v>
      </c>
      <c r="I222" s="36">
        <v>-5</v>
      </c>
      <c r="J222" s="24"/>
      <c r="K222" s="3">
        <v>69319466.609999999</v>
      </c>
      <c r="L222" s="4"/>
      <c r="M222" s="2">
        <v>25107016.239999998</v>
      </c>
      <c r="N222" s="2"/>
      <c r="O222" s="2">
        <v>47678424</v>
      </c>
      <c r="P222" s="2"/>
      <c r="Q222" s="2">
        <v>3183875</v>
      </c>
      <c r="S222" s="110">
        <v>4.59</v>
      </c>
      <c r="U222" s="119">
        <v>15</v>
      </c>
      <c r="V222" s="49"/>
    </row>
    <row r="223" spans="1:23" s="46" customFormat="1" x14ac:dyDescent="0.2">
      <c r="A223" s="47"/>
      <c r="B223" s="24"/>
      <c r="C223" s="64" t="s">
        <v>165</v>
      </c>
      <c r="D223" s="24"/>
      <c r="E223" s="95">
        <v>47664</v>
      </c>
      <c r="F223" s="24"/>
      <c r="G223" s="35" t="s">
        <v>223</v>
      </c>
      <c r="H223" s="35" t="s">
        <v>112</v>
      </c>
      <c r="I223" s="36">
        <v>-5</v>
      </c>
      <c r="J223" s="24"/>
      <c r="K223" s="3">
        <v>13961494.550000001</v>
      </c>
      <c r="L223" s="4"/>
      <c r="M223" s="2">
        <v>7734781.3499999996</v>
      </c>
      <c r="N223" s="2"/>
      <c r="O223" s="2">
        <v>6924788</v>
      </c>
      <c r="P223" s="2"/>
      <c r="Q223" s="2">
        <v>806007</v>
      </c>
      <c r="S223" s="110">
        <v>5.77</v>
      </c>
      <c r="U223" s="119">
        <v>8.6</v>
      </c>
      <c r="V223" s="49"/>
    </row>
    <row r="224" spans="1:23" s="46" customFormat="1" x14ac:dyDescent="0.2">
      <c r="A224" s="47"/>
      <c r="B224" s="24"/>
      <c r="C224" s="64" t="s">
        <v>166</v>
      </c>
      <c r="D224" s="24"/>
      <c r="E224" s="95">
        <v>48029</v>
      </c>
      <c r="F224" s="24"/>
      <c r="G224" s="35" t="s">
        <v>223</v>
      </c>
      <c r="H224" s="35" t="s">
        <v>112</v>
      </c>
      <c r="I224" s="36">
        <v>-5</v>
      </c>
      <c r="J224" s="24"/>
      <c r="K224" s="51">
        <v>36882060.32</v>
      </c>
      <c r="L224" s="4"/>
      <c r="M224" s="26">
        <v>21278179</v>
      </c>
      <c r="N224" s="2"/>
      <c r="O224" s="26">
        <v>17447984</v>
      </c>
      <c r="P224" s="2"/>
      <c r="Q224" s="26">
        <v>1836738</v>
      </c>
      <c r="S224" s="110">
        <v>4.9800000000000004</v>
      </c>
      <c r="U224" s="119">
        <v>9.5</v>
      </c>
      <c r="V224" s="49"/>
    </row>
    <row r="225" spans="1:23" s="46" customFormat="1" x14ac:dyDescent="0.2">
      <c r="A225" s="47"/>
      <c r="B225" s="24"/>
      <c r="C225" s="64"/>
      <c r="D225" s="24"/>
      <c r="E225" s="94"/>
      <c r="F225" s="24"/>
      <c r="G225" s="35"/>
      <c r="H225" s="35"/>
      <c r="I225" s="36"/>
      <c r="J225" s="24"/>
      <c r="K225" s="3"/>
      <c r="L225" s="4"/>
      <c r="M225" s="2"/>
      <c r="N225" s="2"/>
      <c r="O225" s="2"/>
      <c r="P225" s="2"/>
      <c r="Q225" s="2"/>
      <c r="S225" s="110"/>
      <c r="U225" s="119"/>
      <c r="V225" s="49"/>
    </row>
    <row r="226" spans="1:23" s="46" customFormat="1" x14ac:dyDescent="0.2">
      <c r="A226" s="47"/>
      <c r="B226" s="24"/>
      <c r="C226" s="64" t="s">
        <v>175</v>
      </c>
      <c r="D226" s="24"/>
      <c r="E226" s="94"/>
      <c r="F226" s="24"/>
      <c r="G226" s="35"/>
      <c r="H226" s="35"/>
      <c r="I226" s="36"/>
      <c r="J226" s="24"/>
      <c r="K226" s="3">
        <f>+SUBTOTAL(9,K222:K224)</f>
        <v>120163021.47999999</v>
      </c>
      <c r="L226" s="4"/>
      <c r="M226" s="2">
        <f>+SUBTOTAL(9,M222:M224)</f>
        <v>54119976.589999996</v>
      </c>
      <c r="N226" s="2"/>
      <c r="O226" s="2">
        <f>+SUBTOTAL(9,O222:O224)</f>
        <v>72051196</v>
      </c>
      <c r="P226" s="2"/>
      <c r="Q226" s="2">
        <f>+SUBTOTAL(9,Q222:Q224)</f>
        <v>5826620</v>
      </c>
      <c r="R226" s="24"/>
      <c r="S226" s="110">
        <f>Q226/K226*100</f>
        <v>4.8489293363597605</v>
      </c>
      <c r="U226" s="119"/>
      <c r="V226" s="49"/>
      <c r="W226" s="68"/>
    </row>
    <row r="227" spans="1:23" s="46" customFormat="1" x14ac:dyDescent="0.2">
      <c r="A227" s="47"/>
      <c r="B227" s="24"/>
      <c r="C227" s="67"/>
      <c r="D227" s="24"/>
      <c r="E227" s="94"/>
      <c r="F227" s="24"/>
      <c r="G227" s="35"/>
      <c r="H227" s="35"/>
      <c r="I227" s="36"/>
      <c r="J227" s="24"/>
      <c r="K227" s="3"/>
      <c r="L227" s="4"/>
      <c r="M227" s="97"/>
      <c r="N227" s="2"/>
      <c r="O227" s="2"/>
      <c r="P227" s="2"/>
      <c r="Q227" s="2"/>
      <c r="R227" s="24"/>
      <c r="S227" s="114"/>
      <c r="T227" s="24"/>
      <c r="U227" s="123"/>
      <c r="V227" s="49"/>
    </row>
    <row r="228" spans="1:23" s="46" customFormat="1" x14ac:dyDescent="0.2">
      <c r="A228" s="47">
        <v>346</v>
      </c>
      <c r="B228" s="24"/>
      <c r="C228" s="64" t="s">
        <v>47</v>
      </c>
      <c r="D228" s="24"/>
      <c r="E228" s="94"/>
      <c r="F228" s="24"/>
      <c r="G228" s="35"/>
      <c r="H228" s="35"/>
      <c r="I228" s="36"/>
      <c r="J228" s="24"/>
      <c r="K228" s="3" t="s">
        <v>120</v>
      </c>
      <c r="L228" s="24"/>
      <c r="M228" s="31" t="s">
        <v>120</v>
      </c>
      <c r="N228" s="31"/>
      <c r="O228" s="31" t="s">
        <v>120</v>
      </c>
      <c r="P228" s="31"/>
      <c r="Q228" s="31" t="s">
        <v>120</v>
      </c>
      <c r="R228" s="24"/>
      <c r="S228" s="114"/>
      <c r="T228" s="24"/>
      <c r="U228" s="123"/>
      <c r="V228" s="49"/>
    </row>
    <row r="229" spans="1:23" s="46" customFormat="1" x14ac:dyDescent="0.2">
      <c r="A229" s="47"/>
      <c r="B229" s="24"/>
      <c r="C229" s="67" t="s">
        <v>51</v>
      </c>
      <c r="D229" s="24"/>
      <c r="E229" s="95">
        <v>48760</v>
      </c>
      <c r="F229" s="24"/>
      <c r="G229" s="35" t="s">
        <v>224</v>
      </c>
      <c r="H229" s="35" t="s">
        <v>112</v>
      </c>
      <c r="I229" s="36">
        <v>-5</v>
      </c>
      <c r="J229" s="24"/>
      <c r="K229" s="3">
        <v>792720.88</v>
      </c>
      <c r="L229" s="4"/>
      <c r="M229" s="2">
        <v>294445.15000000002</v>
      </c>
      <c r="N229" s="2"/>
      <c r="O229" s="2">
        <v>537912</v>
      </c>
      <c r="P229" s="2"/>
      <c r="Q229" s="2">
        <v>46968</v>
      </c>
      <c r="S229" s="110">
        <v>5.92</v>
      </c>
      <c r="U229" s="119">
        <v>11.5</v>
      </c>
      <c r="V229" s="49"/>
    </row>
    <row r="230" spans="1:23" s="46" customFormat="1" x14ac:dyDescent="0.2">
      <c r="A230" s="47"/>
      <c r="B230" s="24"/>
      <c r="C230" s="64" t="s">
        <v>124</v>
      </c>
      <c r="D230" s="24"/>
      <c r="E230" s="95">
        <v>52778</v>
      </c>
      <c r="F230" s="24"/>
      <c r="G230" s="35" t="s">
        <v>224</v>
      </c>
      <c r="H230" s="35" t="s">
        <v>112</v>
      </c>
      <c r="I230" s="36">
        <v>-5</v>
      </c>
      <c r="J230" s="24"/>
      <c r="K230" s="3">
        <v>2236679.35</v>
      </c>
      <c r="L230" s="4"/>
      <c r="M230" s="2">
        <v>1800184.27</v>
      </c>
      <c r="N230" s="2"/>
      <c r="O230" s="2">
        <v>548329</v>
      </c>
      <c r="P230" s="2"/>
      <c r="Q230" s="2">
        <v>26554</v>
      </c>
      <c r="S230" s="110">
        <v>1.19</v>
      </c>
      <c r="U230" s="119">
        <v>20.6</v>
      </c>
      <c r="V230" s="49"/>
    </row>
    <row r="231" spans="1:23" s="46" customFormat="1" x14ac:dyDescent="0.2">
      <c r="A231" s="47"/>
      <c r="B231" s="24"/>
      <c r="C231" s="64" t="s">
        <v>125</v>
      </c>
      <c r="D231" s="24"/>
      <c r="E231" s="95">
        <v>53143</v>
      </c>
      <c r="F231" s="24"/>
      <c r="G231" s="35" t="s">
        <v>224</v>
      </c>
      <c r="H231" s="35" t="s">
        <v>112</v>
      </c>
      <c r="I231" s="36">
        <v>-5</v>
      </c>
      <c r="J231" s="24"/>
      <c r="K231" s="3">
        <v>977846.7</v>
      </c>
      <c r="L231" s="4"/>
      <c r="M231" s="2">
        <v>315217.14</v>
      </c>
      <c r="N231" s="2"/>
      <c r="O231" s="2">
        <v>711522</v>
      </c>
      <c r="P231" s="2"/>
      <c r="Q231" s="2">
        <v>32580</v>
      </c>
      <c r="S231" s="110">
        <v>3.33</v>
      </c>
      <c r="U231" s="119">
        <v>21.8</v>
      </c>
      <c r="V231" s="49"/>
    </row>
    <row r="232" spans="1:23" s="46" customFormat="1" x14ac:dyDescent="0.2">
      <c r="A232" s="47"/>
      <c r="B232" s="24"/>
      <c r="C232" s="64" t="s">
        <v>126</v>
      </c>
      <c r="D232" s="24"/>
      <c r="E232" s="95">
        <v>48760</v>
      </c>
      <c r="F232" s="24"/>
      <c r="G232" s="35" t="s">
        <v>224</v>
      </c>
      <c r="H232" s="35" t="s">
        <v>112</v>
      </c>
      <c r="I232" s="36">
        <v>-5</v>
      </c>
      <c r="J232" s="24"/>
      <c r="K232" s="3">
        <v>2315037.5499999998</v>
      </c>
      <c r="L232" s="4"/>
      <c r="M232" s="2">
        <v>1898492.94</v>
      </c>
      <c r="N232" s="2"/>
      <c r="O232" s="2">
        <v>532296</v>
      </c>
      <c r="P232" s="2"/>
      <c r="Q232" s="2">
        <v>45798</v>
      </c>
      <c r="S232" s="110">
        <v>1.98</v>
      </c>
      <c r="U232" s="119">
        <v>11.6</v>
      </c>
      <c r="V232" s="49"/>
    </row>
    <row r="233" spans="1:23" s="46" customFormat="1" x14ac:dyDescent="0.2">
      <c r="A233" s="47"/>
      <c r="B233" s="24"/>
      <c r="C233" s="67" t="s">
        <v>91</v>
      </c>
      <c r="D233" s="24"/>
      <c r="E233" s="95">
        <v>47664</v>
      </c>
      <c r="F233" s="24"/>
      <c r="G233" s="35" t="s">
        <v>224</v>
      </c>
      <c r="H233" s="35" t="s">
        <v>112</v>
      </c>
      <c r="I233" s="36">
        <v>-5</v>
      </c>
      <c r="J233" s="24"/>
      <c r="K233" s="3">
        <v>353337.64</v>
      </c>
      <c r="L233" s="4"/>
      <c r="M233" s="2">
        <v>307108.24</v>
      </c>
      <c r="N233" s="2"/>
      <c r="O233" s="2">
        <v>63896</v>
      </c>
      <c r="P233" s="2"/>
      <c r="Q233" s="2">
        <v>7336</v>
      </c>
      <c r="S233" s="110">
        <v>2.08</v>
      </c>
      <c r="U233" s="119">
        <v>8.6999999999999993</v>
      </c>
      <c r="V233" s="49"/>
    </row>
    <row r="234" spans="1:23" s="46" customFormat="1" x14ac:dyDescent="0.2">
      <c r="A234" s="47"/>
      <c r="B234" s="24"/>
      <c r="C234" s="64" t="s">
        <v>92</v>
      </c>
      <c r="D234" s="24"/>
      <c r="E234" s="95">
        <v>47664</v>
      </c>
      <c r="F234" s="24"/>
      <c r="G234" s="35" t="s">
        <v>224</v>
      </c>
      <c r="H234" s="35" t="s">
        <v>112</v>
      </c>
      <c r="I234" s="36">
        <v>-5</v>
      </c>
      <c r="J234" s="24"/>
      <c r="K234" s="3">
        <v>156087.78</v>
      </c>
      <c r="L234" s="4"/>
      <c r="M234" s="2">
        <v>169068.43</v>
      </c>
      <c r="N234" s="2"/>
      <c r="O234" s="2">
        <v>-5176</v>
      </c>
      <c r="P234" s="2"/>
      <c r="Q234" s="2">
        <v>0</v>
      </c>
      <c r="S234" s="110">
        <v>0</v>
      </c>
      <c r="U234" s="119">
        <v>0</v>
      </c>
      <c r="V234" s="49"/>
    </row>
    <row r="235" spans="1:23" s="46" customFormat="1" x14ac:dyDescent="0.2">
      <c r="A235" s="47"/>
      <c r="B235" s="24"/>
      <c r="C235" s="64" t="s">
        <v>90</v>
      </c>
      <c r="D235" s="24"/>
      <c r="E235" s="95">
        <v>50586</v>
      </c>
      <c r="F235" s="24"/>
      <c r="G235" s="35" t="s">
        <v>224</v>
      </c>
      <c r="H235" s="35" t="s">
        <v>112</v>
      </c>
      <c r="I235" s="36">
        <v>-5</v>
      </c>
      <c r="J235" s="24"/>
      <c r="K235" s="3">
        <v>46462.34</v>
      </c>
      <c r="L235" s="4"/>
      <c r="M235" s="2">
        <v>35888.65</v>
      </c>
      <c r="N235" s="2"/>
      <c r="O235" s="2">
        <v>12897</v>
      </c>
      <c r="P235" s="2"/>
      <c r="Q235" s="2">
        <v>951</v>
      </c>
      <c r="S235" s="110">
        <v>2.0499999999999998</v>
      </c>
      <c r="U235" s="119">
        <v>13.6</v>
      </c>
      <c r="V235" s="49"/>
    </row>
    <row r="236" spans="1:23" s="46" customFormat="1" x14ac:dyDescent="0.2">
      <c r="A236" s="47"/>
      <c r="B236" s="24"/>
      <c r="C236" s="64" t="s">
        <v>162</v>
      </c>
      <c r="D236" s="24"/>
      <c r="E236" s="95">
        <v>49125</v>
      </c>
      <c r="F236" s="24"/>
      <c r="G236" s="35" t="s">
        <v>224</v>
      </c>
      <c r="H236" s="35" t="s">
        <v>112</v>
      </c>
      <c r="I236" s="36">
        <v>-5</v>
      </c>
      <c r="J236" s="24"/>
      <c r="K236" s="51">
        <v>665876</v>
      </c>
      <c r="L236" s="4"/>
      <c r="M236" s="26">
        <v>517671.09</v>
      </c>
      <c r="N236" s="2"/>
      <c r="O236" s="26">
        <v>181499</v>
      </c>
      <c r="P236" s="2"/>
      <c r="Q236" s="26">
        <v>14348</v>
      </c>
      <c r="S236" s="110">
        <v>2.15</v>
      </c>
      <c r="U236" s="119">
        <v>12.6</v>
      </c>
      <c r="V236" s="49"/>
    </row>
    <row r="237" spans="1:23" s="46" customFormat="1" x14ac:dyDescent="0.2">
      <c r="A237" s="47"/>
      <c r="B237" s="24"/>
      <c r="C237" s="64"/>
      <c r="D237" s="24"/>
      <c r="E237" s="94"/>
      <c r="F237" s="24"/>
      <c r="G237" s="35"/>
      <c r="H237" s="35"/>
      <c r="I237" s="36"/>
      <c r="J237" s="24"/>
      <c r="K237" s="3"/>
      <c r="L237" s="4"/>
      <c r="M237" s="2"/>
      <c r="N237" s="2"/>
      <c r="O237" s="2"/>
      <c r="P237" s="2"/>
      <c r="Q237" s="2"/>
      <c r="R237" s="24"/>
      <c r="S237" s="114"/>
      <c r="T237" s="24"/>
      <c r="U237" s="123"/>
      <c r="V237" s="49"/>
    </row>
    <row r="238" spans="1:23" s="46" customFormat="1" x14ac:dyDescent="0.2">
      <c r="A238" s="47"/>
      <c r="B238" s="24"/>
      <c r="C238" s="33" t="s">
        <v>116</v>
      </c>
      <c r="D238" s="24"/>
      <c r="E238" s="94"/>
      <c r="F238" s="24"/>
      <c r="G238" s="35"/>
      <c r="H238" s="35"/>
      <c r="I238" s="36"/>
      <c r="J238" s="24"/>
      <c r="K238" s="3">
        <f>+SUBTOTAL(9,K229:K236)</f>
        <v>7544048.2399999993</v>
      </c>
      <c r="L238" s="4"/>
      <c r="M238" s="2">
        <f>+SUBTOTAL(9,M229:M236)</f>
        <v>5338075.91</v>
      </c>
      <c r="N238" s="2"/>
      <c r="O238" s="2">
        <f>+SUBTOTAL(9,O229:O236)</f>
        <v>2583175</v>
      </c>
      <c r="P238" s="2"/>
      <c r="Q238" s="2">
        <f>+SUBTOTAL(9,Q229:Q236)</f>
        <v>174535</v>
      </c>
      <c r="R238" s="24"/>
      <c r="S238" s="110">
        <f>Q238/K238*100</f>
        <v>2.3135456514525155</v>
      </c>
      <c r="U238" s="119"/>
      <c r="V238" s="49"/>
      <c r="W238" s="68"/>
    </row>
    <row r="239" spans="1:23" s="46" customFormat="1" x14ac:dyDescent="0.2">
      <c r="A239" s="47"/>
      <c r="B239" s="24"/>
      <c r="C239" s="33"/>
      <c r="D239" s="24"/>
      <c r="E239" s="94"/>
      <c r="F239" s="24"/>
      <c r="G239" s="35"/>
      <c r="H239" s="35"/>
      <c r="I239" s="36"/>
      <c r="J239" s="24"/>
      <c r="K239" s="3"/>
      <c r="L239" s="4"/>
      <c r="M239" s="2"/>
      <c r="N239" s="2"/>
      <c r="O239" s="2"/>
      <c r="P239" s="2"/>
      <c r="Q239" s="2"/>
      <c r="R239" s="24"/>
      <c r="S239" s="110"/>
      <c r="U239" s="119"/>
      <c r="V239" s="49"/>
    </row>
    <row r="240" spans="1:23" s="46" customFormat="1" x14ac:dyDescent="0.2">
      <c r="A240" s="47">
        <v>346.01</v>
      </c>
      <c r="B240" s="24"/>
      <c r="C240" s="64" t="s">
        <v>170</v>
      </c>
      <c r="D240" s="24"/>
      <c r="E240" s="94"/>
      <c r="F240" s="24"/>
      <c r="G240" s="35"/>
      <c r="H240" s="35"/>
      <c r="I240" s="36"/>
      <c r="J240" s="24"/>
      <c r="K240" s="3"/>
      <c r="L240" s="4"/>
      <c r="M240" s="2"/>
      <c r="N240" s="2"/>
      <c r="O240" s="2"/>
      <c r="P240" s="2"/>
      <c r="Q240" s="2"/>
      <c r="R240" s="24"/>
      <c r="S240" s="110"/>
      <c r="U240" s="119"/>
      <c r="V240" s="49"/>
    </row>
    <row r="241" spans="1:23" s="46" customFormat="1" x14ac:dyDescent="0.2">
      <c r="A241" s="47"/>
      <c r="B241" s="24"/>
      <c r="C241" s="64" t="s">
        <v>179</v>
      </c>
      <c r="D241" s="24"/>
      <c r="E241" s="95">
        <v>50221</v>
      </c>
      <c r="F241" s="24"/>
      <c r="G241" s="35" t="s">
        <v>225</v>
      </c>
      <c r="H241" s="35" t="s">
        <v>112</v>
      </c>
      <c r="I241" s="36">
        <v>-5</v>
      </c>
      <c r="J241" s="24"/>
      <c r="K241" s="3">
        <v>2820158.96</v>
      </c>
      <c r="L241" s="4"/>
      <c r="M241" s="2">
        <v>1117388.1499999999</v>
      </c>
      <c r="N241" s="2"/>
      <c r="O241" s="2">
        <v>1843779</v>
      </c>
      <c r="P241" s="2"/>
      <c r="Q241" s="2">
        <v>118571</v>
      </c>
      <c r="S241" s="110">
        <v>4.2</v>
      </c>
      <c r="U241" s="119">
        <v>15.5</v>
      </c>
      <c r="V241" s="49"/>
    </row>
    <row r="242" spans="1:23" s="46" customFormat="1" x14ac:dyDescent="0.2">
      <c r="A242" s="87"/>
      <c r="B242" s="24"/>
      <c r="C242" s="64" t="s">
        <v>165</v>
      </c>
      <c r="D242" s="24"/>
      <c r="E242" s="95">
        <v>47664</v>
      </c>
      <c r="F242" s="24"/>
      <c r="G242" s="35" t="s">
        <v>225</v>
      </c>
      <c r="H242" s="35" t="s">
        <v>112</v>
      </c>
      <c r="I242" s="36">
        <v>-5</v>
      </c>
      <c r="J242" s="24"/>
      <c r="K242" s="3">
        <v>479164.8</v>
      </c>
      <c r="L242" s="4"/>
      <c r="M242" s="2">
        <v>245235.20000000001</v>
      </c>
      <c r="N242" s="2"/>
      <c r="O242" s="2">
        <v>257888</v>
      </c>
      <c r="P242" s="2"/>
      <c r="Q242" s="2">
        <v>29089</v>
      </c>
      <c r="S242" s="110">
        <v>6.07</v>
      </c>
      <c r="U242" s="119">
        <v>8.9</v>
      </c>
      <c r="V242" s="49"/>
    </row>
    <row r="243" spans="1:23" s="46" customFormat="1" x14ac:dyDescent="0.2">
      <c r="A243" s="47"/>
      <c r="B243" s="24"/>
      <c r="C243" s="64" t="s">
        <v>166</v>
      </c>
      <c r="D243" s="24"/>
      <c r="E243" s="95">
        <v>48029</v>
      </c>
      <c r="F243" s="24"/>
      <c r="G243" s="35" t="s">
        <v>225</v>
      </c>
      <c r="H243" s="35" t="s">
        <v>112</v>
      </c>
      <c r="I243" s="36">
        <v>-5</v>
      </c>
      <c r="J243" s="24"/>
      <c r="K243" s="51">
        <v>734215.18</v>
      </c>
      <c r="L243" s="4"/>
      <c r="M243" s="26">
        <v>344388.61</v>
      </c>
      <c r="N243" s="2"/>
      <c r="O243" s="26">
        <v>426537</v>
      </c>
      <c r="P243" s="2"/>
      <c r="Q243" s="26">
        <v>43330</v>
      </c>
      <c r="S243" s="110">
        <v>5.9</v>
      </c>
      <c r="U243" s="119">
        <v>9.8000000000000007</v>
      </c>
      <c r="V243" s="49"/>
    </row>
    <row r="244" spans="1:23" s="46" customFormat="1" x14ac:dyDescent="0.2">
      <c r="A244" s="47"/>
      <c r="B244" s="24"/>
      <c r="C244" s="33"/>
      <c r="D244" s="24"/>
      <c r="E244" s="94"/>
      <c r="F244" s="24"/>
      <c r="G244" s="35"/>
      <c r="H244" s="35"/>
      <c r="I244" s="36"/>
      <c r="J244" s="24"/>
      <c r="K244" s="3"/>
      <c r="L244" s="4"/>
      <c r="M244" s="2"/>
      <c r="N244" s="2"/>
      <c r="O244" s="2"/>
      <c r="P244" s="2"/>
      <c r="Q244" s="2"/>
      <c r="R244" s="24"/>
      <c r="S244" s="110"/>
      <c r="U244" s="119"/>
      <c r="V244" s="49"/>
    </row>
    <row r="245" spans="1:23" s="46" customFormat="1" x14ac:dyDescent="0.2">
      <c r="A245" s="47"/>
      <c r="B245" s="24"/>
      <c r="C245" s="33" t="s">
        <v>173</v>
      </c>
      <c r="D245" s="24"/>
      <c r="E245" s="94"/>
      <c r="F245" s="24"/>
      <c r="G245" s="35"/>
      <c r="H245" s="35"/>
      <c r="I245" s="36"/>
      <c r="J245" s="24"/>
      <c r="K245" s="3">
        <f>+SUBTOTAL(9,K241:K243)</f>
        <v>4033538.94</v>
      </c>
      <c r="L245" s="4"/>
      <c r="M245" s="2">
        <f>+SUBTOTAL(9,M241:M243)</f>
        <v>1707011.96</v>
      </c>
      <c r="N245" s="2"/>
      <c r="O245" s="2">
        <f>+SUBTOTAL(9,O241:O243)</f>
        <v>2528204</v>
      </c>
      <c r="P245" s="2"/>
      <c r="Q245" s="2">
        <f>+SUBTOTAL(9,Q241:Q243)</f>
        <v>190990</v>
      </c>
      <c r="R245" s="24"/>
      <c r="S245" s="110">
        <f>Q245/K245*100</f>
        <v>4.735047878327908</v>
      </c>
      <c r="U245" s="119"/>
      <c r="V245" s="49"/>
      <c r="W245" s="68"/>
    </row>
    <row r="246" spans="1:23" s="46" customFormat="1" x14ac:dyDescent="0.2">
      <c r="A246" s="47"/>
      <c r="B246" s="24"/>
      <c r="C246" s="64"/>
      <c r="D246" s="24"/>
      <c r="E246" s="94"/>
      <c r="F246" s="24"/>
      <c r="G246" s="35"/>
      <c r="H246" s="35"/>
      <c r="I246" s="36"/>
      <c r="J246" s="24"/>
      <c r="K246" s="3"/>
      <c r="L246" s="4"/>
      <c r="M246" s="2"/>
      <c r="N246" s="2"/>
      <c r="O246" s="2"/>
      <c r="P246" s="2"/>
      <c r="Q246" s="2"/>
      <c r="R246" s="24"/>
      <c r="S246" s="115"/>
      <c r="T246" s="24"/>
      <c r="U246" s="124"/>
      <c r="V246" s="49"/>
    </row>
    <row r="247" spans="1:23" s="46" customFormat="1" x14ac:dyDescent="0.2">
      <c r="A247" s="47">
        <v>346.1</v>
      </c>
      <c r="B247" s="24"/>
      <c r="C247" s="64" t="s">
        <v>67</v>
      </c>
      <c r="D247" s="24"/>
      <c r="E247" s="94"/>
      <c r="F247" s="24"/>
      <c r="G247" s="35"/>
      <c r="H247" s="35"/>
      <c r="I247" s="36"/>
      <c r="J247" s="24"/>
      <c r="K247" s="3" t="s">
        <v>120</v>
      </c>
      <c r="L247" s="4"/>
      <c r="M247" s="2" t="s">
        <v>120</v>
      </c>
      <c r="N247" s="2"/>
      <c r="O247" s="2" t="s">
        <v>120</v>
      </c>
      <c r="P247" s="2"/>
      <c r="Q247" s="2" t="s">
        <v>120</v>
      </c>
      <c r="R247" s="24"/>
      <c r="S247" s="114"/>
      <c r="T247" s="24"/>
      <c r="U247" s="123"/>
      <c r="V247" s="49"/>
    </row>
    <row r="248" spans="1:23" s="46" customFormat="1" x14ac:dyDescent="0.2">
      <c r="A248" s="47"/>
      <c r="B248" s="24"/>
      <c r="C248" s="64" t="s">
        <v>93</v>
      </c>
      <c r="D248" s="24"/>
      <c r="E248" s="95">
        <v>46934</v>
      </c>
      <c r="F248" s="24"/>
      <c r="G248" s="35" t="s">
        <v>215</v>
      </c>
      <c r="H248" s="35" t="s">
        <v>112</v>
      </c>
      <c r="I248" s="36">
        <v>0</v>
      </c>
      <c r="J248" s="24"/>
      <c r="K248" s="3">
        <v>536055.93000000005</v>
      </c>
      <c r="L248" s="4"/>
      <c r="M248" s="2">
        <v>292047.38</v>
      </c>
      <c r="N248" s="2"/>
      <c r="O248" s="2">
        <v>244009</v>
      </c>
      <c r="P248" s="2"/>
      <c r="Q248" s="2">
        <v>37337</v>
      </c>
      <c r="S248" s="110">
        <v>6.97</v>
      </c>
      <c r="U248" s="119">
        <v>6.5</v>
      </c>
      <c r="V248" s="49"/>
    </row>
    <row r="249" spans="1:23" s="46" customFormat="1" x14ac:dyDescent="0.2">
      <c r="A249" s="47"/>
      <c r="B249" s="24"/>
      <c r="C249" s="64" t="s">
        <v>183</v>
      </c>
      <c r="D249" s="24"/>
      <c r="E249" s="95">
        <v>52047</v>
      </c>
      <c r="F249" s="24"/>
      <c r="G249" s="35" t="s">
        <v>215</v>
      </c>
      <c r="H249" s="35" t="s">
        <v>112</v>
      </c>
      <c r="I249" s="36">
        <v>0</v>
      </c>
      <c r="J249" s="24"/>
      <c r="K249" s="3">
        <v>57975.360000000001</v>
      </c>
      <c r="L249" s="4"/>
      <c r="M249" s="2">
        <v>28335.65</v>
      </c>
      <c r="N249" s="2"/>
      <c r="O249" s="2">
        <v>29640</v>
      </c>
      <c r="P249" s="2"/>
      <c r="Q249" s="2">
        <v>2673</v>
      </c>
      <c r="S249" s="110">
        <v>4.6100000000000003</v>
      </c>
      <c r="U249" s="119">
        <v>11.1</v>
      </c>
      <c r="V249" s="49"/>
    </row>
    <row r="250" spans="1:23" s="46" customFormat="1" x14ac:dyDescent="0.2">
      <c r="A250" s="47"/>
      <c r="B250" s="24"/>
      <c r="C250" s="64" t="s">
        <v>124</v>
      </c>
      <c r="D250" s="24"/>
      <c r="E250" s="95">
        <v>52778</v>
      </c>
      <c r="F250" s="24"/>
      <c r="G250" s="35" t="s">
        <v>215</v>
      </c>
      <c r="H250" s="35" t="s">
        <v>112</v>
      </c>
      <c r="I250" s="36">
        <v>0</v>
      </c>
      <c r="J250" s="24"/>
      <c r="K250" s="3">
        <v>636867.42000000004</v>
      </c>
      <c r="L250" s="4"/>
      <c r="M250" s="2">
        <v>238484.48000000001</v>
      </c>
      <c r="N250" s="2"/>
      <c r="O250" s="2">
        <v>398383</v>
      </c>
      <c r="P250" s="2"/>
      <c r="Q250" s="2">
        <v>32249</v>
      </c>
      <c r="S250" s="110">
        <v>5.0599999999999996</v>
      </c>
      <c r="U250" s="119">
        <v>12.4</v>
      </c>
      <c r="V250" s="49"/>
    </row>
    <row r="251" spans="1:23" s="46" customFormat="1" x14ac:dyDescent="0.2">
      <c r="A251" s="47"/>
      <c r="B251" s="24"/>
      <c r="C251" s="64" t="s">
        <v>125</v>
      </c>
      <c r="D251" s="24"/>
      <c r="E251" s="95">
        <v>53143</v>
      </c>
      <c r="F251" s="24"/>
      <c r="G251" s="35" t="s">
        <v>215</v>
      </c>
      <c r="H251" s="35" t="s">
        <v>112</v>
      </c>
      <c r="I251" s="36">
        <v>0</v>
      </c>
      <c r="J251" s="24"/>
      <c r="K251" s="3">
        <v>691155.51</v>
      </c>
      <c r="L251" s="4"/>
      <c r="M251" s="2">
        <v>290318.43</v>
      </c>
      <c r="N251" s="2"/>
      <c r="O251" s="2">
        <v>400837</v>
      </c>
      <c r="P251" s="2"/>
      <c r="Q251" s="2">
        <v>29610</v>
      </c>
      <c r="S251" s="110">
        <v>4.28</v>
      </c>
      <c r="U251" s="119">
        <v>13.5</v>
      </c>
      <c r="V251" s="49"/>
    </row>
    <row r="252" spans="1:23" s="46" customFormat="1" x14ac:dyDescent="0.2">
      <c r="A252" s="47"/>
      <c r="B252" s="24"/>
      <c r="C252" s="64" t="s">
        <v>126</v>
      </c>
      <c r="D252" s="24"/>
      <c r="E252" s="95">
        <v>48760</v>
      </c>
      <c r="F252" s="24"/>
      <c r="G252" s="35" t="s">
        <v>215</v>
      </c>
      <c r="H252" s="35" t="s">
        <v>112</v>
      </c>
      <c r="I252" s="36">
        <v>0</v>
      </c>
      <c r="J252" s="24"/>
      <c r="K252" s="3">
        <v>420104.17</v>
      </c>
      <c r="L252" s="4"/>
      <c r="M252" s="2">
        <v>170084.59</v>
      </c>
      <c r="N252" s="2"/>
      <c r="O252" s="2">
        <v>250020</v>
      </c>
      <c r="P252" s="2"/>
      <c r="Q252" s="2">
        <v>24993</v>
      </c>
      <c r="S252" s="110">
        <v>5.95</v>
      </c>
      <c r="U252" s="119">
        <v>10</v>
      </c>
      <c r="V252" s="49"/>
    </row>
    <row r="253" spans="1:23" s="46" customFormat="1" x14ac:dyDescent="0.2">
      <c r="A253" s="47"/>
      <c r="B253" s="53"/>
      <c r="C253" s="64" t="s">
        <v>87</v>
      </c>
      <c r="D253" s="53"/>
      <c r="E253" s="95">
        <v>46934</v>
      </c>
      <c r="F253" s="53"/>
      <c r="G253" s="35" t="s">
        <v>215</v>
      </c>
      <c r="H253" s="35" t="s">
        <v>112</v>
      </c>
      <c r="I253" s="36">
        <v>0</v>
      </c>
      <c r="J253" s="24"/>
      <c r="K253" s="3">
        <v>10249.280000000001</v>
      </c>
      <c r="L253" s="4"/>
      <c r="M253" s="2">
        <v>10138.08</v>
      </c>
      <c r="N253" s="2"/>
      <c r="O253" s="2">
        <v>111</v>
      </c>
      <c r="P253" s="2"/>
      <c r="Q253" s="2">
        <v>19</v>
      </c>
      <c r="S253" s="110">
        <v>0.19</v>
      </c>
      <c r="U253" s="119">
        <v>5.8</v>
      </c>
      <c r="V253" s="49"/>
    </row>
    <row r="254" spans="1:23" s="46" customFormat="1" x14ac:dyDescent="0.2">
      <c r="A254" s="47"/>
      <c r="B254" s="24"/>
      <c r="C254" s="64" t="s">
        <v>88</v>
      </c>
      <c r="D254" s="24"/>
      <c r="E254" s="95">
        <v>47664</v>
      </c>
      <c r="F254" s="24"/>
      <c r="G254" s="35" t="s">
        <v>215</v>
      </c>
      <c r="H254" s="35" t="s">
        <v>112</v>
      </c>
      <c r="I254" s="36">
        <v>0</v>
      </c>
      <c r="J254" s="24"/>
      <c r="K254" s="3">
        <v>609967.99</v>
      </c>
      <c r="L254" s="4"/>
      <c r="M254" s="2">
        <v>501614.02</v>
      </c>
      <c r="N254" s="2"/>
      <c r="O254" s="2">
        <v>108354</v>
      </c>
      <c r="P254" s="2"/>
      <c r="Q254" s="2">
        <v>12610</v>
      </c>
      <c r="S254" s="110">
        <v>2.0699999999999998</v>
      </c>
      <c r="U254" s="119">
        <v>8.6</v>
      </c>
      <c r="V254" s="49"/>
    </row>
    <row r="255" spans="1:23" s="46" customFormat="1" x14ac:dyDescent="0.2">
      <c r="A255" s="47"/>
      <c r="B255" s="24"/>
      <c r="C255" s="64" t="s">
        <v>89</v>
      </c>
      <c r="D255" s="24"/>
      <c r="E255" s="95">
        <v>47664</v>
      </c>
      <c r="F255" s="24"/>
      <c r="G255" s="35" t="s">
        <v>215</v>
      </c>
      <c r="H255" s="35" t="s">
        <v>112</v>
      </c>
      <c r="I255" s="36">
        <v>0</v>
      </c>
      <c r="J255" s="24"/>
      <c r="K255" s="3">
        <v>410987.92</v>
      </c>
      <c r="L255" s="4"/>
      <c r="M255" s="2">
        <v>245862.56</v>
      </c>
      <c r="N255" s="2"/>
      <c r="O255" s="2">
        <v>165125</v>
      </c>
      <c r="P255" s="2"/>
      <c r="Q255" s="2">
        <v>21859</v>
      </c>
      <c r="S255" s="110">
        <v>5.32</v>
      </c>
      <c r="U255" s="119">
        <v>7.6</v>
      </c>
      <c r="V255" s="49"/>
    </row>
    <row r="256" spans="1:23" s="46" customFormat="1" x14ac:dyDescent="0.2">
      <c r="A256" s="47"/>
      <c r="B256" s="24"/>
      <c r="C256" s="64" t="s">
        <v>90</v>
      </c>
      <c r="D256" s="24"/>
      <c r="E256" s="95">
        <v>50586</v>
      </c>
      <c r="F256" s="24"/>
      <c r="G256" s="35" t="s">
        <v>215</v>
      </c>
      <c r="H256" s="35" t="s">
        <v>112</v>
      </c>
      <c r="I256" s="36">
        <v>0</v>
      </c>
      <c r="J256" s="24"/>
      <c r="K256" s="3">
        <v>347330.67</v>
      </c>
      <c r="L256" s="4"/>
      <c r="M256" s="2">
        <v>226319.3</v>
      </c>
      <c r="N256" s="2"/>
      <c r="O256" s="2">
        <v>121011</v>
      </c>
      <c r="P256" s="2"/>
      <c r="Q256" s="2">
        <v>9238</v>
      </c>
      <c r="S256" s="110">
        <v>2.66</v>
      </c>
      <c r="U256" s="119">
        <v>13.1</v>
      </c>
      <c r="V256" s="49"/>
    </row>
    <row r="257" spans="1:23" s="46" customFormat="1" x14ac:dyDescent="0.2">
      <c r="A257" s="47"/>
      <c r="B257" s="24"/>
      <c r="C257" s="64" t="s">
        <v>162</v>
      </c>
      <c r="D257" s="24"/>
      <c r="E257" s="95">
        <v>49125</v>
      </c>
      <c r="F257" s="24"/>
      <c r="G257" s="35" t="s">
        <v>215</v>
      </c>
      <c r="H257" s="35" t="s">
        <v>112</v>
      </c>
      <c r="I257" s="36">
        <v>0</v>
      </c>
      <c r="J257" s="24"/>
      <c r="K257" s="51">
        <v>49395.040000000001</v>
      </c>
      <c r="L257" s="4"/>
      <c r="M257" s="26">
        <v>10510.99</v>
      </c>
      <c r="N257" s="2"/>
      <c r="O257" s="26">
        <v>38884</v>
      </c>
      <c r="P257" s="2"/>
      <c r="Q257" s="26">
        <v>3103</v>
      </c>
      <c r="S257" s="110">
        <v>6.28</v>
      </c>
      <c r="U257" s="119">
        <v>12.5</v>
      </c>
      <c r="V257" s="49"/>
    </row>
    <row r="258" spans="1:23" s="46" customFormat="1" x14ac:dyDescent="0.2">
      <c r="A258" s="47"/>
      <c r="B258" s="24"/>
      <c r="C258" s="64"/>
      <c r="D258" s="24"/>
      <c r="E258" s="94"/>
      <c r="F258" s="24"/>
      <c r="G258" s="35"/>
      <c r="H258" s="35"/>
      <c r="I258" s="36"/>
      <c r="J258" s="24"/>
      <c r="K258" s="3"/>
      <c r="L258" s="24"/>
      <c r="M258" s="31"/>
      <c r="N258" s="31"/>
      <c r="O258" s="31"/>
      <c r="P258" s="31"/>
      <c r="Q258" s="31"/>
      <c r="R258" s="24"/>
      <c r="S258" s="114"/>
      <c r="T258" s="24"/>
      <c r="U258" s="123"/>
      <c r="V258" s="49"/>
    </row>
    <row r="259" spans="1:23" s="46" customFormat="1" x14ac:dyDescent="0.2">
      <c r="A259" s="47"/>
      <c r="B259" s="24"/>
      <c r="C259" s="64" t="s">
        <v>117</v>
      </c>
      <c r="D259" s="24"/>
      <c r="E259" s="94"/>
      <c r="F259" s="24"/>
      <c r="G259" s="35"/>
      <c r="H259" s="35"/>
      <c r="I259" s="36"/>
      <c r="J259" s="24"/>
      <c r="K259" s="3">
        <f>+SUBTOTAL(9,K248:K257)</f>
        <v>3770089.29</v>
      </c>
      <c r="L259" s="24"/>
      <c r="M259" s="2">
        <f>+SUBTOTAL(9,M248:M257)</f>
        <v>2013715.48</v>
      </c>
      <c r="N259" s="31"/>
      <c r="O259" s="2">
        <f>+SUBTOTAL(9,O248:O257)</f>
        <v>1756374</v>
      </c>
      <c r="P259" s="31"/>
      <c r="Q259" s="2">
        <f>+SUBTOTAL(9,Q248:Q257)</f>
        <v>173691</v>
      </c>
      <c r="R259" s="24"/>
      <c r="S259" s="110">
        <f>Q259/K259*100</f>
        <v>4.6070792132352922</v>
      </c>
      <c r="U259" s="119"/>
      <c r="V259" s="49"/>
      <c r="W259" s="68"/>
    </row>
    <row r="260" spans="1:23" s="46" customFormat="1" x14ac:dyDescent="0.2">
      <c r="A260" s="47"/>
      <c r="B260" s="24"/>
      <c r="C260" s="64"/>
      <c r="D260" s="24"/>
      <c r="E260" s="94"/>
      <c r="F260" s="24"/>
      <c r="G260" s="35"/>
      <c r="H260" s="35"/>
      <c r="I260" s="36"/>
      <c r="J260" s="24"/>
      <c r="K260" s="3"/>
      <c r="L260" s="24"/>
      <c r="M260" s="31"/>
      <c r="N260" s="31"/>
      <c r="O260" s="31"/>
      <c r="P260" s="31"/>
      <c r="Q260" s="31"/>
      <c r="R260" s="24"/>
      <c r="S260" s="110"/>
      <c r="U260" s="119"/>
      <c r="V260" s="49"/>
    </row>
    <row r="261" spans="1:23" s="46" customFormat="1" x14ac:dyDescent="0.2">
      <c r="A261" s="47">
        <v>346.11</v>
      </c>
      <c r="B261" s="24"/>
      <c r="C261" s="64" t="s">
        <v>171</v>
      </c>
      <c r="D261" s="24"/>
      <c r="E261" s="94"/>
      <c r="F261" s="24"/>
      <c r="G261" s="35"/>
      <c r="H261" s="35"/>
      <c r="I261" s="36"/>
      <c r="J261" s="24"/>
      <c r="K261" s="3"/>
      <c r="L261" s="24"/>
      <c r="M261" s="31"/>
      <c r="N261" s="31"/>
      <c r="O261" s="31"/>
      <c r="P261" s="31"/>
      <c r="Q261" s="31"/>
      <c r="R261" s="24"/>
      <c r="S261" s="110"/>
      <c r="U261" s="119"/>
      <c r="V261" s="49"/>
    </row>
    <row r="262" spans="1:23" s="46" customFormat="1" x14ac:dyDescent="0.2">
      <c r="A262" s="47"/>
      <c r="B262" s="24"/>
      <c r="C262" s="64" t="s">
        <v>179</v>
      </c>
      <c r="D262" s="24"/>
      <c r="E262" s="95">
        <v>50221</v>
      </c>
      <c r="F262" s="24"/>
      <c r="G262" s="35" t="s">
        <v>215</v>
      </c>
      <c r="H262" s="35" t="s">
        <v>112</v>
      </c>
      <c r="I262" s="36">
        <v>0</v>
      </c>
      <c r="J262" s="24"/>
      <c r="K262" s="3">
        <v>174368.54</v>
      </c>
      <c r="L262" s="4"/>
      <c r="M262" s="2">
        <v>51855.13</v>
      </c>
      <c r="N262" s="2"/>
      <c r="O262" s="2">
        <v>122513</v>
      </c>
      <c r="P262" s="2"/>
      <c r="Q262" s="2">
        <v>9026</v>
      </c>
      <c r="S262" s="110">
        <v>5.18</v>
      </c>
      <c r="U262" s="119">
        <v>13.6</v>
      </c>
      <c r="V262" s="49"/>
    </row>
    <row r="263" spans="1:23" s="46" customFormat="1" x14ac:dyDescent="0.2">
      <c r="A263" s="47"/>
      <c r="B263" s="24"/>
      <c r="C263" s="64" t="s">
        <v>165</v>
      </c>
      <c r="D263" s="24"/>
      <c r="E263" s="95">
        <v>47664</v>
      </c>
      <c r="F263" s="24"/>
      <c r="G263" s="35" t="s">
        <v>215</v>
      </c>
      <c r="H263" s="35" t="s">
        <v>112</v>
      </c>
      <c r="I263" s="36">
        <v>0</v>
      </c>
      <c r="J263" s="24"/>
      <c r="K263" s="3">
        <v>381207.72</v>
      </c>
      <c r="L263" s="4"/>
      <c r="M263" s="2">
        <v>233328.72</v>
      </c>
      <c r="N263" s="2"/>
      <c r="O263" s="2">
        <v>147879</v>
      </c>
      <c r="P263" s="2"/>
      <c r="Q263" s="2">
        <v>19129</v>
      </c>
      <c r="S263" s="110">
        <v>5.0199999999999996</v>
      </c>
      <c r="U263" s="119">
        <v>7.7</v>
      </c>
      <c r="V263" s="49"/>
    </row>
    <row r="264" spans="1:23" s="46" customFormat="1" x14ac:dyDescent="0.2">
      <c r="A264" s="47"/>
      <c r="B264" s="24"/>
      <c r="C264" s="64" t="s">
        <v>166</v>
      </c>
      <c r="D264" s="24"/>
      <c r="E264" s="95">
        <v>48029</v>
      </c>
      <c r="F264" s="24"/>
      <c r="G264" s="35" t="s">
        <v>215</v>
      </c>
      <c r="H264" s="35" t="s">
        <v>112</v>
      </c>
      <c r="I264" s="36">
        <v>0</v>
      </c>
      <c r="J264" s="24"/>
      <c r="K264" s="51">
        <v>348289.53</v>
      </c>
      <c r="L264" s="4"/>
      <c r="M264" s="26">
        <v>154830.44</v>
      </c>
      <c r="N264" s="2"/>
      <c r="O264" s="26">
        <v>193459</v>
      </c>
      <c r="P264" s="2"/>
      <c r="Q264" s="26">
        <v>21074</v>
      </c>
      <c r="S264" s="110">
        <v>6.05</v>
      </c>
      <c r="U264" s="119">
        <v>9.1999999999999993</v>
      </c>
      <c r="V264" s="49"/>
    </row>
    <row r="265" spans="1:23" s="46" customFormat="1" x14ac:dyDescent="0.2">
      <c r="A265" s="47"/>
      <c r="B265" s="24"/>
      <c r="C265" s="64"/>
      <c r="D265" s="24"/>
      <c r="E265" s="94"/>
      <c r="F265" s="24"/>
      <c r="G265" s="35"/>
      <c r="H265" s="35"/>
      <c r="I265" s="36"/>
      <c r="J265" s="24"/>
      <c r="K265" s="3"/>
      <c r="L265" s="24"/>
      <c r="M265" s="31"/>
      <c r="N265" s="31"/>
      <c r="O265" s="31"/>
      <c r="P265" s="31"/>
      <c r="Q265" s="31"/>
      <c r="R265" s="24"/>
      <c r="S265" s="110"/>
      <c r="U265" s="119"/>
      <c r="V265" s="49"/>
    </row>
    <row r="266" spans="1:23" s="46" customFormat="1" x14ac:dyDescent="0.2">
      <c r="A266" s="47"/>
      <c r="B266" s="24"/>
      <c r="C266" s="64" t="s">
        <v>172</v>
      </c>
      <c r="D266" s="24"/>
      <c r="E266" s="94"/>
      <c r="F266" s="24"/>
      <c r="G266" s="35"/>
      <c r="H266" s="35"/>
      <c r="I266" s="36"/>
      <c r="J266" s="24"/>
      <c r="K266" s="3">
        <f>+SUBTOTAL(9,K262:K264)</f>
        <v>903865.79</v>
      </c>
      <c r="L266" s="4"/>
      <c r="M266" s="2">
        <f>+SUBTOTAL(9,M262:M264)</f>
        <v>440014.29</v>
      </c>
      <c r="N266" s="2"/>
      <c r="O266" s="2">
        <f>+SUBTOTAL(9,O262:O264)</f>
        <v>463851</v>
      </c>
      <c r="P266" s="2"/>
      <c r="Q266" s="2">
        <f>+SUBTOTAL(9,Q262:Q264)</f>
        <v>49229</v>
      </c>
      <c r="R266" s="24"/>
      <c r="S266" s="110">
        <f>Q266/K266*100</f>
        <v>5.4464944402863171</v>
      </c>
      <c r="T266" s="24"/>
      <c r="U266" s="119"/>
      <c r="V266" s="49"/>
    </row>
    <row r="267" spans="1:23" s="46" customFormat="1" x14ac:dyDescent="0.2">
      <c r="A267" s="47"/>
      <c r="B267" s="24"/>
      <c r="C267" s="64"/>
      <c r="D267" s="24"/>
      <c r="E267" s="94"/>
      <c r="F267" s="24"/>
      <c r="G267" s="35"/>
      <c r="H267" s="35"/>
      <c r="I267" s="36"/>
      <c r="J267" s="24"/>
      <c r="K267" s="3"/>
      <c r="L267" s="4"/>
      <c r="M267" s="2"/>
      <c r="N267" s="2"/>
      <c r="O267" s="2"/>
      <c r="P267" s="2"/>
      <c r="Q267" s="2"/>
      <c r="R267" s="24"/>
      <c r="S267" s="110"/>
      <c r="T267" s="24"/>
      <c r="U267" s="119"/>
      <c r="V267" s="49"/>
    </row>
    <row r="268" spans="1:23" s="46" customFormat="1" x14ac:dyDescent="0.2">
      <c r="A268" s="47">
        <v>348</v>
      </c>
      <c r="B268" s="24"/>
      <c r="C268" s="64" t="s">
        <v>201</v>
      </c>
      <c r="D268" s="24"/>
      <c r="E268" s="95" t="s">
        <v>123</v>
      </c>
      <c r="F268" s="24"/>
      <c r="G268" s="35" t="s">
        <v>226</v>
      </c>
      <c r="H268" s="35"/>
      <c r="I268" s="36">
        <v>0</v>
      </c>
      <c r="J268" s="24"/>
      <c r="K268" s="51">
        <v>5025581.3</v>
      </c>
      <c r="L268" s="4"/>
      <c r="M268" s="26">
        <v>1273308.0900000001</v>
      </c>
      <c r="N268" s="2"/>
      <c r="O268" s="26">
        <v>3752273</v>
      </c>
      <c r="P268" s="2"/>
      <c r="Q268" s="26">
        <v>248906</v>
      </c>
      <c r="S268" s="110">
        <v>4.95</v>
      </c>
      <c r="U268" s="119">
        <v>15.1</v>
      </c>
      <c r="V268" s="49"/>
      <c r="W268" s="68"/>
    </row>
    <row r="269" spans="1:23" s="46" customFormat="1" x14ac:dyDescent="0.2">
      <c r="A269" s="47"/>
      <c r="B269" s="24"/>
      <c r="C269" s="64"/>
      <c r="D269" s="24"/>
      <c r="E269" s="94"/>
      <c r="F269" s="24"/>
      <c r="G269" s="35"/>
      <c r="H269" s="35"/>
      <c r="I269" s="36"/>
      <c r="J269" s="24"/>
      <c r="K269" s="3"/>
      <c r="L269" s="4"/>
      <c r="M269" s="2"/>
      <c r="N269" s="2"/>
      <c r="O269" s="2"/>
      <c r="P269" s="2"/>
      <c r="Q269" s="2"/>
      <c r="R269" s="24"/>
      <c r="S269" s="110"/>
      <c r="T269" s="24"/>
      <c r="U269" s="119"/>
      <c r="V269" s="49"/>
    </row>
    <row r="270" spans="1:23" ht="15.75" x14ac:dyDescent="0.25">
      <c r="A270" s="5"/>
      <c r="C270" s="128" t="s">
        <v>24</v>
      </c>
      <c r="G270" s="8"/>
      <c r="I270" s="19"/>
      <c r="J270" s="18"/>
      <c r="K270" s="80">
        <f>SUBTOTAL(9,K144:K268)</f>
        <v>1943858722.5399997</v>
      </c>
      <c r="L270" s="81"/>
      <c r="M270" s="82">
        <f>SUBTOTAL(9,M144:M268)</f>
        <v>969890573.93000019</v>
      </c>
      <c r="N270" s="83"/>
      <c r="O270" s="82">
        <f>SUBTOTAL(9,O144:O268)</f>
        <v>1010914701</v>
      </c>
      <c r="P270" s="83"/>
      <c r="Q270" s="82">
        <f>SUBTOTAL(9,Q144:Q268)</f>
        <v>92293725</v>
      </c>
      <c r="R270" s="18"/>
      <c r="S270" s="111">
        <f>ROUND(Q270/K270*100,2)</f>
        <v>4.75</v>
      </c>
      <c r="U270" s="117"/>
      <c r="V270" s="13"/>
    </row>
    <row r="271" spans="1:23" ht="15.75" x14ac:dyDescent="0.25">
      <c r="A271" s="5"/>
      <c r="C271" s="128"/>
      <c r="G271" s="8"/>
      <c r="I271" s="19"/>
      <c r="J271" s="18"/>
      <c r="K271" s="10"/>
      <c r="L271" s="18"/>
      <c r="M271" s="21"/>
      <c r="N271" s="21"/>
      <c r="O271" s="21"/>
      <c r="P271" s="21"/>
      <c r="Q271" s="21"/>
      <c r="R271" s="18"/>
      <c r="S271" s="108"/>
      <c r="U271" s="117"/>
      <c r="V271" s="13"/>
    </row>
    <row r="272" spans="1:23" ht="15.75" x14ac:dyDescent="0.25">
      <c r="A272" s="5"/>
      <c r="C272" s="7" t="s">
        <v>25</v>
      </c>
      <c r="G272" s="8"/>
      <c r="I272" s="9"/>
      <c r="K272" s="10"/>
      <c r="M272" s="11"/>
      <c r="N272" s="11"/>
      <c r="O272" s="11"/>
      <c r="P272" s="11"/>
      <c r="Q272" s="11"/>
      <c r="S272" s="108"/>
      <c r="U272" s="117"/>
      <c r="V272" s="13"/>
    </row>
    <row r="273" spans="1:23" ht="15.75" x14ac:dyDescent="0.25">
      <c r="A273" s="5"/>
      <c r="C273" s="14"/>
      <c r="G273" s="8"/>
      <c r="I273" s="9"/>
      <c r="K273" s="10"/>
      <c r="M273" s="11"/>
      <c r="N273" s="11"/>
      <c r="O273" s="11"/>
      <c r="P273" s="11"/>
      <c r="Q273" s="11"/>
      <c r="S273" s="108"/>
      <c r="U273" s="117"/>
      <c r="V273" s="13"/>
      <c r="W273" s="73"/>
    </row>
    <row r="274" spans="1:23" x14ac:dyDescent="0.2">
      <c r="A274" s="5">
        <v>350.1</v>
      </c>
      <c r="C274" s="33" t="s">
        <v>148</v>
      </c>
      <c r="E274" s="95"/>
      <c r="G274" s="35" t="s">
        <v>227</v>
      </c>
      <c r="H274" s="35"/>
      <c r="I274" s="36">
        <v>0</v>
      </c>
      <c r="J274" s="24"/>
      <c r="K274" s="3">
        <v>18816782.690000001</v>
      </c>
      <c r="L274" s="4"/>
      <c r="M274" s="2">
        <v>4890463.59</v>
      </c>
      <c r="N274" s="2"/>
      <c r="O274" s="2">
        <v>13926319</v>
      </c>
      <c r="P274" s="2"/>
      <c r="Q274" s="2">
        <v>219808</v>
      </c>
      <c r="R274" s="46"/>
      <c r="S274" s="110">
        <v>1.17</v>
      </c>
      <c r="T274" s="46"/>
      <c r="U274" s="119">
        <v>63.4</v>
      </c>
      <c r="V274" s="13"/>
      <c r="W274" s="73"/>
    </row>
    <row r="275" spans="1:23" x14ac:dyDescent="0.2">
      <c r="A275" s="5">
        <v>350.16</v>
      </c>
      <c r="C275" s="33" t="s">
        <v>159</v>
      </c>
      <c r="E275" s="95"/>
      <c r="G275" s="35" t="s">
        <v>227</v>
      </c>
      <c r="H275" s="35"/>
      <c r="I275" s="36">
        <v>0</v>
      </c>
      <c r="J275" s="24"/>
      <c r="K275" s="3">
        <v>9126688.3200000003</v>
      </c>
      <c r="L275" s="4"/>
      <c r="M275" s="2">
        <v>556115.17000000004</v>
      </c>
      <c r="N275" s="2"/>
      <c r="O275" s="2">
        <v>8570573</v>
      </c>
      <c r="P275" s="2"/>
      <c r="Q275" s="2">
        <v>121393</v>
      </c>
      <c r="R275" s="46"/>
      <c r="S275" s="110">
        <v>1.33</v>
      </c>
      <c r="T275" s="46"/>
      <c r="U275" s="119">
        <v>70.599999999999994</v>
      </c>
      <c r="V275" s="13"/>
      <c r="W275" s="98"/>
    </row>
    <row r="276" spans="1:23" x14ac:dyDescent="0.2">
      <c r="A276" s="5">
        <v>350.17</v>
      </c>
      <c r="C276" s="33" t="s">
        <v>186</v>
      </c>
      <c r="E276" s="95"/>
      <c r="G276" s="35" t="s">
        <v>227</v>
      </c>
      <c r="H276" s="35"/>
      <c r="I276" s="36">
        <v>0</v>
      </c>
      <c r="J276" s="24"/>
      <c r="K276" s="3">
        <v>20438119.84</v>
      </c>
      <c r="L276" s="4"/>
      <c r="M276" s="2">
        <v>9835618.4600000009</v>
      </c>
      <c r="N276" s="2"/>
      <c r="O276" s="2">
        <v>10602501</v>
      </c>
      <c r="P276" s="2"/>
      <c r="Q276" s="2">
        <v>225930</v>
      </c>
      <c r="R276" s="46"/>
      <c r="S276" s="110">
        <v>1.1100000000000001</v>
      </c>
      <c r="T276" s="46"/>
      <c r="U276" s="119">
        <v>46.9</v>
      </c>
      <c r="V276" s="13"/>
      <c r="W276" s="73"/>
    </row>
    <row r="277" spans="1:23" x14ac:dyDescent="0.2">
      <c r="A277" s="5">
        <v>350.99</v>
      </c>
      <c r="C277" s="33" t="s">
        <v>160</v>
      </c>
      <c r="E277" s="95"/>
      <c r="G277" s="35" t="s">
        <v>227</v>
      </c>
      <c r="H277" s="35"/>
      <c r="I277" s="36">
        <v>0</v>
      </c>
      <c r="J277" s="24"/>
      <c r="K277" s="3">
        <v>168764.77</v>
      </c>
      <c r="L277" s="4"/>
      <c r="M277" s="2">
        <v>47702.82</v>
      </c>
      <c r="N277" s="2"/>
      <c r="O277" s="2">
        <v>121062</v>
      </c>
      <c r="P277" s="2"/>
      <c r="Q277" s="2">
        <v>2022</v>
      </c>
      <c r="R277" s="46"/>
      <c r="S277" s="110">
        <v>1.2</v>
      </c>
      <c r="T277" s="46"/>
      <c r="U277" s="119">
        <v>59.9</v>
      </c>
      <c r="V277" s="13"/>
      <c r="W277" s="73"/>
    </row>
    <row r="278" spans="1:23" x14ac:dyDescent="0.2">
      <c r="A278" s="5">
        <v>352</v>
      </c>
      <c r="C278" s="34" t="s">
        <v>31</v>
      </c>
      <c r="E278" s="95"/>
      <c r="G278" s="35" t="s">
        <v>228</v>
      </c>
      <c r="H278" s="35"/>
      <c r="I278" s="36">
        <v>-5</v>
      </c>
      <c r="J278" s="24"/>
      <c r="K278" s="3">
        <v>6231393.7199999997</v>
      </c>
      <c r="L278" s="4"/>
      <c r="M278" s="2">
        <v>1568238.24</v>
      </c>
      <c r="N278" s="2"/>
      <c r="O278" s="2">
        <v>4974725</v>
      </c>
      <c r="P278" s="2"/>
      <c r="Q278" s="2">
        <v>97310</v>
      </c>
      <c r="R278" s="46"/>
      <c r="S278" s="110">
        <v>1.56</v>
      </c>
      <c r="T278" s="46"/>
      <c r="U278" s="119">
        <v>51.1</v>
      </c>
      <c r="V278" s="13"/>
      <c r="W278" s="73"/>
    </row>
    <row r="279" spans="1:23" x14ac:dyDescent="0.2">
      <c r="A279" s="5">
        <v>352.6</v>
      </c>
      <c r="C279" s="34" t="s">
        <v>151</v>
      </c>
      <c r="E279" s="95"/>
      <c r="G279" s="35" t="s">
        <v>228</v>
      </c>
      <c r="H279" s="35"/>
      <c r="I279" s="36">
        <v>-5</v>
      </c>
      <c r="J279" s="24"/>
      <c r="K279" s="3">
        <v>1759633.82</v>
      </c>
      <c r="L279" s="4"/>
      <c r="M279" s="2">
        <v>350940.77</v>
      </c>
      <c r="N279" s="2"/>
      <c r="O279" s="2">
        <v>1496675</v>
      </c>
      <c r="P279" s="2"/>
      <c r="Q279" s="2">
        <v>25431</v>
      </c>
      <c r="R279" s="46"/>
      <c r="S279" s="110">
        <v>1.45</v>
      </c>
      <c r="T279" s="46"/>
      <c r="U279" s="119">
        <v>58.9</v>
      </c>
      <c r="V279" s="13"/>
      <c r="W279" s="98"/>
    </row>
    <row r="280" spans="1:23" x14ac:dyDescent="0.2">
      <c r="A280" s="5">
        <v>352.7</v>
      </c>
      <c r="C280" s="34" t="s">
        <v>184</v>
      </c>
      <c r="E280" s="95"/>
      <c r="G280" s="35" t="s">
        <v>228</v>
      </c>
      <c r="H280" s="35"/>
      <c r="I280" s="36">
        <v>-5</v>
      </c>
      <c r="J280" s="24"/>
      <c r="K280" s="3">
        <v>1930843.14</v>
      </c>
      <c r="L280" s="4"/>
      <c r="M280" s="2">
        <v>953285.28</v>
      </c>
      <c r="N280" s="2"/>
      <c r="O280" s="2">
        <v>1074100</v>
      </c>
      <c r="P280" s="2"/>
      <c r="Q280" s="2">
        <v>32231</v>
      </c>
      <c r="R280" s="46"/>
      <c r="S280" s="110">
        <v>1.67</v>
      </c>
      <c r="T280" s="46"/>
      <c r="U280" s="119">
        <v>33.299999999999997</v>
      </c>
      <c r="V280" s="13"/>
      <c r="W280" s="73"/>
    </row>
    <row r="281" spans="1:23" x14ac:dyDescent="0.2">
      <c r="A281" s="5">
        <v>352.9</v>
      </c>
      <c r="C281" s="34" t="s">
        <v>187</v>
      </c>
      <c r="E281" s="95"/>
      <c r="G281" s="35" t="s">
        <v>228</v>
      </c>
      <c r="H281" s="35"/>
      <c r="I281" s="36">
        <v>-5</v>
      </c>
      <c r="J281" s="24"/>
      <c r="K281" s="3">
        <v>1956303.54</v>
      </c>
      <c r="L281" s="4"/>
      <c r="M281" s="2">
        <v>497152.78</v>
      </c>
      <c r="N281" s="2"/>
      <c r="O281" s="2">
        <v>1556966</v>
      </c>
      <c r="P281" s="2"/>
      <c r="Q281" s="2">
        <v>28196</v>
      </c>
      <c r="R281" s="46"/>
      <c r="S281" s="110">
        <v>1.44</v>
      </c>
      <c r="T281" s="46"/>
      <c r="U281" s="119">
        <v>55.2</v>
      </c>
      <c r="V281" s="13"/>
      <c r="W281" s="73"/>
    </row>
    <row r="282" spans="1:23" x14ac:dyDescent="0.2">
      <c r="A282" s="5">
        <v>353</v>
      </c>
      <c r="C282" s="34" t="s">
        <v>94</v>
      </c>
      <c r="E282" s="95"/>
      <c r="G282" s="35" t="s">
        <v>229</v>
      </c>
      <c r="H282" s="35"/>
      <c r="I282" s="36">
        <v>-10</v>
      </c>
      <c r="J282" s="24"/>
      <c r="K282" s="3">
        <v>186594175.13999999</v>
      </c>
      <c r="L282" s="4"/>
      <c r="M282" s="2">
        <v>59566784.189999998</v>
      </c>
      <c r="N282" s="2"/>
      <c r="O282" s="2">
        <v>145686808</v>
      </c>
      <c r="P282" s="2"/>
      <c r="Q282" s="2">
        <v>4487238</v>
      </c>
      <c r="R282" s="46"/>
      <c r="S282" s="110">
        <v>2.4</v>
      </c>
      <c r="T282" s="46"/>
      <c r="U282" s="119">
        <v>32.5</v>
      </c>
      <c r="V282" s="13"/>
      <c r="W282" s="73"/>
    </row>
    <row r="283" spans="1:23" x14ac:dyDescent="0.2">
      <c r="A283" s="5">
        <v>353.6</v>
      </c>
      <c r="C283" s="34" t="s">
        <v>152</v>
      </c>
      <c r="E283" s="95"/>
      <c r="G283" s="35" t="s">
        <v>229</v>
      </c>
      <c r="H283" s="35"/>
      <c r="I283" s="36">
        <v>-10</v>
      </c>
      <c r="J283" s="24"/>
      <c r="K283" s="3">
        <v>198099631.71000001</v>
      </c>
      <c r="L283" s="4"/>
      <c r="M283" s="2">
        <v>22188073.940000001</v>
      </c>
      <c r="N283" s="2"/>
      <c r="O283" s="2">
        <v>195721521</v>
      </c>
      <c r="P283" s="2"/>
      <c r="Q283" s="2">
        <v>4973262</v>
      </c>
      <c r="R283" s="46"/>
      <c r="S283" s="110">
        <v>2.5099999999999998</v>
      </c>
      <c r="T283" s="46"/>
      <c r="U283" s="119">
        <v>39.4</v>
      </c>
      <c r="V283" s="13"/>
      <c r="W283" s="73"/>
    </row>
    <row r="284" spans="1:23" x14ac:dyDescent="0.2">
      <c r="A284" s="5">
        <v>353.7</v>
      </c>
      <c r="C284" s="34" t="s">
        <v>185</v>
      </c>
      <c r="E284" s="95"/>
      <c r="G284" s="35" t="s">
        <v>229</v>
      </c>
      <c r="H284" s="35"/>
      <c r="I284" s="36">
        <v>-10</v>
      </c>
      <c r="J284" s="24"/>
      <c r="K284" s="3">
        <v>181454063.94999999</v>
      </c>
      <c r="L284" s="4"/>
      <c r="M284" s="2">
        <v>68946327.510000005</v>
      </c>
      <c r="N284" s="2"/>
      <c r="O284" s="2">
        <v>130653143</v>
      </c>
      <c r="P284" s="2"/>
      <c r="Q284" s="2">
        <v>4891083</v>
      </c>
      <c r="R284" s="46"/>
      <c r="S284" s="110">
        <v>2.7</v>
      </c>
      <c r="T284" s="46"/>
      <c r="U284" s="119">
        <v>26.7</v>
      </c>
      <c r="V284" s="13"/>
      <c r="W284" s="73"/>
    </row>
    <row r="285" spans="1:23" x14ac:dyDescent="0.2">
      <c r="A285" s="5">
        <v>353.8</v>
      </c>
      <c r="C285" s="34" t="s">
        <v>191</v>
      </c>
      <c r="E285" s="95"/>
      <c r="G285" s="35" t="s">
        <v>229</v>
      </c>
      <c r="H285" s="35"/>
      <c r="I285" s="36">
        <v>-10</v>
      </c>
      <c r="J285" s="24"/>
      <c r="K285" s="3">
        <v>405246.36</v>
      </c>
      <c r="L285" s="4"/>
      <c r="M285" s="2">
        <v>238913.93</v>
      </c>
      <c r="N285" s="2"/>
      <c r="O285" s="2">
        <v>206857</v>
      </c>
      <c r="P285" s="2"/>
      <c r="Q285" s="2">
        <v>9737</v>
      </c>
      <c r="R285" s="46"/>
      <c r="S285" s="110">
        <v>2.4</v>
      </c>
      <c r="T285" s="46"/>
      <c r="U285" s="119">
        <v>21.2</v>
      </c>
      <c r="V285" s="13"/>
      <c r="W285" s="73"/>
    </row>
    <row r="286" spans="1:23" x14ac:dyDescent="0.2">
      <c r="A286" s="5">
        <v>353.9</v>
      </c>
      <c r="C286" s="34" t="s">
        <v>153</v>
      </c>
      <c r="E286" s="95"/>
      <c r="G286" s="35" t="s">
        <v>229</v>
      </c>
      <c r="H286" s="35"/>
      <c r="I286" s="36">
        <v>-10</v>
      </c>
      <c r="J286" s="24"/>
      <c r="K286" s="3">
        <v>128797320.38</v>
      </c>
      <c r="L286" s="4"/>
      <c r="M286" s="2">
        <v>50143904.700000003</v>
      </c>
      <c r="N286" s="2"/>
      <c r="O286" s="2">
        <v>91533148</v>
      </c>
      <c r="P286" s="2"/>
      <c r="Q286" s="2">
        <v>2693395</v>
      </c>
      <c r="R286" s="46"/>
      <c r="S286" s="110">
        <v>2.09</v>
      </c>
      <c r="T286" s="46"/>
      <c r="U286" s="119">
        <v>34</v>
      </c>
      <c r="V286" s="13"/>
      <c r="W286" s="73"/>
    </row>
    <row r="287" spans="1:23" x14ac:dyDescent="0.2">
      <c r="A287" s="5">
        <v>354</v>
      </c>
      <c r="C287" s="34" t="s">
        <v>95</v>
      </c>
      <c r="E287" s="95"/>
      <c r="G287" s="35" t="s">
        <v>227</v>
      </c>
      <c r="H287" s="35"/>
      <c r="I287" s="36">
        <v>-10</v>
      </c>
      <c r="J287" s="24"/>
      <c r="K287" s="3">
        <v>90563275.939999998</v>
      </c>
      <c r="L287" s="4"/>
      <c r="M287" s="2">
        <v>49353540.780000001</v>
      </c>
      <c r="N287" s="2"/>
      <c r="O287" s="2">
        <v>50266063</v>
      </c>
      <c r="P287" s="2"/>
      <c r="Q287" s="2">
        <v>1023527</v>
      </c>
      <c r="R287" s="46"/>
      <c r="S287" s="110">
        <v>1.1299999999999999</v>
      </c>
      <c r="T287" s="46"/>
      <c r="U287" s="119">
        <v>49.1</v>
      </c>
      <c r="V287" s="13"/>
      <c r="W287" s="73"/>
    </row>
    <row r="288" spans="1:23" x14ac:dyDescent="0.2">
      <c r="A288" s="5">
        <v>354.7</v>
      </c>
      <c r="C288" s="34" t="s">
        <v>192</v>
      </c>
      <c r="E288" s="95"/>
      <c r="G288" s="35" t="s">
        <v>227</v>
      </c>
      <c r="H288" s="35"/>
      <c r="I288" s="36">
        <v>-10</v>
      </c>
      <c r="J288" s="24"/>
      <c r="K288" s="3">
        <v>1503331.22</v>
      </c>
      <c r="L288" s="4"/>
      <c r="M288" s="2">
        <v>1009201.44</v>
      </c>
      <c r="N288" s="2"/>
      <c r="O288" s="2">
        <v>644463</v>
      </c>
      <c r="P288" s="2"/>
      <c r="Q288" s="2">
        <v>13530</v>
      </c>
      <c r="R288" s="46"/>
      <c r="S288" s="110">
        <v>0.9</v>
      </c>
      <c r="T288" s="46"/>
      <c r="U288" s="119">
        <v>47.6</v>
      </c>
      <c r="V288" s="13"/>
      <c r="W288" s="73"/>
    </row>
    <row r="289" spans="1:23" x14ac:dyDescent="0.2">
      <c r="A289" s="5">
        <v>354.9</v>
      </c>
      <c r="C289" s="34" t="s">
        <v>154</v>
      </c>
      <c r="E289" s="95"/>
      <c r="G289" s="35" t="s">
        <v>227</v>
      </c>
      <c r="H289" s="35"/>
      <c r="I289" s="36">
        <v>-10</v>
      </c>
      <c r="J289" s="24"/>
      <c r="K289" s="3">
        <v>44822.33</v>
      </c>
      <c r="L289" s="4"/>
      <c r="M289" s="2">
        <v>32238.97</v>
      </c>
      <c r="N289" s="2"/>
      <c r="O289" s="2">
        <v>17066</v>
      </c>
      <c r="P289" s="2"/>
      <c r="Q289" s="2">
        <v>258</v>
      </c>
      <c r="R289" s="46"/>
      <c r="S289" s="110">
        <v>0.57999999999999996</v>
      </c>
      <c r="T289" s="46"/>
      <c r="U289" s="119">
        <v>66.099999999999994</v>
      </c>
      <c r="V289" s="13"/>
      <c r="W289" s="73"/>
    </row>
    <row r="290" spans="1:23" x14ac:dyDescent="0.2">
      <c r="A290" s="5">
        <v>355</v>
      </c>
      <c r="C290" s="34" t="s">
        <v>96</v>
      </c>
      <c r="E290" s="95"/>
      <c r="G290" s="35" t="s">
        <v>230</v>
      </c>
      <c r="H290" s="35"/>
      <c r="I290" s="36">
        <v>-35</v>
      </c>
      <c r="J290" s="24"/>
      <c r="K290" s="3">
        <v>106712267.16</v>
      </c>
      <c r="L290" s="4"/>
      <c r="M290" s="2">
        <v>41422886.670000002</v>
      </c>
      <c r="N290" s="2"/>
      <c r="O290" s="2">
        <v>102638674</v>
      </c>
      <c r="P290" s="2"/>
      <c r="Q290" s="2">
        <v>2556239</v>
      </c>
      <c r="R290" s="46"/>
      <c r="S290" s="110">
        <v>2.4</v>
      </c>
      <c r="T290" s="46"/>
      <c r="U290" s="119">
        <v>40.200000000000003</v>
      </c>
      <c r="V290" s="13"/>
      <c r="W290" s="73"/>
    </row>
    <row r="291" spans="1:23" x14ac:dyDescent="0.2">
      <c r="A291" s="5">
        <v>355.6</v>
      </c>
      <c r="C291" s="34" t="s">
        <v>193</v>
      </c>
      <c r="E291" s="95"/>
      <c r="G291" s="35" t="s">
        <v>230</v>
      </c>
      <c r="H291" s="35"/>
      <c r="I291" s="36">
        <v>-35</v>
      </c>
      <c r="J291" s="24"/>
      <c r="K291" s="3">
        <v>141114982.36000001</v>
      </c>
      <c r="L291" s="4"/>
      <c r="M291" s="2">
        <v>20688943.32</v>
      </c>
      <c r="N291" s="2"/>
      <c r="O291" s="2">
        <v>169816283</v>
      </c>
      <c r="P291" s="2"/>
      <c r="Q291" s="2">
        <v>3872501</v>
      </c>
      <c r="R291" s="46"/>
      <c r="S291" s="110">
        <v>2.74</v>
      </c>
      <c r="T291" s="46"/>
      <c r="U291" s="119">
        <v>43.9</v>
      </c>
      <c r="V291" s="13"/>
      <c r="W291" s="73"/>
    </row>
    <row r="292" spans="1:23" x14ac:dyDescent="0.2">
      <c r="A292" s="5">
        <v>355.7</v>
      </c>
      <c r="C292" s="34" t="s">
        <v>194</v>
      </c>
      <c r="E292" s="95"/>
      <c r="G292" s="35" t="s">
        <v>230</v>
      </c>
      <c r="H292" s="35"/>
      <c r="I292" s="36">
        <v>-35</v>
      </c>
      <c r="J292" s="24"/>
      <c r="K292" s="3">
        <v>168713517.33000001</v>
      </c>
      <c r="L292" s="4"/>
      <c r="M292" s="2">
        <v>71037481.859999999</v>
      </c>
      <c r="N292" s="2"/>
      <c r="O292" s="2">
        <v>156725767</v>
      </c>
      <c r="P292" s="2"/>
      <c r="Q292" s="2">
        <v>4609839</v>
      </c>
      <c r="R292" s="46"/>
      <c r="S292" s="110">
        <v>2.73</v>
      </c>
      <c r="T292" s="46"/>
      <c r="U292" s="119">
        <v>34</v>
      </c>
      <c r="V292" s="13"/>
      <c r="W292" s="98"/>
    </row>
    <row r="293" spans="1:23" x14ac:dyDescent="0.2">
      <c r="A293" s="5">
        <v>355.9</v>
      </c>
      <c r="C293" s="34" t="s">
        <v>155</v>
      </c>
      <c r="E293" s="95"/>
      <c r="G293" s="35" t="s">
        <v>230</v>
      </c>
      <c r="H293" s="35"/>
      <c r="I293" s="36">
        <v>-35</v>
      </c>
      <c r="J293" s="24"/>
      <c r="K293" s="3">
        <v>8830274.3900000006</v>
      </c>
      <c r="L293" s="4"/>
      <c r="M293" s="2">
        <v>3397169.3</v>
      </c>
      <c r="N293" s="2"/>
      <c r="O293" s="2">
        <v>8523701</v>
      </c>
      <c r="P293" s="2"/>
      <c r="Q293" s="2">
        <v>221462</v>
      </c>
      <c r="R293" s="46"/>
      <c r="S293" s="110">
        <v>2.5099999999999998</v>
      </c>
      <c r="T293" s="46"/>
      <c r="U293" s="119">
        <v>38.5</v>
      </c>
      <c r="V293" s="13"/>
      <c r="W293" s="73"/>
    </row>
    <row r="294" spans="1:23" x14ac:dyDescent="0.2">
      <c r="A294" s="5">
        <v>356</v>
      </c>
      <c r="C294" s="34" t="s">
        <v>97</v>
      </c>
      <c r="E294" s="95"/>
      <c r="G294" s="35" t="s">
        <v>231</v>
      </c>
      <c r="H294" s="35"/>
      <c r="I294" s="36">
        <v>-10</v>
      </c>
      <c r="J294" s="24"/>
      <c r="K294" s="3">
        <v>144699690.71000001</v>
      </c>
      <c r="L294" s="4"/>
      <c r="M294" s="2">
        <v>79256676.290000007</v>
      </c>
      <c r="N294" s="2"/>
      <c r="O294" s="2">
        <v>79912983</v>
      </c>
      <c r="P294" s="2"/>
      <c r="Q294" s="2">
        <v>1704078</v>
      </c>
      <c r="R294" s="46"/>
      <c r="S294" s="110">
        <v>1.18</v>
      </c>
      <c r="T294" s="46"/>
      <c r="U294" s="119">
        <v>46.9</v>
      </c>
      <c r="V294" s="13"/>
      <c r="W294" s="73"/>
    </row>
    <row r="295" spans="1:23" x14ac:dyDescent="0.2">
      <c r="A295" s="5">
        <v>356.6</v>
      </c>
      <c r="C295" s="34" t="s">
        <v>195</v>
      </c>
      <c r="E295" s="95"/>
      <c r="G295" s="35" t="s">
        <v>231</v>
      </c>
      <c r="H295" s="35"/>
      <c r="I295" s="36">
        <v>-10</v>
      </c>
      <c r="J295" s="24"/>
      <c r="K295" s="3">
        <v>46552602.259999998</v>
      </c>
      <c r="L295" s="4"/>
      <c r="M295" s="2">
        <v>4556331.3600000003</v>
      </c>
      <c r="N295" s="2"/>
      <c r="O295" s="2">
        <v>46651531</v>
      </c>
      <c r="P295" s="2"/>
      <c r="Q295" s="2">
        <v>776484</v>
      </c>
      <c r="R295" s="46"/>
      <c r="S295" s="110">
        <v>1.67</v>
      </c>
      <c r="T295" s="46"/>
      <c r="U295" s="119">
        <v>60.1</v>
      </c>
      <c r="V295" s="13"/>
      <c r="W295" s="73"/>
    </row>
    <row r="296" spans="1:23" x14ac:dyDescent="0.2">
      <c r="A296" s="5">
        <v>356.7</v>
      </c>
      <c r="C296" s="34" t="s">
        <v>196</v>
      </c>
      <c r="E296" s="95"/>
      <c r="G296" s="35" t="s">
        <v>231</v>
      </c>
      <c r="H296" s="35"/>
      <c r="I296" s="36">
        <v>-10</v>
      </c>
      <c r="J296" s="24"/>
      <c r="K296" s="3">
        <v>132175518.93000001</v>
      </c>
      <c r="L296" s="4"/>
      <c r="M296" s="2">
        <v>79574644.299999997</v>
      </c>
      <c r="N296" s="2"/>
      <c r="O296" s="2">
        <v>65818427</v>
      </c>
      <c r="P296" s="2"/>
      <c r="Q296" s="2">
        <v>1473722</v>
      </c>
      <c r="R296" s="46"/>
      <c r="S296" s="110">
        <v>1.1100000000000001</v>
      </c>
      <c r="T296" s="46"/>
      <c r="U296" s="119">
        <v>44.7</v>
      </c>
      <c r="V296" s="13"/>
      <c r="W296" s="98"/>
    </row>
    <row r="297" spans="1:23" x14ac:dyDescent="0.2">
      <c r="A297" s="5">
        <v>356.9</v>
      </c>
      <c r="C297" s="34" t="s">
        <v>156</v>
      </c>
      <c r="E297" s="95"/>
      <c r="G297" s="35" t="s">
        <v>231</v>
      </c>
      <c r="H297" s="35"/>
      <c r="I297" s="36">
        <v>-10</v>
      </c>
      <c r="J297" s="24"/>
      <c r="K297" s="3">
        <v>6055325.1200000001</v>
      </c>
      <c r="L297" s="4"/>
      <c r="M297" s="2">
        <v>2032378.2</v>
      </c>
      <c r="N297" s="2"/>
      <c r="O297" s="2">
        <v>4628479</v>
      </c>
      <c r="P297" s="2"/>
      <c r="Q297" s="2">
        <v>86069</v>
      </c>
      <c r="R297" s="46"/>
      <c r="S297" s="110">
        <v>1.42</v>
      </c>
      <c r="T297" s="46"/>
      <c r="U297" s="119">
        <v>53.8</v>
      </c>
      <c r="V297" s="13"/>
      <c r="W297" s="73"/>
    </row>
    <row r="298" spans="1:23" x14ac:dyDescent="0.2">
      <c r="A298" s="5">
        <v>357.7</v>
      </c>
      <c r="C298" s="34" t="s">
        <v>199</v>
      </c>
      <c r="E298" s="95"/>
      <c r="G298" s="35" t="s">
        <v>217</v>
      </c>
      <c r="H298" s="35"/>
      <c r="I298" s="36">
        <v>0</v>
      </c>
      <c r="J298" s="24"/>
      <c r="K298" s="3">
        <v>700574.85</v>
      </c>
      <c r="L298" s="4"/>
      <c r="M298" s="2">
        <v>457854.32</v>
      </c>
      <c r="N298" s="2"/>
      <c r="O298" s="2">
        <v>242721</v>
      </c>
      <c r="P298" s="2"/>
      <c r="Q298" s="2">
        <v>16478</v>
      </c>
      <c r="R298" s="46"/>
      <c r="S298" s="110">
        <v>2.35</v>
      </c>
      <c r="T298" s="46"/>
      <c r="U298" s="119">
        <v>14.7</v>
      </c>
      <c r="V298" s="13"/>
      <c r="W298" s="73"/>
    </row>
    <row r="299" spans="1:23" x14ac:dyDescent="0.2">
      <c r="A299" s="5">
        <v>357.9</v>
      </c>
      <c r="C299" s="34" t="s">
        <v>202</v>
      </c>
      <c r="E299" s="95"/>
      <c r="G299" s="35" t="s">
        <v>217</v>
      </c>
      <c r="H299" s="35"/>
      <c r="I299" s="36">
        <v>0</v>
      </c>
      <c r="J299" s="24"/>
      <c r="K299" s="3">
        <v>510284.37</v>
      </c>
      <c r="L299" s="4"/>
      <c r="M299" s="2">
        <v>159705.57999999999</v>
      </c>
      <c r="N299" s="2"/>
      <c r="O299" s="2">
        <v>350579</v>
      </c>
      <c r="P299" s="2"/>
      <c r="Q299" s="2">
        <v>8745</v>
      </c>
      <c r="R299" s="46"/>
      <c r="S299" s="110">
        <v>1.71</v>
      </c>
      <c r="T299" s="46"/>
      <c r="U299" s="119">
        <v>40.1</v>
      </c>
      <c r="V299" s="13"/>
      <c r="W299" s="73"/>
    </row>
    <row r="300" spans="1:23" x14ac:dyDescent="0.2">
      <c r="A300" s="5">
        <v>358.7</v>
      </c>
      <c r="C300" s="34" t="s">
        <v>197</v>
      </c>
      <c r="E300" s="95"/>
      <c r="G300" s="35" t="s">
        <v>217</v>
      </c>
      <c r="H300" s="35"/>
      <c r="I300" s="36">
        <v>0</v>
      </c>
      <c r="J300" s="24"/>
      <c r="K300" s="3">
        <v>2932873.15</v>
      </c>
      <c r="L300" s="4"/>
      <c r="M300" s="2">
        <v>2718372.61</v>
      </c>
      <c r="N300" s="2"/>
      <c r="O300" s="2">
        <v>214501</v>
      </c>
      <c r="P300" s="2"/>
      <c r="Q300" s="2">
        <v>12087</v>
      </c>
      <c r="R300" s="46"/>
      <c r="S300" s="110">
        <v>0.41</v>
      </c>
      <c r="T300" s="46"/>
      <c r="U300" s="119">
        <v>17.7</v>
      </c>
      <c r="V300" s="13"/>
      <c r="W300" s="73"/>
    </row>
    <row r="301" spans="1:23" x14ac:dyDescent="0.2">
      <c r="A301" s="5">
        <v>358.9</v>
      </c>
      <c r="C301" s="34" t="s">
        <v>157</v>
      </c>
      <c r="E301" s="95"/>
      <c r="G301" s="35" t="s">
        <v>217</v>
      </c>
      <c r="H301" s="35"/>
      <c r="I301" s="36">
        <v>0</v>
      </c>
      <c r="J301" s="24"/>
      <c r="K301" s="3">
        <v>34023856.659999996</v>
      </c>
      <c r="L301" s="4"/>
      <c r="M301" s="2">
        <v>11627480.99</v>
      </c>
      <c r="N301" s="2"/>
      <c r="O301" s="2">
        <v>22396376</v>
      </c>
      <c r="P301" s="2"/>
      <c r="Q301" s="2">
        <v>506115</v>
      </c>
      <c r="R301" s="46"/>
      <c r="S301" s="110">
        <v>1.49</v>
      </c>
      <c r="T301" s="46"/>
      <c r="U301" s="119">
        <v>44.3</v>
      </c>
      <c r="V301" s="13"/>
      <c r="W301" s="73"/>
    </row>
    <row r="302" spans="1:23" x14ac:dyDescent="0.2">
      <c r="A302" s="5">
        <v>359</v>
      </c>
      <c r="C302" s="34" t="s">
        <v>99</v>
      </c>
      <c r="E302" s="95"/>
      <c r="G302" s="35" t="s">
        <v>232</v>
      </c>
      <c r="H302" s="35"/>
      <c r="I302" s="36">
        <v>0</v>
      </c>
      <c r="J302" s="24"/>
      <c r="K302" s="3">
        <v>1729934.16</v>
      </c>
      <c r="L302" s="4"/>
      <c r="M302" s="2">
        <v>501182.78</v>
      </c>
      <c r="N302" s="2"/>
      <c r="O302" s="2">
        <v>1228751</v>
      </c>
      <c r="P302" s="2"/>
      <c r="Q302" s="2">
        <v>22174</v>
      </c>
      <c r="R302" s="46"/>
      <c r="S302" s="110">
        <v>1.28</v>
      </c>
      <c r="T302" s="46"/>
      <c r="U302" s="119">
        <v>55.4</v>
      </c>
      <c r="V302" s="13"/>
      <c r="W302" s="73"/>
    </row>
    <row r="303" spans="1:23" x14ac:dyDescent="0.2">
      <c r="A303" s="5">
        <v>359.7</v>
      </c>
      <c r="C303" s="34" t="s">
        <v>198</v>
      </c>
      <c r="E303" s="95"/>
      <c r="G303" s="35" t="s">
        <v>232</v>
      </c>
      <c r="H303" s="35"/>
      <c r="I303" s="36">
        <v>0</v>
      </c>
      <c r="J303" s="24"/>
      <c r="K303" s="3">
        <v>568185.43000000005</v>
      </c>
      <c r="L303" s="4"/>
      <c r="M303" s="2">
        <v>334742.2</v>
      </c>
      <c r="N303" s="2"/>
      <c r="O303" s="2">
        <v>233443</v>
      </c>
      <c r="P303" s="2"/>
      <c r="Q303" s="2">
        <v>7331</v>
      </c>
      <c r="R303" s="46"/>
      <c r="S303" s="110">
        <v>1.29</v>
      </c>
      <c r="T303" s="46"/>
      <c r="U303" s="119">
        <v>31.8</v>
      </c>
      <c r="V303" s="13"/>
      <c r="W303" s="73"/>
    </row>
    <row r="304" spans="1:23" x14ac:dyDescent="0.2">
      <c r="A304" s="5">
        <v>359.99</v>
      </c>
      <c r="C304" s="34" t="s">
        <v>158</v>
      </c>
      <c r="E304" s="95"/>
      <c r="G304" s="35" t="s">
        <v>232</v>
      </c>
      <c r="H304" s="35"/>
      <c r="I304" s="36">
        <v>0</v>
      </c>
      <c r="J304" s="24"/>
      <c r="K304" s="51">
        <v>8020.92</v>
      </c>
      <c r="L304" s="4"/>
      <c r="M304" s="26">
        <v>4030.17</v>
      </c>
      <c r="N304" s="2"/>
      <c r="O304" s="26">
        <v>3991</v>
      </c>
      <c r="P304" s="2"/>
      <c r="Q304" s="26">
        <v>99</v>
      </c>
      <c r="R304" s="46"/>
      <c r="S304" s="110">
        <v>1.23</v>
      </c>
      <c r="T304" s="46"/>
      <c r="U304" s="119">
        <v>40.299999999999997</v>
      </c>
      <c r="V304" s="13"/>
      <c r="W304" s="73"/>
    </row>
    <row r="305" spans="1:23" x14ac:dyDescent="0.2">
      <c r="A305" s="5"/>
      <c r="C305" s="34"/>
      <c r="G305" s="8"/>
      <c r="I305" s="9"/>
      <c r="K305" s="10"/>
      <c r="M305" s="72"/>
      <c r="N305" s="11"/>
      <c r="O305" s="72"/>
      <c r="P305" s="11"/>
      <c r="Q305" s="72"/>
      <c r="S305" s="108"/>
      <c r="U305" s="117"/>
      <c r="V305" s="13"/>
      <c r="W305" s="73"/>
    </row>
    <row r="306" spans="1:23" ht="15.75" x14ac:dyDescent="0.25">
      <c r="A306" s="5"/>
      <c r="C306" s="60" t="s">
        <v>26</v>
      </c>
      <c r="G306" s="17"/>
      <c r="H306" s="18"/>
      <c r="I306" s="19"/>
      <c r="J306" s="18"/>
      <c r="K306" s="80">
        <f>+SUBTOTAL(9,K274:K304)</f>
        <v>1643218304.6700001</v>
      </c>
      <c r="L306" s="81"/>
      <c r="M306" s="82">
        <f>+SUBTOTAL(9,M274:M304)</f>
        <v>587948382.52000022</v>
      </c>
      <c r="N306" s="83"/>
      <c r="O306" s="82">
        <f>+SUBTOTAL(9,O274:O304)</f>
        <v>1316438197</v>
      </c>
      <c r="P306" s="83"/>
      <c r="Q306" s="82">
        <f>+SUBTOTAL(9,Q274:Q304)</f>
        <v>34717774</v>
      </c>
      <c r="S306" s="111">
        <f>ROUND(Q306/K306*100,2)</f>
        <v>2.11</v>
      </c>
      <c r="U306" s="117"/>
      <c r="V306" s="13"/>
      <c r="W306" s="73"/>
    </row>
    <row r="307" spans="1:23" ht="15.75" x14ac:dyDescent="0.25">
      <c r="A307" s="5"/>
      <c r="C307" s="60"/>
      <c r="G307" s="17"/>
      <c r="H307" s="18"/>
      <c r="I307" s="19"/>
      <c r="J307" s="18"/>
      <c r="K307" s="10"/>
      <c r="L307" s="18"/>
      <c r="M307" s="21"/>
      <c r="N307" s="21"/>
      <c r="O307" s="21"/>
      <c r="P307" s="21"/>
      <c r="Q307" s="21"/>
      <c r="S307" s="108"/>
      <c r="U307" s="117"/>
      <c r="V307" s="13"/>
      <c r="W307" s="73"/>
    </row>
    <row r="308" spans="1:23" ht="15.75" x14ac:dyDescent="0.25">
      <c r="A308" s="5"/>
      <c r="B308" s="13"/>
      <c r="C308" s="7" t="s">
        <v>27</v>
      </c>
      <c r="D308" s="13"/>
      <c r="F308" s="13"/>
      <c r="G308" s="8"/>
      <c r="H308" s="13"/>
      <c r="I308" s="9"/>
      <c r="J308" s="13"/>
      <c r="K308" s="10"/>
      <c r="L308" s="13"/>
      <c r="M308" s="11"/>
      <c r="N308" s="11"/>
      <c r="O308" s="11"/>
      <c r="P308" s="11"/>
      <c r="Q308" s="11"/>
      <c r="R308" s="13"/>
      <c r="S308" s="108"/>
      <c r="T308" s="13"/>
      <c r="U308" s="117"/>
      <c r="V308" s="13"/>
      <c r="W308" s="73"/>
    </row>
    <row r="309" spans="1:23" ht="15.75" x14ac:dyDescent="0.25">
      <c r="A309" s="5"/>
      <c r="C309" s="14"/>
      <c r="G309" s="8"/>
      <c r="I309" s="9"/>
      <c r="K309" s="10"/>
      <c r="M309" s="11"/>
      <c r="N309" s="11"/>
      <c r="O309" s="11"/>
      <c r="P309" s="11"/>
      <c r="Q309" s="11"/>
      <c r="S309" s="108"/>
      <c r="U309" s="117"/>
      <c r="V309" s="13"/>
      <c r="W309" s="73"/>
    </row>
    <row r="310" spans="1:23" x14ac:dyDescent="0.2">
      <c r="A310" s="5">
        <v>360.1</v>
      </c>
      <c r="C310" s="33" t="s">
        <v>148</v>
      </c>
      <c r="E310" s="95"/>
      <c r="G310" s="35" t="s">
        <v>233</v>
      </c>
      <c r="H310" s="35"/>
      <c r="I310" s="36">
        <v>0</v>
      </c>
      <c r="J310" s="24"/>
      <c r="K310" s="3">
        <v>8652653.1500000004</v>
      </c>
      <c r="L310" s="4"/>
      <c r="M310" s="2">
        <v>3603683.51</v>
      </c>
      <c r="N310" s="2"/>
      <c r="O310" s="2">
        <v>5048970</v>
      </c>
      <c r="P310" s="2"/>
      <c r="Q310" s="2">
        <v>106160</v>
      </c>
      <c r="R310" s="46"/>
      <c r="S310" s="110">
        <v>1.23</v>
      </c>
      <c r="T310" s="46"/>
      <c r="U310" s="119">
        <v>47.6</v>
      </c>
      <c r="V310" s="13"/>
      <c r="W310" s="98"/>
    </row>
    <row r="311" spans="1:23" x14ac:dyDescent="0.2">
      <c r="A311" s="5">
        <v>361</v>
      </c>
      <c r="C311" s="34" t="s">
        <v>121</v>
      </c>
      <c r="E311" s="95"/>
      <c r="G311" s="35" t="s">
        <v>234</v>
      </c>
      <c r="H311" s="35"/>
      <c r="I311" s="36">
        <v>-10</v>
      </c>
      <c r="J311" s="24"/>
      <c r="K311" s="3">
        <v>8141425.0899999999</v>
      </c>
      <c r="L311" s="4"/>
      <c r="M311" s="2">
        <v>2941784.74</v>
      </c>
      <c r="N311" s="2"/>
      <c r="O311" s="2">
        <v>6013783</v>
      </c>
      <c r="P311" s="2"/>
      <c r="Q311" s="2">
        <v>126627</v>
      </c>
      <c r="R311" s="46"/>
      <c r="S311" s="110">
        <v>1.56</v>
      </c>
      <c r="T311" s="46"/>
      <c r="U311" s="119">
        <v>47.5</v>
      </c>
      <c r="V311" s="13"/>
      <c r="W311" s="73"/>
    </row>
    <row r="312" spans="1:23" x14ac:dyDescent="0.2">
      <c r="A312" s="5">
        <v>362</v>
      </c>
      <c r="C312" s="34" t="s">
        <v>94</v>
      </c>
      <c r="E312" s="95"/>
      <c r="G312" s="35" t="s">
        <v>235</v>
      </c>
      <c r="H312" s="35"/>
      <c r="I312" s="36">
        <v>-15</v>
      </c>
      <c r="J312" s="24"/>
      <c r="K312" s="3">
        <v>500135447.47000003</v>
      </c>
      <c r="L312" s="4"/>
      <c r="M312" s="2">
        <v>150578855.11000001</v>
      </c>
      <c r="N312" s="2"/>
      <c r="O312" s="2">
        <v>424576909</v>
      </c>
      <c r="P312" s="2"/>
      <c r="Q312" s="2">
        <v>10397357</v>
      </c>
      <c r="R312" s="46"/>
      <c r="S312" s="110">
        <v>2.08</v>
      </c>
      <c r="T312" s="46"/>
      <c r="U312" s="119">
        <v>40.799999999999997</v>
      </c>
      <c r="V312" s="13"/>
      <c r="W312" s="68"/>
    </row>
    <row r="313" spans="1:23" x14ac:dyDescent="0.2">
      <c r="A313" s="5">
        <v>363</v>
      </c>
      <c r="C313" s="34" t="s">
        <v>201</v>
      </c>
      <c r="E313" s="95"/>
      <c r="G313" s="35" t="s">
        <v>226</v>
      </c>
      <c r="H313" s="35"/>
      <c r="I313" s="36">
        <v>0</v>
      </c>
      <c r="J313" s="24"/>
      <c r="K313" s="3">
        <v>1210115.18</v>
      </c>
      <c r="L313" s="4"/>
      <c r="M313" s="2">
        <v>281870.2</v>
      </c>
      <c r="N313" s="2"/>
      <c r="O313" s="2">
        <v>928245</v>
      </c>
      <c r="P313" s="2"/>
      <c r="Q313" s="2">
        <v>62201</v>
      </c>
      <c r="R313" s="46"/>
      <c r="S313" s="110">
        <v>5.14</v>
      </c>
      <c r="T313" s="46"/>
      <c r="U313" s="119">
        <v>14.9</v>
      </c>
      <c r="V313" s="13"/>
      <c r="W313" s="68"/>
    </row>
    <row r="314" spans="1:23" x14ac:dyDescent="0.2">
      <c r="A314" s="5">
        <v>364</v>
      </c>
      <c r="C314" s="34" t="s">
        <v>100</v>
      </c>
      <c r="E314" s="95"/>
      <c r="G314" s="35" t="s">
        <v>236</v>
      </c>
      <c r="H314" s="35"/>
      <c r="I314" s="36">
        <v>-60</v>
      </c>
      <c r="J314" s="24"/>
      <c r="K314" s="3">
        <v>450509600.74000001</v>
      </c>
      <c r="L314" s="4"/>
      <c r="M314" s="2">
        <v>182362465.15000001</v>
      </c>
      <c r="N314" s="2"/>
      <c r="O314" s="2">
        <v>538452896</v>
      </c>
      <c r="P314" s="2"/>
      <c r="Q314" s="2">
        <v>15390088</v>
      </c>
      <c r="R314" s="46"/>
      <c r="S314" s="110">
        <v>3.42</v>
      </c>
      <c r="T314" s="46"/>
      <c r="U314" s="119">
        <v>35</v>
      </c>
      <c r="V314" s="13"/>
      <c r="W314" s="68"/>
    </row>
    <row r="315" spans="1:23" x14ac:dyDescent="0.2">
      <c r="A315" s="5">
        <v>365</v>
      </c>
      <c r="C315" s="34" t="s">
        <v>97</v>
      </c>
      <c r="E315" s="95"/>
      <c r="G315" s="35" t="s">
        <v>237</v>
      </c>
      <c r="H315" s="35"/>
      <c r="I315" s="36">
        <v>-30</v>
      </c>
      <c r="J315" s="24"/>
      <c r="K315" s="3">
        <v>566191115.59000003</v>
      </c>
      <c r="L315" s="4"/>
      <c r="M315" s="2">
        <v>163235312.28999999</v>
      </c>
      <c r="N315" s="2"/>
      <c r="O315" s="2">
        <v>572813138</v>
      </c>
      <c r="P315" s="2"/>
      <c r="Q315" s="2">
        <v>21919962</v>
      </c>
      <c r="R315" s="46"/>
      <c r="S315" s="110">
        <v>3.87</v>
      </c>
      <c r="T315" s="46"/>
      <c r="U315" s="119">
        <v>26.1</v>
      </c>
      <c r="V315" s="13"/>
      <c r="W315" s="68"/>
    </row>
    <row r="316" spans="1:23" x14ac:dyDescent="0.2">
      <c r="A316" s="5">
        <v>366</v>
      </c>
      <c r="C316" s="34" t="s">
        <v>101</v>
      </c>
      <c r="E316" s="95"/>
      <c r="G316" s="35" t="s">
        <v>238</v>
      </c>
      <c r="H316" s="35"/>
      <c r="I316" s="36">
        <v>-20</v>
      </c>
      <c r="J316" s="24"/>
      <c r="K316" s="3">
        <v>815340331.62</v>
      </c>
      <c r="L316" s="4"/>
      <c r="M316" s="2">
        <v>319137595.05000001</v>
      </c>
      <c r="N316" s="2"/>
      <c r="O316" s="2">
        <v>659270803</v>
      </c>
      <c r="P316" s="2"/>
      <c r="Q316" s="2">
        <v>15041164</v>
      </c>
      <c r="R316" s="46"/>
      <c r="S316" s="110">
        <v>1.84</v>
      </c>
      <c r="T316" s="46"/>
      <c r="U316" s="119">
        <v>43.8</v>
      </c>
      <c r="V316" s="13"/>
      <c r="W316" s="68"/>
    </row>
    <row r="317" spans="1:23" x14ac:dyDescent="0.2">
      <c r="A317" s="5">
        <v>367</v>
      </c>
      <c r="C317" s="34" t="s">
        <v>98</v>
      </c>
      <c r="E317" s="95"/>
      <c r="G317" s="35" t="s">
        <v>237</v>
      </c>
      <c r="H317" s="35"/>
      <c r="I317" s="36">
        <v>-50</v>
      </c>
      <c r="J317" s="24"/>
      <c r="K317" s="3">
        <v>1126428409.4200001</v>
      </c>
      <c r="L317" s="4"/>
      <c r="M317" s="2">
        <v>461438379.10000002</v>
      </c>
      <c r="N317" s="2"/>
      <c r="O317" s="2">
        <v>1228204235</v>
      </c>
      <c r="P317" s="2"/>
      <c r="Q317" s="2">
        <v>49046290</v>
      </c>
      <c r="R317" s="46"/>
      <c r="S317" s="110">
        <v>4.3499999999999996</v>
      </c>
      <c r="T317" s="46"/>
      <c r="U317" s="119">
        <v>25</v>
      </c>
      <c r="V317" s="13"/>
      <c r="W317" s="68"/>
    </row>
    <row r="318" spans="1:23" x14ac:dyDescent="0.2">
      <c r="A318" s="5">
        <v>368</v>
      </c>
      <c r="C318" s="34" t="s">
        <v>102</v>
      </c>
      <c r="E318" s="95"/>
      <c r="G318" s="35" t="s">
        <v>239</v>
      </c>
      <c r="H318" s="35"/>
      <c r="I318" s="36">
        <v>-50</v>
      </c>
      <c r="J318" s="24"/>
      <c r="K318" s="3">
        <v>550014495.63999999</v>
      </c>
      <c r="L318" s="4"/>
      <c r="M318" s="2">
        <v>248060871.72</v>
      </c>
      <c r="N318" s="2"/>
      <c r="O318" s="2">
        <v>576960872</v>
      </c>
      <c r="P318" s="2"/>
      <c r="Q318" s="2">
        <v>18200892</v>
      </c>
      <c r="R318" s="46"/>
      <c r="S318" s="110">
        <v>3.31</v>
      </c>
      <c r="T318" s="46"/>
      <c r="U318" s="119">
        <v>31.7</v>
      </c>
      <c r="V318" s="13"/>
      <c r="W318" s="68"/>
    </row>
    <row r="319" spans="1:23" x14ac:dyDescent="0.2">
      <c r="A319" s="5">
        <v>369</v>
      </c>
      <c r="C319" s="34" t="s">
        <v>103</v>
      </c>
      <c r="G319" s="35" t="s">
        <v>238</v>
      </c>
      <c r="H319" s="35"/>
      <c r="I319" s="36">
        <v>-60</v>
      </c>
      <c r="J319" s="24"/>
      <c r="K319" s="3">
        <v>196813537.28999999</v>
      </c>
      <c r="L319" s="4"/>
      <c r="M319" s="2">
        <v>140392316.75999999</v>
      </c>
      <c r="N319" s="2"/>
      <c r="O319" s="2">
        <v>174509343</v>
      </c>
      <c r="P319" s="2"/>
      <c r="Q319" s="2">
        <v>5100325</v>
      </c>
      <c r="R319" s="46"/>
      <c r="S319" s="110">
        <v>2.59</v>
      </c>
      <c r="T319" s="46"/>
      <c r="U319" s="119">
        <v>34.200000000000003</v>
      </c>
      <c r="V319" s="13"/>
      <c r="W319" s="68"/>
    </row>
    <row r="320" spans="1:23" x14ac:dyDescent="0.2">
      <c r="A320" s="5">
        <v>370.1</v>
      </c>
      <c r="C320" s="34" t="s">
        <v>203</v>
      </c>
      <c r="E320" s="95"/>
      <c r="G320" s="35" t="s">
        <v>240</v>
      </c>
      <c r="H320" s="58"/>
      <c r="I320" s="36">
        <v>-10</v>
      </c>
      <c r="J320" s="24"/>
      <c r="K320" s="3">
        <v>157426932.03999999</v>
      </c>
      <c r="L320" s="4"/>
      <c r="M320" s="2">
        <v>13741815.279999999</v>
      </c>
      <c r="N320" s="2"/>
      <c r="O320" s="2">
        <v>159427810</v>
      </c>
      <c r="P320" s="2"/>
      <c r="Q320" s="2">
        <v>8773399</v>
      </c>
      <c r="R320" s="46"/>
      <c r="S320" s="110">
        <v>5.57</v>
      </c>
      <c r="T320" s="34"/>
      <c r="U320" s="119">
        <v>18.2</v>
      </c>
      <c r="V320" s="13"/>
      <c r="W320" s="68"/>
    </row>
    <row r="321" spans="1:23" x14ac:dyDescent="0.2">
      <c r="A321" s="5">
        <v>371.1</v>
      </c>
      <c r="C321" s="34" t="s">
        <v>258</v>
      </c>
      <c r="E321" s="95"/>
      <c r="G321" s="35" t="s">
        <v>251</v>
      </c>
      <c r="H321" s="58"/>
      <c r="I321" s="36">
        <v>0</v>
      </c>
      <c r="J321" s="24"/>
      <c r="K321" s="3">
        <v>854059.63</v>
      </c>
      <c r="L321" s="4"/>
      <c r="M321" s="2">
        <v>148049.96</v>
      </c>
      <c r="N321" s="2"/>
      <c r="O321" s="2">
        <v>706010</v>
      </c>
      <c r="P321" s="2"/>
      <c r="Q321" s="2">
        <v>122664</v>
      </c>
      <c r="R321" s="46"/>
      <c r="S321" s="110">
        <v>14.36</v>
      </c>
      <c r="T321" s="34"/>
      <c r="U321" s="119">
        <v>5.8</v>
      </c>
      <c r="V321" s="13"/>
      <c r="W321" s="68"/>
    </row>
    <row r="322" spans="1:23" x14ac:dyDescent="0.2">
      <c r="A322" s="5">
        <v>373</v>
      </c>
      <c r="C322" s="34" t="s">
        <v>104</v>
      </c>
      <c r="G322" s="35" t="s">
        <v>241</v>
      </c>
      <c r="H322" s="35"/>
      <c r="I322" s="36">
        <v>-25</v>
      </c>
      <c r="J322" s="24"/>
      <c r="K322" s="51">
        <v>61328340.140000001</v>
      </c>
      <c r="L322" s="4"/>
      <c r="M322" s="2">
        <v>26989953.739999998</v>
      </c>
      <c r="N322" s="2"/>
      <c r="O322" s="2">
        <v>49670471</v>
      </c>
      <c r="P322" s="2"/>
      <c r="Q322" s="2">
        <v>2385231</v>
      </c>
      <c r="R322" s="46"/>
      <c r="S322" s="110">
        <v>3.89</v>
      </c>
      <c r="T322" s="46"/>
      <c r="U322" s="119">
        <v>20.8</v>
      </c>
      <c r="V322" s="13"/>
      <c r="W322" s="68"/>
    </row>
    <row r="323" spans="1:23" x14ac:dyDescent="0.2">
      <c r="A323" s="5"/>
      <c r="C323" s="34"/>
      <c r="G323" s="8"/>
      <c r="I323" s="9"/>
      <c r="K323" s="10"/>
      <c r="M323" s="15"/>
      <c r="N323" s="11"/>
      <c r="O323" s="15"/>
      <c r="P323" s="11"/>
      <c r="Q323" s="15"/>
      <c r="S323" s="108"/>
      <c r="U323" s="117"/>
      <c r="V323" s="13"/>
    </row>
    <row r="324" spans="1:23" ht="15.75" x14ac:dyDescent="0.25">
      <c r="A324" s="5"/>
      <c r="C324" s="60" t="s">
        <v>28</v>
      </c>
      <c r="G324" s="17"/>
      <c r="H324" s="18"/>
      <c r="I324" s="19"/>
      <c r="J324" s="18"/>
      <c r="K324" s="80">
        <f>+SUBTOTAL(9,K310:K322)</f>
        <v>4443046463.000001</v>
      </c>
      <c r="L324" s="84"/>
      <c r="M324" s="82">
        <f>+SUBTOTAL(9,M310:M322)</f>
        <v>1712912952.6100001</v>
      </c>
      <c r="N324" s="85"/>
      <c r="O324" s="82">
        <f>+SUBTOTAL(9,O310:O322)</f>
        <v>4396583485</v>
      </c>
      <c r="P324" s="85"/>
      <c r="Q324" s="82">
        <f>+SUBTOTAL(9,Q310:Q322)</f>
        <v>146672360</v>
      </c>
      <c r="R324" s="18"/>
      <c r="S324" s="111">
        <f>ROUND(Q324/K324*100,2)</f>
        <v>3.3</v>
      </c>
      <c r="U324" s="125"/>
      <c r="V324" s="13"/>
    </row>
    <row r="325" spans="1:23" ht="15.75" x14ac:dyDescent="0.25">
      <c r="A325" s="5"/>
      <c r="C325" s="60"/>
      <c r="G325" s="17"/>
      <c r="H325" s="18"/>
      <c r="I325" s="19"/>
      <c r="J325" s="18"/>
      <c r="K325" s="10"/>
      <c r="L325" s="18"/>
      <c r="M325" s="21"/>
      <c r="N325" s="21"/>
      <c r="O325" s="21"/>
      <c r="P325" s="21"/>
      <c r="Q325" s="21"/>
      <c r="R325" s="18"/>
      <c r="S325" s="108"/>
      <c r="U325" s="125"/>
      <c r="V325" s="13"/>
    </row>
    <row r="326" spans="1:23" ht="15.75" x14ac:dyDescent="0.25">
      <c r="A326" s="5"/>
      <c r="C326" s="7" t="s">
        <v>29</v>
      </c>
      <c r="G326" s="8"/>
      <c r="I326" s="9"/>
      <c r="K326" s="10"/>
      <c r="M326" s="11"/>
      <c r="N326" s="11"/>
      <c r="O326" s="11"/>
      <c r="P326" s="11"/>
      <c r="Q326" s="11"/>
      <c r="S326" s="108"/>
      <c r="U326" s="117"/>
      <c r="V326" s="13"/>
    </row>
    <row r="327" spans="1:23" ht="15.75" x14ac:dyDescent="0.25">
      <c r="A327" s="5"/>
      <c r="C327" s="14"/>
      <c r="G327" s="8"/>
      <c r="I327" s="9"/>
      <c r="K327" s="10"/>
      <c r="M327" s="11"/>
      <c r="N327" s="11"/>
      <c r="O327" s="11"/>
      <c r="P327" s="11"/>
      <c r="Q327" s="11"/>
      <c r="S327" s="108"/>
      <c r="U327" s="117"/>
      <c r="V327" s="13"/>
    </row>
    <row r="328" spans="1:23" x14ac:dyDescent="0.2">
      <c r="A328" s="5">
        <v>390</v>
      </c>
      <c r="C328" s="33" t="s">
        <v>122</v>
      </c>
      <c r="G328" s="35"/>
      <c r="H328" s="35"/>
      <c r="I328" s="36"/>
      <c r="J328" s="24"/>
      <c r="K328" s="3"/>
      <c r="L328" s="4"/>
      <c r="M328" s="2"/>
      <c r="N328" s="2"/>
      <c r="O328" s="2"/>
      <c r="P328" s="2"/>
      <c r="Q328" s="2"/>
      <c r="R328" s="46"/>
      <c r="S328" s="110"/>
      <c r="T328" s="46"/>
      <c r="U328" s="119"/>
      <c r="V328" s="13"/>
    </row>
    <row r="329" spans="1:23" x14ac:dyDescent="0.2">
      <c r="A329" s="5"/>
      <c r="C329" s="33" t="s">
        <v>150</v>
      </c>
      <c r="E329" s="95">
        <v>57526</v>
      </c>
      <c r="G329" s="35" t="s">
        <v>242</v>
      </c>
      <c r="H329" s="58" t="s">
        <v>112</v>
      </c>
      <c r="I329" s="36">
        <v>-5</v>
      </c>
      <c r="J329" s="24"/>
      <c r="K329" s="3">
        <v>20917598.129999999</v>
      </c>
      <c r="L329" s="4"/>
      <c r="M329" s="2">
        <v>11071638.67</v>
      </c>
      <c r="N329" s="2"/>
      <c r="O329" s="2">
        <v>10891839</v>
      </c>
      <c r="P329" s="2"/>
      <c r="Q329" s="2">
        <v>322587</v>
      </c>
      <c r="R329" s="46"/>
      <c r="S329" s="110">
        <v>1.54</v>
      </c>
      <c r="T329" s="46"/>
      <c r="U329" s="119">
        <v>33.799999999999997</v>
      </c>
      <c r="V329" s="13"/>
    </row>
    <row r="330" spans="1:23" x14ac:dyDescent="0.2">
      <c r="A330" s="5"/>
      <c r="C330" s="33" t="s">
        <v>204</v>
      </c>
      <c r="E330" s="95">
        <v>61544</v>
      </c>
      <c r="G330" s="35" t="s">
        <v>242</v>
      </c>
      <c r="H330" s="58" t="s">
        <v>112</v>
      </c>
      <c r="I330" s="36">
        <v>-5</v>
      </c>
      <c r="J330" s="24"/>
      <c r="K330" s="3">
        <v>19969978.760000002</v>
      </c>
      <c r="L330" s="4"/>
      <c r="M330" s="2">
        <v>2926504.32</v>
      </c>
      <c r="N330" s="2"/>
      <c r="O330" s="2">
        <v>18041973</v>
      </c>
      <c r="P330" s="2"/>
      <c r="Q330" s="2">
        <v>406920</v>
      </c>
      <c r="R330" s="46"/>
      <c r="S330" s="110">
        <v>2.04</v>
      </c>
      <c r="T330" s="46"/>
      <c r="U330" s="119">
        <v>44.3</v>
      </c>
      <c r="V330" s="13"/>
    </row>
    <row r="331" spans="1:23" x14ac:dyDescent="0.2">
      <c r="A331" s="5"/>
      <c r="C331" s="33" t="s">
        <v>259</v>
      </c>
      <c r="E331" s="95"/>
      <c r="G331" s="35" t="s">
        <v>243</v>
      </c>
      <c r="H331" s="35"/>
      <c r="I331" s="36">
        <v>-5</v>
      </c>
      <c r="J331" s="24"/>
      <c r="K331" s="51">
        <v>28006349.02</v>
      </c>
      <c r="L331" s="4"/>
      <c r="M331" s="26">
        <v>17506602.25</v>
      </c>
      <c r="N331" s="2"/>
      <c r="O331" s="26">
        <v>11900064</v>
      </c>
      <c r="P331" s="2"/>
      <c r="Q331" s="26">
        <v>340870</v>
      </c>
      <c r="R331" s="46"/>
      <c r="S331" s="110">
        <v>1.22</v>
      </c>
      <c r="T331" s="46"/>
      <c r="U331" s="119">
        <v>34.9</v>
      </c>
      <c r="V331" s="13"/>
    </row>
    <row r="332" spans="1:23" x14ac:dyDescent="0.2">
      <c r="A332" s="5"/>
      <c r="C332" s="33"/>
      <c r="E332" s="95"/>
      <c r="G332" s="35"/>
      <c r="H332" s="35"/>
      <c r="I332" s="36"/>
      <c r="J332" s="24"/>
      <c r="K332" s="3"/>
      <c r="L332" s="4"/>
      <c r="M332" s="2"/>
      <c r="N332" s="2"/>
      <c r="O332" s="2"/>
      <c r="P332" s="2"/>
      <c r="Q332" s="2"/>
      <c r="R332" s="46"/>
      <c r="S332" s="110"/>
      <c r="T332" s="46"/>
      <c r="U332" s="119"/>
      <c r="V332" s="13"/>
    </row>
    <row r="333" spans="1:23" x14ac:dyDescent="0.2">
      <c r="A333" s="5"/>
      <c r="C333" s="33" t="s">
        <v>114</v>
      </c>
      <c r="E333" s="95"/>
      <c r="G333" s="35"/>
      <c r="H333" s="35"/>
      <c r="I333" s="36"/>
      <c r="J333" s="24"/>
      <c r="K333" s="10">
        <f>SUBTOTAL(9,K329:K331)</f>
        <v>68893925.909999996</v>
      </c>
      <c r="L333" s="99"/>
      <c r="M333" s="100">
        <f>SUBTOTAL(9,M329:M331)</f>
        <v>31504745.240000002</v>
      </c>
      <c r="N333" s="101"/>
      <c r="O333" s="100">
        <f>SUBTOTAL(9,O329:O331)</f>
        <v>40833876</v>
      </c>
      <c r="P333" s="101"/>
      <c r="Q333" s="100">
        <f>SUBTOTAL(9,Q329:Q331)</f>
        <v>1070377</v>
      </c>
      <c r="R333" s="46"/>
      <c r="S333" s="110">
        <f>+ROUND(Q333/K333*100,2)</f>
        <v>1.55</v>
      </c>
      <c r="T333" s="46"/>
      <c r="U333" s="119"/>
      <c r="V333" s="13"/>
    </row>
    <row r="334" spans="1:23" x14ac:dyDescent="0.2">
      <c r="A334" s="5"/>
      <c r="C334" s="33"/>
      <c r="E334" s="95"/>
      <c r="G334" s="35"/>
      <c r="H334" s="35"/>
      <c r="I334" s="36"/>
      <c r="J334" s="24"/>
      <c r="K334" s="3"/>
      <c r="L334" s="4"/>
      <c r="M334" s="2"/>
      <c r="N334" s="2"/>
      <c r="O334" s="2"/>
      <c r="P334" s="2"/>
      <c r="Q334" s="2"/>
      <c r="R334" s="46"/>
      <c r="S334" s="110"/>
      <c r="T334" s="46"/>
      <c r="U334" s="119"/>
      <c r="V334" s="13"/>
    </row>
    <row r="335" spans="1:23" x14ac:dyDescent="0.2">
      <c r="A335" s="5">
        <v>391.1</v>
      </c>
      <c r="C335" s="34" t="s">
        <v>140</v>
      </c>
      <c r="E335" s="95"/>
      <c r="G335" s="35" t="s">
        <v>244</v>
      </c>
      <c r="H335" s="35"/>
      <c r="I335" s="36">
        <v>0</v>
      </c>
      <c r="J335" s="24"/>
      <c r="K335" s="3">
        <v>3943482.67</v>
      </c>
      <c r="L335" s="4"/>
      <c r="M335" s="2">
        <v>651019.42000000004</v>
      </c>
      <c r="N335" s="2"/>
      <c r="O335" s="2">
        <v>3292463</v>
      </c>
      <c r="P335" s="2"/>
      <c r="Q335" s="2">
        <v>197174.13350000003</v>
      </c>
      <c r="R335" s="8" t="s">
        <v>252</v>
      </c>
      <c r="S335" s="116">
        <f>1/VALUE(LEFT(G335,2))*100</f>
        <v>5</v>
      </c>
      <c r="T335" s="46"/>
      <c r="U335" s="119">
        <v>7.5</v>
      </c>
      <c r="V335" s="13"/>
    </row>
    <row r="336" spans="1:23" x14ac:dyDescent="0.2">
      <c r="A336" s="5">
        <v>391.2</v>
      </c>
      <c r="C336" s="34" t="s">
        <v>141</v>
      </c>
      <c r="E336" s="95"/>
      <c r="G336" s="35" t="s">
        <v>245</v>
      </c>
      <c r="H336" s="35"/>
      <c r="I336" s="36">
        <v>0</v>
      </c>
      <c r="J336" s="24"/>
      <c r="K336" s="3">
        <v>27513630.309999999</v>
      </c>
      <c r="L336" s="4"/>
      <c r="M336" s="2">
        <v>11676567.58</v>
      </c>
      <c r="N336" s="2"/>
      <c r="O336" s="2">
        <v>15837063</v>
      </c>
      <c r="P336" s="2"/>
      <c r="Q336" s="2">
        <v>5502726.061999999</v>
      </c>
      <c r="R336" s="8" t="s">
        <v>252</v>
      </c>
      <c r="S336" s="116">
        <f>1/VALUE(LEFT(G336,1))*100</f>
        <v>20</v>
      </c>
      <c r="T336" s="46"/>
      <c r="U336" s="119">
        <v>2.7</v>
      </c>
      <c r="V336" s="13"/>
      <c r="W336" s="68"/>
    </row>
    <row r="337" spans="1:23" x14ac:dyDescent="0.2">
      <c r="A337" s="5">
        <v>392</v>
      </c>
      <c r="C337" s="33" t="s">
        <v>105</v>
      </c>
      <c r="E337" s="95"/>
      <c r="G337" s="35" t="s">
        <v>246</v>
      </c>
      <c r="H337" s="35"/>
      <c r="I337" s="36">
        <v>10</v>
      </c>
      <c r="J337" s="24"/>
      <c r="K337" s="3">
        <v>6535111.9000000004</v>
      </c>
      <c r="L337" s="4"/>
      <c r="M337" s="2">
        <v>3862314.11</v>
      </c>
      <c r="N337" s="2"/>
      <c r="O337" s="2">
        <v>2019287</v>
      </c>
      <c r="P337" s="2"/>
      <c r="Q337" s="2">
        <v>418875</v>
      </c>
      <c r="R337" s="96"/>
      <c r="S337" s="110">
        <v>6.41</v>
      </c>
      <c r="T337" s="46"/>
      <c r="U337" s="119">
        <v>4.8</v>
      </c>
      <c r="V337" s="13"/>
      <c r="W337" s="68"/>
    </row>
    <row r="338" spans="1:23" x14ac:dyDescent="0.2">
      <c r="A338" s="5">
        <v>393</v>
      </c>
      <c r="C338" s="33" t="s">
        <v>106</v>
      </c>
      <c r="E338" s="95"/>
      <c r="G338" s="35" t="s">
        <v>244</v>
      </c>
      <c r="H338" s="35"/>
      <c r="I338" s="36">
        <v>0</v>
      </c>
      <c r="J338" s="24"/>
      <c r="K338" s="3">
        <v>170596.46</v>
      </c>
      <c r="L338" s="4"/>
      <c r="M338" s="2">
        <v>70989.78</v>
      </c>
      <c r="N338" s="2"/>
      <c r="O338" s="2">
        <v>99607</v>
      </c>
      <c r="P338" s="2"/>
      <c r="Q338" s="2">
        <v>8529.8229999999985</v>
      </c>
      <c r="R338" s="8" t="s">
        <v>252</v>
      </c>
      <c r="S338" s="116">
        <f t="shared" ref="S338:S340" si="2">1/VALUE(LEFT(G338,2))*100</f>
        <v>5</v>
      </c>
      <c r="T338" s="46"/>
      <c r="U338" s="119">
        <v>11.3</v>
      </c>
      <c r="V338" s="13"/>
    </row>
    <row r="339" spans="1:23" x14ac:dyDescent="0.2">
      <c r="A339" s="5">
        <v>394</v>
      </c>
      <c r="C339" s="33" t="s">
        <v>142</v>
      </c>
      <c r="E339" s="95"/>
      <c r="G339" s="35" t="s">
        <v>244</v>
      </c>
      <c r="H339" s="35"/>
      <c r="I339" s="36">
        <v>0</v>
      </c>
      <c r="J339" s="24"/>
      <c r="K339" s="3">
        <v>19341550.120000001</v>
      </c>
      <c r="L339" s="4"/>
      <c r="M339" s="2">
        <v>4648463.12</v>
      </c>
      <c r="N339" s="2"/>
      <c r="O339" s="2">
        <v>14693087</v>
      </c>
      <c r="P339" s="2"/>
      <c r="Q339" s="2">
        <v>967077.50600000005</v>
      </c>
      <c r="R339" s="8" t="s">
        <v>252</v>
      </c>
      <c r="S339" s="116">
        <f t="shared" si="2"/>
        <v>5</v>
      </c>
      <c r="T339" s="46"/>
      <c r="U339" s="119">
        <v>13.9</v>
      </c>
      <c r="V339" s="13"/>
    </row>
    <row r="340" spans="1:23" x14ac:dyDescent="0.2">
      <c r="A340" s="5">
        <v>395</v>
      </c>
      <c r="C340" s="33" t="s">
        <v>107</v>
      </c>
      <c r="E340" s="95"/>
      <c r="G340" s="35" t="s">
        <v>244</v>
      </c>
      <c r="H340" s="35"/>
      <c r="I340" s="36">
        <v>0</v>
      </c>
      <c r="J340" s="24"/>
      <c r="K340" s="3">
        <v>7681555.8799999999</v>
      </c>
      <c r="L340" s="4"/>
      <c r="M340" s="2">
        <v>1142681.57</v>
      </c>
      <c r="N340" s="2"/>
      <c r="O340" s="2">
        <v>6538874</v>
      </c>
      <c r="P340" s="2"/>
      <c r="Q340" s="2">
        <v>384077.79399999999</v>
      </c>
      <c r="R340" s="8" t="s">
        <v>252</v>
      </c>
      <c r="S340" s="116">
        <f t="shared" si="2"/>
        <v>5</v>
      </c>
      <c r="T340" s="46"/>
      <c r="U340" s="119">
        <v>5.3</v>
      </c>
      <c r="V340" s="13"/>
    </row>
    <row r="341" spans="1:23" x14ac:dyDescent="0.2">
      <c r="A341" s="5">
        <v>396</v>
      </c>
      <c r="C341" s="34" t="s">
        <v>108</v>
      </c>
      <c r="E341" s="95"/>
      <c r="G341" s="35" t="s">
        <v>247</v>
      </c>
      <c r="H341" s="35"/>
      <c r="I341" s="36">
        <v>10</v>
      </c>
      <c r="J341" s="24"/>
      <c r="K341" s="3">
        <v>4867993.71</v>
      </c>
      <c r="L341" s="4"/>
      <c r="M341" s="2">
        <v>2975887.13</v>
      </c>
      <c r="N341" s="2"/>
      <c r="O341" s="2">
        <v>1405307</v>
      </c>
      <c r="P341" s="2"/>
      <c r="Q341" s="2">
        <v>218566</v>
      </c>
      <c r="R341" s="96"/>
      <c r="S341" s="110">
        <v>4.49</v>
      </c>
      <c r="T341" s="46"/>
      <c r="U341" s="119">
        <v>6.4</v>
      </c>
      <c r="V341" s="13"/>
      <c r="W341" s="68"/>
    </row>
    <row r="342" spans="1:23" x14ac:dyDescent="0.2">
      <c r="A342" s="5">
        <v>397</v>
      </c>
      <c r="C342" s="34" t="s">
        <v>200</v>
      </c>
      <c r="E342" s="95"/>
      <c r="G342" s="35" t="s">
        <v>248</v>
      </c>
      <c r="H342" s="35"/>
      <c r="I342" s="36">
        <v>0</v>
      </c>
      <c r="J342" s="24"/>
      <c r="K342" s="3">
        <v>98531040.849999994</v>
      </c>
      <c r="L342" s="4"/>
      <c r="M342" s="2">
        <v>44906521.149999999</v>
      </c>
      <c r="N342" s="2"/>
      <c r="O342" s="2">
        <v>53624520</v>
      </c>
      <c r="P342" s="2"/>
      <c r="Q342" s="2">
        <v>6568736.0566666666</v>
      </c>
      <c r="R342" s="8" t="s">
        <v>252</v>
      </c>
      <c r="S342" s="116">
        <f t="shared" ref="S342:S343" si="3">1/VALUE(LEFT(G342,2))*100</f>
        <v>6.666666666666667</v>
      </c>
      <c r="T342" s="46"/>
      <c r="U342" s="119">
        <v>6.5</v>
      </c>
      <c r="V342" s="13"/>
    </row>
    <row r="343" spans="1:23" x14ac:dyDescent="0.2">
      <c r="A343" s="5">
        <v>398</v>
      </c>
      <c r="C343" s="129" t="s">
        <v>109</v>
      </c>
      <c r="G343" s="35" t="s">
        <v>248</v>
      </c>
      <c r="H343" s="35"/>
      <c r="I343" s="36">
        <v>0</v>
      </c>
      <c r="J343" s="24"/>
      <c r="K343" s="51">
        <v>414575.88</v>
      </c>
      <c r="L343" s="4"/>
      <c r="M343" s="26">
        <v>95022.88</v>
      </c>
      <c r="N343" s="2"/>
      <c r="O343" s="26">
        <v>319553</v>
      </c>
      <c r="P343" s="2"/>
      <c r="Q343" s="26">
        <v>27638.392000000003</v>
      </c>
      <c r="R343" s="8" t="s">
        <v>252</v>
      </c>
      <c r="S343" s="116">
        <f t="shared" si="3"/>
        <v>6.666666666666667</v>
      </c>
      <c r="T343" s="46"/>
      <c r="U343" s="119">
        <v>8.6</v>
      </c>
      <c r="V343" s="13"/>
    </row>
    <row r="344" spans="1:23" x14ac:dyDescent="0.2">
      <c r="A344" s="5"/>
      <c r="C344" s="129"/>
      <c r="G344" s="74"/>
      <c r="I344" s="9"/>
      <c r="K344" s="69"/>
      <c r="L344" s="75"/>
      <c r="M344" s="72"/>
      <c r="N344" s="11"/>
      <c r="O344" s="72"/>
      <c r="P344" s="11"/>
      <c r="Q344" s="72"/>
      <c r="R344" s="75"/>
      <c r="S344" s="108"/>
      <c r="T344" s="71"/>
      <c r="U344" s="117"/>
      <c r="V344" s="13"/>
    </row>
    <row r="345" spans="1:23" ht="15.75" x14ac:dyDescent="0.25">
      <c r="A345" s="13"/>
      <c r="C345" s="60" t="s">
        <v>30</v>
      </c>
      <c r="G345" s="8"/>
      <c r="I345" s="9"/>
      <c r="K345" s="76">
        <f>SUBTOTAL(9,K329:K343)</f>
        <v>237893463.69</v>
      </c>
      <c r="L345" s="18"/>
      <c r="M345" s="77">
        <f>SUBTOTAL(9,M329:M343)</f>
        <v>101534211.97999999</v>
      </c>
      <c r="N345" s="21"/>
      <c r="O345" s="77">
        <f>SUBTOTAL(9,O329:O343)</f>
        <v>138663637</v>
      </c>
      <c r="P345" s="21"/>
      <c r="Q345" s="77">
        <f>SUBTOTAL(9,Q329:Q343)</f>
        <v>15363777.767166667</v>
      </c>
      <c r="R345" s="18"/>
      <c r="S345" s="111">
        <f>+ROUND(Q345/K345*100,2)</f>
        <v>6.46</v>
      </c>
      <c r="T345" s="59"/>
      <c r="U345" s="121"/>
      <c r="V345" s="13"/>
    </row>
    <row r="346" spans="1:23" ht="15.75" x14ac:dyDescent="0.25">
      <c r="A346" s="13"/>
      <c r="C346" s="60"/>
      <c r="G346" s="8"/>
      <c r="I346" s="9"/>
      <c r="K346" s="20"/>
      <c r="L346" s="18"/>
      <c r="M346" s="21"/>
      <c r="N346" s="21"/>
      <c r="O346" s="21"/>
      <c r="P346" s="21"/>
      <c r="Q346" s="21"/>
      <c r="R346" s="18"/>
      <c r="S346" s="111"/>
      <c r="T346" s="59"/>
      <c r="U346" s="126"/>
      <c r="V346" s="13"/>
    </row>
    <row r="347" spans="1:23" ht="16.5" thickBot="1" x14ac:dyDescent="0.3">
      <c r="A347" s="13"/>
      <c r="C347" s="60" t="s">
        <v>161</v>
      </c>
      <c r="G347" s="8"/>
      <c r="I347" s="9"/>
      <c r="K347" s="61">
        <f>+SUBTOTAL(9,K17:K346)</f>
        <v>9994754455.1999969</v>
      </c>
      <c r="L347" s="18"/>
      <c r="M347" s="62">
        <f>+SUBTOTAL(9,M17:M346)</f>
        <v>4327985733.2700014</v>
      </c>
      <c r="N347" s="21"/>
      <c r="O347" s="62">
        <f>+SUBTOTAL(9,O17:O346)</f>
        <v>7693794682</v>
      </c>
      <c r="P347" s="21"/>
      <c r="Q347" s="62">
        <f>+SUBTOTAL(9,Q17:Q346)</f>
        <v>350983862.76716667</v>
      </c>
      <c r="R347" s="18"/>
      <c r="S347" s="111">
        <f>+ROUND(Q347/K347*100,2)</f>
        <v>3.51</v>
      </c>
      <c r="T347" s="59"/>
      <c r="U347" s="121"/>
      <c r="V347" s="13"/>
    </row>
    <row r="348" spans="1:23" ht="16.5" thickTop="1" x14ac:dyDescent="0.25">
      <c r="A348" s="13"/>
      <c r="C348" s="60"/>
      <c r="G348" s="8"/>
      <c r="I348" s="9"/>
      <c r="K348" s="20"/>
      <c r="L348" s="18"/>
      <c r="M348" s="21"/>
      <c r="N348" s="21"/>
      <c r="O348" s="21"/>
      <c r="P348" s="21"/>
      <c r="Q348" s="21"/>
      <c r="R348" s="18"/>
      <c r="S348" s="108"/>
      <c r="U348" s="125"/>
      <c r="V348" s="13"/>
    </row>
    <row r="349" spans="1:23" ht="15.75" x14ac:dyDescent="0.25">
      <c r="A349" s="13"/>
      <c r="C349" s="27" t="s">
        <v>188</v>
      </c>
      <c r="G349" s="8"/>
      <c r="I349" s="9"/>
      <c r="K349" s="20"/>
      <c r="L349" s="18"/>
      <c r="M349" s="21"/>
      <c r="N349" s="21"/>
      <c r="O349" s="21"/>
      <c r="P349" s="21"/>
      <c r="Q349" s="21"/>
      <c r="R349" s="18"/>
      <c r="S349" s="108"/>
      <c r="U349" s="125"/>
      <c r="V349" s="13"/>
    </row>
    <row r="350" spans="1:23" ht="15.75" x14ac:dyDescent="0.25">
      <c r="A350" s="13"/>
      <c r="C350" s="59"/>
      <c r="G350" s="8"/>
      <c r="I350" s="9"/>
      <c r="K350" s="66"/>
      <c r="L350" s="18"/>
      <c r="M350" s="65"/>
      <c r="N350" s="21"/>
      <c r="O350" s="21"/>
      <c r="P350" s="21"/>
      <c r="Q350" s="21"/>
      <c r="R350" s="18"/>
      <c r="S350" s="108"/>
      <c r="U350" s="125"/>
      <c r="V350" s="13"/>
    </row>
    <row r="351" spans="1:23" ht="15.75" x14ac:dyDescent="0.25">
      <c r="A351" s="5">
        <v>301</v>
      </c>
      <c r="C351" s="34" t="s">
        <v>144</v>
      </c>
      <c r="G351" s="8"/>
      <c r="I351" s="9"/>
      <c r="K351" s="10">
        <v>114201.76</v>
      </c>
      <c r="L351" s="34"/>
      <c r="M351" s="88"/>
      <c r="N351" s="21"/>
      <c r="O351" s="21"/>
      <c r="P351" s="21"/>
      <c r="Q351" s="21"/>
      <c r="R351" s="18"/>
      <c r="S351" s="108"/>
      <c r="U351" s="125"/>
      <c r="V351" s="13"/>
    </row>
    <row r="352" spans="1:23" ht="15.75" x14ac:dyDescent="0.25">
      <c r="A352" s="5">
        <v>302</v>
      </c>
      <c r="C352" s="34" t="s">
        <v>145</v>
      </c>
      <c r="G352" s="8"/>
      <c r="I352" s="9"/>
      <c r="K352" s="10">
        <v>58674913.209999986</v>
      </c>
      <c r="L352" s="34"/>
      <c r="M352" s="88">
        <v>17076162.740000002</v>
      </c>
      <c r="N352" s="21"/>
      <c r="O352" s="21"/>
      <c r="P352" s="21"/>
      <c r="Q352" s="21"/>
      <c r="R352" s="18"/>
      <c r="S352" s="108"/>
      <c r="U352" s="125"/>
      <c r="V352" s="13"/>
    </row>
    <row r="353" spans="1:22" ht="15.75" x14ac:dyDescent="0.25">
      <c r="A353" s="5">
        <v>303</v>
      </c>
      <c r="C353" s="34" t="s">
        <v>146</v>
      </c>
      <c r="G353" s="8"/>
      <c r="I353" s="9"/>
      <c r="K353" s="10">
        <v>90655774.890000001</v>
      </c>
      <c r="L353" s="34"/>
      <c r="M353" s="88">
        <v>57731555.000000015</v>
      </c>
      <c r="N353" s="21"/>
      <c r="O353" s="21"/>
      <c r="P353" s="21">
        <v>53694645.590000004</v>
      </c>
      <c r="Q353" s="21"/>
      <c r="R353" s="18"/>
      <c r="S353" s="108"/>
      <c r="U353" s="125"/>
      <c r="V353" s="13"/>
    </row>
    <row r="354" spans="1:22" ht="15.75" x14ac:dyDescent="0.25">
      <c r="A354" s="5">
        <v>310</v>
      </c>
      <c r="C354" s="34" t="s">
        <v>147</v>
      </c>
      <c r="G354" s="8"/>
      <c r="I354" s="9"/>
      <c r="K354" s="10">
        <v>2788744.98</v>
      </c>
      <c r="L354" s="34"/>
      <c r="M354" s="88"/>
      <c r="N354" s="21"/>
      <c r="O354" s="21"/>
      <c r="P354" s="21"/>
      <c r="Q354" s="21"/>
      <c r="R354" s="18"/>
      <c r="S354" s="108"/>
      <c r="U354" s="125"/>
      <c r="V354" s="13"/>
    </row>
    <row r="355" spans="1:22" ht="15.75" x14ac:dyDescent="0.25">
      <c r="A355" s="5">
        <v>317</v>
      </c>
      <c r="C355" s="34" t="s">
        <v>182</v>
      </c>
      <c r="G355" s="8"/>
      <c r="I355" s="9"/>
      <c r="K355" s="10">
        <v>252964</v>
      </c>
      <c r="L355" s="34"/>
      <c r="M355" s="88">
        <v>95041.09</v>
      </c>
      <c r="N355" s="21"/>
      <c r="O355" s="21"/>
      <c r="P355" s="21"/>
      <c r="Q355" s="21"/>
      <c r="R355" s="18"/>
      <c r="S355" s="108"/>
      <c r="U355" s="125"/>
      <c r="V355" s="13"/>
    </row>
    <row r="356" spans="1:22" ht="15.75" x14ac:dyDescent="0.25">
      <c r="A356" s="5">
        <v>317.10000000000002</v>
      </c>
      <c r="C356" s="34" t="s">
        <v>182</v>
      </c>
      <c r="G356" s="8"/>
      <c r="I356" s="9"/>
      <c r="K356" s="10">
        <v>46629967.799999997</v>
      </c>
      <c r="L356" s="34"/>
      <c r="M356" s="88">
        <v>19218186.370000001</v>
      </c>
      <c r="N356" s="21"/>
      <c r="O356" s="21"/>
      <c r="P356" s="21"/>
      <c r="Q356" s="21"/>
      <c r="R356" s="18"/>
      <c r="S356" s="108"/>
      <c r="U356" s="125"/>
      <c r="V356" s="13"/>
    </row>
    <row r="357" spans="1:22" ht="15.75" x14ac:dyDescent="0.25">
      <c r="A357" s="5">
        <v>330</v>
      </c>
      <c r="C357" s="34" t="s">
        <v>147</v>
      </c>
      <c r="G357" s="8"/>
      <c r="I357" s="9"/>
      <c r="K357" s="10">
        <v>11274069.970000001</v>
      </c>
      <c r="L357" s="34"/>
      <c r="M357" s="88"/>
      <c r="N357" s="21"/>
      <c r="O357" s="21"/>
      <c r="P357" s="21"/>
      <c r="Q357" s="21"/>
      <c r="R357" s="18"/>
      <c r="S357" s="108"/>
      <c r="U357" s="125"/>
      <c r="V357" s="13"/>
    </row>
    <row r="358" spans="1:22" ht="15.75" x14ac:dyDescent="0.25">
      <c r="A358" s="5">
        <v>340</v>
      </c>
      <c r="C358" s="34" t="s">
        <v>147</v>
      </c>
      <c r="G358" s="8"/>
      <c r="I358" s="9"/>
      <c r="K358" s="10">
        <v>15794832.099999998</v>
      </c>
      <c r="L358" s="34"/>
      <c r="M358" s="88"/>
      <c r="N358" s="21"/>
      <c r="O358" s="21"/>
      <c r="P358" s="21"/>
      <c r="Q358" s="21"/>
      <c r="R358" s="18"/>
      <c r="S358" s="108"/>
      <c r="U358" s="125"/>
      <c r="V358" s="13"/>
    </row>
    <row r="359" spans="1:22" ht="15.75" x14ac:dyDescent="0.25">
      <c r="A359" s="5">
        <v>347</v>
      </c>
      <c r="C359" s="34" t="s">
        <v>182</v>
      </c>
      <c r="G359" s="8"/>
      <c r="I359" s="9"/>
      <c r="K359" s="10">
        <v>53575909.109999999</v>
      </c>
      <c r="L359" s="34"/>
      <c r="M359" s="88">
        <v>18062917</v>
      </c>
      <c r="N359" s="21"/>
      <c r="O359" s="21"/>
      <c r="P359" s="21"/>
      <c r="Q359" s="21"/>
      <c r="R359" s="18"/>
      <c r="S359" s="108"/>
      <c r="U359" s="125"/>
      <c r="V359" s="13"/>
    </row>
    <row r="360" spans="1:22" ht="15.75" x14ac:dyDescent="0.25">
      <c r="A360" s="5">
        <v>350</v>
      </c>
      <c r="C360" s="34" t="s">
        <v>147</v>
      </c>
      <c r="G360" s="8"/>
      <c r="I360" s="9"/>
      <c r="K360" s="10">
        <v>3269417.8600000008</v>
      </c>
      <c r="L360" s="34"/>
      <c r="M360" s="88">
        <v>0.01</v>
      </c>
      <c r="N360" s="21"/>
      <c r="O360" s="21"/>
      <c r="P360" s="21"/>
      <c r="Q360" s="21"/>
      <c r="R360" s="18"/>
      <c r="S360" s="108"/>
      <c r="U360" s="125"/>
      <c r="V360" s="13"/>
    </row>
    <row r="361" spans="1:22" ht="15.75" x14ac:dyDescent="0.25">
      <c r="A361" s="5">
        <v>350.6</v>
      </c>
      <c r="C361" s="34" t="s">
        <v>147</v>
      </c>
      <c r="G361" s="8"/>
      <c r="I361" s="9"/>
      <c r="K361" s="10">
        <v>952460.66</v>
      </c>
      <c r="L361" s="34"/>
      <c r="M361" s="88"/>
      <c r="N361" s="21"/>
      <c r="O361" s="21"/>
      <c r="P361" s="21"/>
      <c r="Q361" s="21"/>
      <c r="R361" s="18"/>
      <c r="S361" s="108"/>
      <c r="U361" s="125"/>
      <c r="V361" s="13"/>
    </row>
    <row r="362" spans="1:22" ht="15.75" x14ac:dyDescent="0.25">
      <c r="A362" s="5">
        <v>350.7</v>
      </c>
      <c r="C362" s="34" t="s">
        <v>147</v>
      </c>
      <c r="G362" s="8"/>
      <c r="I362" s="9"/>
      <c r="K362" s="10">
        <v>11089835.500000004</v>
      </c>
      <c r="L362" s="34"/>
      <c r="M362" s="88"/>
      <c r="N362" s="21"/>
      <c r="O362" s="21"/>
      <c r="P362" s="21"/>
      <c r="Q362" s="21"/>
      <c r="R362" s="18"/>
      <c r="S362" s="108"/>
      <c r="U362" s="125"/>
      <c r="V362" s="13"/>
    </row>
    <row r="363" spans="1:22" ht="15.75" x14ac:dyDescent="0.25">
      <c r="A363" s="5">
        <v>350.9</v>
      </c>
      <c r="C363" s="34" t="s">
        <v>147</v>
      </c>
      <c r="G363" s="8"/>
      <c r="I363" s="9"/>
      <c r="K363" s="10">
        <v>1908.09</v>
      </c>
      <c r="L363" s="34"/>
      <c r="M363" s="88"/>
      <c r="N363" s="21"/>
      <c r="O363" s="21"/>
      <c r="P363" s="21"/>
      <c r="Q363" s="21"/>
      <c r="R363" s="18"/>
      <c r="S363" s="108"/>
      <c r="U363" s="125"/>
      <c r="V363" s="13"/>
    </row>
    <row r="364" spans="1:22" ht="15.75" x14ac:dyDescent="0.25">
      <c r="A364" s="5">
        <v>359.9</v>
      </c>
      <c r="C364" s="34" t="s">
        <v>182</v>
      </c>
      <c r="G364" s="8"/>
      <c r="I364" s="9"/>
      <c r="K364" s="10">
        <v>1600636.74</v>
      </c>
      <c r="L364" s="34"/>
      <c r="M364" s="88">
        <v>469026.84</v>
      </c>
      <c r="N364" s="21"/>
      <c r="O364" s="21"/>
      <c r="P364" s="21"/>
      <c r="Q364" s="21"/>
      <c r="R364" s="18"/>
      <c r="S364" s="108"/>
      <c r="U364" s="125"/>
      <c r="V364" s="13"/>
    </row>
    <row r="365" spans="1:22" ht="15.75" x14ac:dyDescent="0.25">
      <c r="A365" s="5">
        <v>360</v>
      </c>
      <c r="C365" s="34" t="s">
        <v>147</v>
      </c>
      <c r="G365" s="8"/>
      <c r="I365" s="9"/>
      <c r="K365" s="10">
        <v>34438542.689999975</v>
      </c>
      <c r="L365" s="34"/>
      <c r="M365" s="88">
        <v>9.25</v>
      </c>
      <c r="N365" s="21"/>
      <c r="O365" s="21"/>
      <c r="P365" s="21"/>
      <c r="Q365" s="21"/>
      <c r="R365" s="18"/>
      <c r="S365" s="108"/>
      <c r="U365" s="125"/>
      <c r="V365" s="13"/>
    </row>
    <row r="366" spans="1:22" ht="15.75" x14ac:dyDescent="0.25">
      <c r="A366" s="5">
        <v>370</v>
      </c>
      <c r="C366" s="34" t="s">
        <v>255</v>
      </c>
      <c r="G366" s="8"/>
      <c r="I366" s="9"/>
      <c r="K366" s="10">
        <v>120194688.27</v>
      </c>
      <c r="L366" s="34"/>
      <c r="M366" s="88">
        <v>16410660.470000001</v>
      </c>
      <c r="N366" s="21"/>
      <c r="O366" s="21"/>
      <c r="P366" s="21"/>
      <c r="Q366" s="21"/>
      <c r="R366" s="18"/>
      <c r="S366" s="108"/>
      <c r="U366" s="125"/>
      <c r="V366" s="13"/>
    </row>
    <row r="367" spans="1:22" ht="15.75" x14ac:dyDescent="0.25">
      <c r="A367" s="5">
        <v>374</v>
      </c>
      <c r="C367" s="34" t="s">
        <v>182</v>
      </c>
      <c r="G367" s="8"/>
      <c r="I367" s="9"/>
      <c r="K367" s="10">
        <v>6363632.6699999999</v>
      </c>
      <c r="L367" s="34"/>
      <c r="M367" s="88">
        <v>627470.28</v>
      </c>
      <c r="N367" s="21"/>
      <c r="O367" s="21"/>
      <c r="P367" s="21"/>
      <c r="Q367" s="21"/>
      <c r="R367" s="18"/>
      <c r="S367" s="108"/>
      <c r="U367" s="125"/>
      <c r="V367" s="13"/>
    </row>
    <row r="368" spans="1:22" ht="15.75" x14ac:dyDescent="0.25">
      <c r="A368" s="5">
        <v>389</v>
      </c>
      <c r="C368" s="34" t="s">
        <v>147</v>
      </c>
      <c r="G368" s="8"/>
      <c r="I368" s="9"/>
      <c r="K368" s="69">
        <v>5100521.32</v>
      </c>
      <c r="L368" s="67"/>
      <c r="M368" s="89">
        <v>6000.03</v>
      </c>
      <c r="N368" s="21"/>
      <c r="O368" s="21"/>
      <c r="P368" s="21"/>
      <c r="Q368" s="21"/>
      <c r="R368" s="18"/>
      <c r="S368" s="108"/>
      <c r="U368" s="22"/>
      <c r="V368" s="13"/>
    </row>
    <row r="369" spans="1:22" x14ac:dyDescent="0.2">
      <c r="A369" s="5">
        <v>390.1</v>
      </c>
      <c r="C369" s="25" t="s">
        <v>143</v>
      </c>
      <c r="E369" s="95"/>
      <c r="G369" s="35"/>
      <c r="H369" s="35"/>
      <c r="I369" s="36"/>
      <c r="J369" s="24"/>
      <c r="K369" s="51">
        <v>184775.85</v>
      </c>
      <c r="L369" s="4"/>
      <c r="M369" s="26">
        <v>184775.85</v>
      </c>
      <c r="N369" s="2"/>
      <c r="O369" s="2"/>
      <c r="P369" s="2"/>
      <c r="Q369" s="2"/>
      <c r="R369" s="46"/>
      <c r="S369" s="110"/>
      <c r="T369" s="46"/>
      <c r="U369" s="50"/>
      <c r="V369" s="13"/>
    </row>
    <row r="370" spans="1:22" ht="15.75" x14ac:dyDescent="0.25">
      <c r="A370" s="13"/>
      <c r="C370" s="18"/>
      <c r="G370" s="8"/>
      <c r="I370" s="9"/>
      <c r="K370" s="20"/>
      <c r="L370" s="18"/>
      <c r="M370" s="21"/>
      <c r="N370" s="21"/>
      <c r="O370" s="21"/>
      <c r="P370" s="21"/>
      <c r="Q370" s="21"/>
      <c r="R370" s="18"/>
      <c r="S370" s="108"/>
      <c r="U370" s="22"/>
      <c r="V370" s="13"/>
    </row>
    <row r="371" spans="1:22" ht="15.75" x14ac:dyDescent="0.25">
      <c r="A371" s="13"/>
      <c r="C371" s="130" t="s">
        <v>256</v>
      </c>
      <c r="G371" s="8"/>
      <c r="I371" s="9"/>
      <c r="K371" s="76">
        <f>SUBTOTAL(9,K351:K369)</f>
        <v>462957797.47000003</v>
      </c>
      <c r="L371" s="84"/>
      <c r="M371" s="77">
        <f>SUBTOTAL(9,M351:M369)</f>
        <v>129881804.93000002</v>
      </c>
      <c r="N371" s="21"/>
      <c r="O371" s="21"/>
      <c r="P371" s="21"/>
      <c r="Q371" s="21"/>
      <c r="R371" s="18"/>
      <c r="S371" s="108"/>
      <c r="U371" s="22"/>
      <c r="V371" s="13"/>
    </row>
    <row r="372" spans="1:22" ht="15.75" x14ac:dyDescent="0.25">
      <c r="A372" s="13"/>
      <c r="C372" s="18"/>
      <c r="G372" s="8"/>
      <c r="I372" s="9"/>
      <c r="K372" s="20"/>
      <c r="L372" s="18"/>
      <c r="M372" s="21"/>
      <c r="N372" s="21"/>
      <c r="O372" s="21"/>
      <c r="P372" s="21"/>
      <c r="Q372" s="21"/>
      <c r="R372" s="18"/>
      <c r="S372" s="108"/>
      <c r="U372" s="22"/>
      <c r="V372" s="13"/>
    </row>
    <row r="373" spans="1:22" ht="16.5" thickBot="1" x14ac:dyDescent="0.3">
      <c r="A373" s="13"/>
      <c r="C373" s="130" t="s">
        <v>257</v>
      </c>
      <c r="G373" s="8"/>
      <c r="I373" s="9"/>
      <c r="K373" s="61">
        <f>+SUBTOTAL(9,K17:K372)</f>
        <v>10457712252.669996</v>
      </c>
      <c r="L373" s="18"/>
      <c r="M373" s="62">
        <f>+SUBTOTAL(9,M17:M372)</f>
        <v>4457867538.2000017</v>
      </c>
      <c r="N373" s="21"/>
      <c r="O373" s="21"/>
      <c r="P373" s="21"/>
      <c r="Q373" s="21"/>
      <c r="R373" s="18"/>
      <c r="S373" s="5"/>
      <c r="U373" s="22"/>
      <c r="V373" s="13"/>
    </row>
    <row r="374" spans="1:22" ht="16.5" thickTop="1" x14ac:dyDescent="0.25">
      <c r="A374" s="13"/>
      <c r="C374" s="16"/>
      <c r="G374" s="8"/>
      <c r="I374" s="9"/>
      <c r="K374" s="105"/>
      <c r="L374" s="18"/>
      <c r="M374" s="85"/>
      <c r="N374" s="21"/>
      <c r="O374" s="21"/>
      <c r="P374" s="21"/>
      <c r="Q374" s="21"/>
      <c r="R374" s="18"/>
      <c r="S374" s="5"/>
      <c r="U374" s="22"/>
      <c r="V374" s="13"/>
    </row>
    <row r="375" spans="1:22" ht="15.75" x14ac:dyDescent="0.25">
      <c r="A375" s="13"/>
      <c r="B375" s="106" t="s">
        <v>112</v>
      </c>
      <c r="C375" s="107" t="s">
        <v>260</v>
      </c>
      <c r="G375" s="8"/>
      <c r="I375" s="9"/>
      <c r="K375" s="10"/>
      <c r="L375" s="18"/>
      <c r="M375" s="11"/>
      <c r="N375" s="21"/>
      <c r="O375" s="21"/>
      <c r="P375" s="21"/>
      <c r="Q375" s="21"/>
      <c r="R375" s="18"/>
      <c r="S375" s="5"/>
      <c r="U375" s="22"/>
      <c r="V375" s="13"/>
    </row>
    <row r="376" spans="1:22" x14ac:dyDescent="0.2">
      <c r="A376" s="13"/>
      <c r="B376" s="103" t="s">
        <v>252</v>
      </c>
      <c r="C376" s="104" t="s">
        <v>250</v>
      </c>
      <c r="G376" s="8"/>
      <c r="I376" s="9"/>
      <c r="K376" s="10"/>
      <c r="N376" s="11"/>
      <c r="O376" s="11"/>
      <c r="P376" s="11"/>
      <c r="Q376" s="11" t="s">
        <v>120</v>
      </c>
      <c r="S376" s="5"/>
      <c r="U376" s="12"/>
      <c r="V376" s="13"/>
    </row>
    <row r="377" spans="1:22" x14ac:dyDescent="0.2">
      <c r="B377" s="70" t="s">
        <v>253</v>
      </c>
      <c r="C377" s="107" t="s">
        <v>254</v>
      </c>
      <c r="D377" s="93"/>
      <c r="E377" s="93"/>
      <c r="F377" s="93"/>
      <c r="G377" s="93"/>
      <c r="H377" s="45"/>
      <c r="I377" s="6"/>
    </row>
  </sheetData>
  <pageMargins left="0.75" right="0.75" top="1" bottom="0.75" header="0.5" footer="0.5"/>
  <pageSetup scale="43" fitToHeight="0" orientation="landscape" horizontalDpi="4294967295" verticalDpi="4294967295" r:id="rId1"/>
  <rowBreaks count="6" manualBreakCount="6">
    <brk id="66" max="20" man="1"/>
    <brk id="124" max="20" man="1"/>
    <brk id="181" max="20" man="1"/>
    <brk id="239" max="20" man="1"/>
    <brk id="295" max="20" man="1"/>
    <brk id="348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4F8B06-66F6-461A-95E1-32928768D31E}"/>
</file>

<file path=customXml/itemProps2.xml><?xml version="1.0" encoding="utf-8"?>
<ds:datastoreItem xmlns:ds="http://schemas.openxmlformats.org/officeDocument/2006/customXml" ds:itemID="{AD62260D-3C96-45BE-870B-758411939E79}"/>
</file>

<file path=customXml/itemProps3.xml><?xml version="1.0" encoding="utf-8"?>
<ds:datastoreItem xmlns:ds="http://schemas.openxmlformats.org/officeDocument/2006/customXml" ds:itemID="{DB6DB4B2-D988-4F1B-8D78-B84E6B8A79D5}"/>
</file>

<file path=customXml/itemProps4.xml><?xml version="1.0" encoding="utf-8"?>
<ds:datastoreItem xmlns:ds="http://schemas.openxmlformats.org/officeDocument/2006/customXml" ds:itemID="{CA4B7E82-9647-4601-AAA7-C93E9D6E1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Exh. NWA-4</vt:lpstr>
      <vt:lpstr>'Exh. NWA-4'!Print_Area</vt:lpstr>
      <vt:lpstr>'Exh. NWA-4'!Print_Titles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Daher, Alan A.</dc:creator>
  <cp:lastModifiedBy>Barnett, Donna L. (BEL)</cp:lastModifiedBy>
  <cp:lastPrinted>2022-01-04T15:05:41Z</cp:lastPrinted>
  <dcterms:created xsi:type="dcterms:W3CDTF">2002-08-25T13:39:51Z</dcterms:created>
  <dcterms:modified xsi:type="dcterms:W3CDTF">2022-01-20T18:34:17Z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