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 codeName="ThisWorkbook"/>
  <xr:revisionPtr revIDLastSave="0" documentId="8_{64403B3D-69B8-4FFA-BAFF-276F88716D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of Contents" sheetId="5" r:id="rId1"/>
    <sheet name="PAC_System Emissions_Charts" sheetId="4" r:id="rId2"/>
    <sheet name="PAC_System Emissions_Chart Data" sheetId="3" r:id="rId3"/>
    <sheet name="PAC Emissions" sheetId="2" r:id="rId4"/>
  </sheets>
  <definedNames>
    <definedName name="OATT">0.2</definedName>
    <definedName name="TransCapRecovFct">0.05765</definedName>
    <definedName name="wrn.Factors._.Tab._.10." localSheetId="2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1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YearEnd." localSheetId="2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1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6" i="3" l="1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W16" i="2"/>
  <c r="D14" i="2"/>
  <c r="E13" i="2"/>
  <c r="F13" i="2" s="1"/>
  <c r="G13" i="2" s="1"/>
  <c r="H13" i="2" s="1"/>
  <c r="I13" i="2" s="1"/>
  <c r="J13" i="2" s="1"/>
  <c r="AW11" i="2"/>
  <c r="AV10" i="2"/>
  <c r="AV11" i="2" s="1"/>
  <c r="AU10" i="2"/>
  <c r="AU11" i="2" s="1"/>
  <c r="AT10" i="2"/>
  <c r="AT11" i="2" s="1"/>
  <c r="AS10" i="2"/>
  <c r="AS11" i="2" s="1"/>
  <c r="V10" i="2"/>
  <c r="V11" i="2" s="1"/>
  <c r="AT7" i="2"/>
  <c r="V7" i="2"/>
  <c r="AS7" i="2"/>
  <c r="AW7" i="2"/>
  <c r="AV7" i="2"/>
  <c r="AU7" i="2"/>
  <c r="S4" i="2"/>
  <c r="T4" i="2" s="1"/>
  <c r="U4" i="2" s="1"/>
  <c r="V4" i="2" s="1"/>
  <c r="W4" i="2" s="1"/>
  <c r="X4" i="2" s="1"/>
  <c r="Y4" i="2" s="1"/>
  <c r="Z4" i="2" s="1"/>
  <c r="AA4" i="2" s="1"/>
  <c r="AB4" i="2" s="1"/>
  <c r="AC4" i="2" s="1"/>
  <c r="AD4" i="2" s="1"/>
  <c r="AE4" i="2" s="1"/>
  <c r="AF4" i="2" s="1"/>
  <c r="AG4" i="2" s="1"/>
  <c r="AH4" i="2" s="1"/>
  <c r="AI4" i="2" s="1"/>
  <c r="AJ4" i="2" s="1"/>
  <c r="AK4" i="2" s="1"/>
  <c r="AL4" i="2" s="1"/>
  <c r="AM4" i="2" s="1"/>
  <c r="AN4" i="2" s="1"/>
  <c r="AO4" i="2" s="1"/>
  <c r="AP4" i="2" s="1"/>
  <c r="AQ4" i="2" s="1"/>
  <c r="AR4" i="2" s="1"/>
  <c r="AS4" i="2" s="1"/>
  <c r="AT4" i="2" s="1"/>
  <c r="AU4" i="2" s="1"/>
  <c r="AV4" i="2" s="1"/>
  <c r="AW4" i="2" s="1"/>
  <c r="V16" i="2" l="1"/>
  <c r="V18" i="2" s="1"/>
  <c r="I14" i="2"/>
  <c r="E14" i="2"/>
  <c r="F14" i="2"/>
  <c r="G14" i="2"/>
  <c r="H14" i="2"/>
  <c r="AR10" i="2"/>
  <c r="AR7" i="2"/>
  <c r="X10" i="2"/>
  <c r="X11" i="2" s="1"/>
  <c r="Y10" i="2"/>
  <c r="Y11" i="2" s="1"/>
  <c r="Z10" i="2"/>
  <c r="Z11" i="2" s="1"/>
  <c r="AE10" i="2"/>
  <c r="AE11" i="2" s="1"/>
  <c r="AE7" i="2"/>
  <c r="AF7" i="2"/>
  <c r="AF10" i="2"/>
  <c r="AF11" i="2" s="1"/>
  <c r="AG7" i="2"/>
  <c r="AG10" i="2"/>
  <c r="AG11" i="2" s="1"/>
  <c r="AK10" i="2"/>
  <c r="AK11" i="2" s="1"/>
  <c r="AL10" i="2"/>
  <c r="AL11" i="2" s="1"/>
  <c r="AM10" i="2"/>
  <c r="AM11" i="2" s="1"/>
  <c r="AO10" i="2"/>
  <c r="AP10" i="2"/>
  <c r="AQ10" i="2"/>
  <c r="AQ11" i="2" s="1"/>
  <c r="AN10" i="2"/>
  <c r="AN11" i="2" s="1"/>
  <c r="AA10" i="2"/>
  <c r="AA11" i="2" s="1"/>
  <c r="AB7" i="2"/>
  <c r="AB10" i="2"/>
  <c r="AB11" i="2" s="1"/>
  <c r="AC7" i="2"/>
  <c r="AC10" i="2"/>
  <c r="AC11" i="2" s="1"/>
  <c r="AD7" i="2"/>
  <c r="AD10" i="2"/>
  <c r="AD11" i="2" s="1"/>
  <c r="AH7" i="2"/>
  <c r="AH10" i="2"/>
  <c r="AI10" i="2"/>
  <c r="AI7" i="2"/>
  <c r="AJ10" i="2"/>
  <c r="AJ7" i="2"/>
  <c r="AT16" i="2"/>
  <c r="Z7" i="2"/>
  <c r="AA7" i="2"/>
  <c r="AR11" i="2"/>
  <c r="AJ11" i="2"/>
  <c r="AV16" i="2"/>
  <c r="K13" i="2"/>
  <c r="J14" i="2"/>
  <c r="AU16" i="2"/>
  <c r="AS16" i="2"/>
  <c r="AQ7" i="2"/>
  <c r="AH11" i="2"/>
  <c r="AI11" i="2"/>
  <c r="AW16" i="2"/>
  <c r="AK7" i="2"/>
  <c r="AL7" i="2"/>
  <c r="AO11" i="2"/>
  <c r="Y7" i="2"/>
  <c r="AO7" i="2"/>
  <c r="AP11" i="2"/>
  <c r="AP7" i="2"/>
  <c r="V17" i="2"/>
  <c r="W18" i="2"/>
  <c r="W17" i="2"/>
  <c r="AM7" i="2"/>
  <c r="X7" i="2"/>
  <c r="AN7" i="2"/>
  <c r="AB16" i="2" l="1"/>
  <c r="Y16" i="2"/>
  <c r="AA16" i="2"/>
  <c r="AQ16" i="2"/>
  <c r="AV18" i="2"/>
  <c r="AV17" i="2"/>
  <c r="AP16" i="2"/>
  <c r="AJ16" i="2"/>
  <c r="AR16" i="2"/>
  <c r="X16" i="2"/>
  <c r="AN16" i="2"/>
  <c r="AM16" i="2"/>
  <c r="AI16" i="2"/>
  <c r="AH16" i="2"/>
  <c r="AC16" i="2"/>
  <c r="Z16" i="2"/>
  <c r="AE16" i="2"/>
  <c r="AO16" i="2"/>
  <c r="AT17" i="2"/>
  <c r="AT18" i="2"/>
  <c r="AS18" i="2"/>
  <c r="AS17" i="2"/>
  <c r="AL16" i="2"/>
  <c r="AU18" i="2"/>
  <c r="AU17" i="2"/>
  <c r="AK16" i="2"/>
  <c r="AG16" i="2"/>
  <c r="AW18" i="2"/>
  <c r="AW17" i="2"/>
  <c r="L13" i="2"/>
  <c r="K14" i="2"/>
  <c r="AD16" i="2"/>
  <c r="AF16" i="2"/>
  <c r="AF18" i="2" l="1"/>
  <c r="AF17" i="2"/>
  <c r="AI17" i="2"/>
  <c r="AI18" i="2"/>
  <c r="AQ18" i="2"/>
  <c r="AQ17" i="2"/>
  <c r="AD18" i="2"/>
  <c r="AD17" i="2"/>
  <c r="AM18" i="2"/>
  <c r="AM17" i="2"/>
  <c r="AA18" i="2"/>
  <c r="AA17" i="2"/>
  <c r="AN18" i="2"/>
  <c r="AN17" i="2"/>
  <c r="M13" i="2"/>
  <c r="L14" i="2"/>
  <c r="Y18" i="2"/>
  <c r="Y17" i="2"/>
  <c r="AO17" i="2"/>
  <c r="AO18" i="2"/>
  <c r="X18" i="2"/>
  <c r="X17" i="2"/>
  <c r="AB18" i="2"/>
  <c r="AB17" i="2"/>
  <c r="AE18" i="2"/>
  <c r="AE17" i="2"/>
  <c r="AG17" i="2"/>
  <c r="AG18" i="2"/>
  <c r="AR18" i="2"/>
  <c r="AR17" i="2"/>
  <c r="AK17" i="2"/>
  <c r="AK18" i="2"/>
  <c r="Z18" i="2"/>
  <c r="Z17" i="2"/>
  <c r="AJ17" i="2"/>
  <c r="AJ18" i="2"/>
  <c r="AP18" i="2"/>
  <c r="AP17" i="2"/>
  <c r="AC18" i="2"/>
  <c r="AC17" i="2"/>
  <c r="AL17" i="2"/>
  <c r="AL18" i="2"/>
  <c r="AH17" i="2"/>
  <c r="AH18" i="2"/>
  <c r="N13" i="2" l="1"/>
  <c r="M14" i="2"/>
  <c r="N14" i="2" l="1"/>
  <c r="O13" i="2"/>
  <c r="O14" i="2" l="1"/>
  <c r="P13" i="2"/>
  <c r="P14" i="2" l="1"/>
  <c r="Q13" i="2"/>
  <c r="R13" i="2" l="1"/>
  <c r="Q14" i="2"/>
  <c r="R14" i="2" l="1"/>
  <c r="S13" i="2"/>
  <c r="T13" i="2" l="1"/>
  <c r="S14" i="2"/>
  <c r="T14" i="2" l="1"/>
  <c r="U13" i="2"/>
  <c r="U14" i="2" l="1"/>
  <c r="V13" i="2"/>
  <c r="W13" i="2" l="1"/>
  <c r="V14" i="2"/>
  <c r="W14" i="2" l="1"/>
  <c r="X13" i="2"/>
  <c r="Y13" i="2" l="1"/>
  <c r="X14" i="2"/>
  <c r="Z13" i="2" l="1"/>
  <c r="Y14" i="2"/>
  <c r="AA13" i="2" l="1"/>
  <c r="Z14" i="2"/>
  <c r="AB13" i="2" l="1"/>
  <c r="AA14" i="2"/>
  <c r="AC13" i="2" l="1"/>
  <c r="AB14" i="2"/>
  <c r="AD13" i="2" l="1"/>
  <c r="AC14" i="2"/>
  <c r="AE13" i="2" l="1"/>
  <c r="AD14" i="2"/>
  <c r="AF13" i="2" l="1"/>
  <c r="AE14" i="2"/>
  <c r="AG13" i="2" l="1"/>
  <c r="AF14" i="2"/>
  <c r="AH13" i="2" l="1"/>
  <c r="AG14" i="2"/>
  <c r="AI13" i="2" l="1"/>
  <c r="AH14" i="2"/>
  <c r="AJ13" i="2" l="1"/>
  <c r="AI14" i="2"/>
  <c r="AK13" i="2" l="1"/>
  <c r="AJ14" i="2"/>
  <c r="AL13" i="2" l="1"/>
  <c r="AK14" i="2"/>
  <c r="AM13" i="2" l="1"/>
  <c r="AL14" i="2"/>
  <c r="AN13" i="2" l="1"/>
  <c r="AM14" i="2"/>
  <c r="AO13" i="2" l="1"/>
  <c r="AN14" i="2"/>
  <c r="AP13" i="2" l="1"/>
  <c r="AO14" i="2"/>
  <c r="AQ13" i="2" l="1"/>
  <c r="AP14" i="2"/>
  <c r="AR13" i="2" l="1"/>
  <c r="AQ14" i="2"/>
  <c r="AS13" i="2" l="1"/>
  <c r="AR14" i="2"/>
  <c r="AT13" i="2" l="1"/>
  <c r="AS14" i="2"/>
  <c r="AU13" i="2" l="1"/>
  <c r="AT14" i="2"/>
  <c r="AV13" i="2" l="1"/>
  <c r="AU14" i="2"/>
  <c r="AW13" i="2" l="1"/>
  <c r="AW14" i="2" s="1"/>
  <c r="AV14" i="2"/>
</calcChain>
</file>

<file path=xl/sharedStrings.xml><?xml version="1.0" encoding="utf-8"?>
<sst xmlns="http://schemas.openxmlformats.org/spreadsheetml/2006/main" count="43" uniqueCount="29">
  <si>
    <t>PacifiCorp 2005 Base (Million MT CO2e)</t>
  </si>
  <si>
    <t>PacifiCorp Emissions (Million MT CO2e)</t>
  </si>
  <si>
    <t>% Reduction from 2005 Base</t>
  </si>
  <si>
    <t>Emission Intensity in (Metric Tons CO2e / MWh)</t>
  </si>
  <si>
    <t>Emission Intensity in (Short Tons CO2e / MWh)</t>
  </si>
  <si>
    <t>Emission Intensity in (Pounds CO2e / MWh)</t>
  </si>
  <si>
    <t>Year</t>
  </si>
  <si>
    <t>With Market Purchase</t>
  </si>
  <si>
    <t>IRP Emission Forecast</t>
  </si>
  <si>
    <t xml:space="preserve">IRP </t>
  </si>
  <si>
    <t>PacifiCorp Generation (MWh)</t>
  </si>
  <si>
    <t>PacifiCorp Market Purchases (MWh)</t>
  </si>
  <si>
    <t xml:space="preserve">Total Generation </t>
  </si>
  <si>
    <t>IRP</t>
  </si>
  <si>
    <t>Market Purchase Emissions (Million MT CO2e)</t>
  </si>
  <si>
    <t>Total Emissions</t>
  </si>
  <si>
    <t>CARB report</t>
  </si>
  <si>
    <t>Run #</t>
  </si>
  <si>
    <t>LT. 106955 - 106957</t>
  </si>
  <si>
    <t>LT.56000 - ST.56174</t>
  </si>
  <si>
    <t>LT.13338</t>
  </si>
  <si>
    <t>2025 IRP</t>
  </si>
  <si>
    <t>2023 IRP Update</t>
  </si>
  <si>
    <t>2023 IRP</t>
  </si>
  <si>
    <t xml:space="preserve">
PacifiCorp Emissions (Million MT CO2e)</t>
  </si>
  <si>
    <t>Figure 9.57 – 2021 IRP Preferred Portfolio CO2 Emissions and PacifiCorp CO2 Equivalent Emissions Trajectory1</t>
  </si>
  <si>
    <t>PAC_System Emissions_Charts</t>
  </si>
  <si>
    <t>PAC_System Emissions_Chart Data</t>
  </si>
  <si>
    <t>PAC Emissions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</si>
</sst>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0.0"/>
    <numFmt numFmtId="165" formatCode="_(* #,##0.0_);_(* \(#,##0.0\);_(* &quot;-&quot;??_);_(@_)"/>
    <numFmt numFmtId="166" formatCode="0.000"/>
    <numFmt numFmtId="167" formatCode="_(* #,##0_);_(* \(#,##0\);_(* &quot;-&quot;??_);_(@_)"/>
    <numFmt numFmtId="168" formatCode="0.00000"/>
    <numFmt numFmtId="169" formatCode="0.0%"/>
    <numFmt numFmtId="170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5">
    <xf numFmtId="0" fontId="0" fillId="0" borderId="0" xfId="0"/>
    <xf numFmtId="0" fontId="3" fillId="0" borderId="0" xfId="3" applyFont="1" applyFill="1" applyBorder="1"/>
    <xf numFmtId="0" fontId="4" fillId="0" borderId="0" xfId="0" applyFont="1" applyFill="1" applyBorder="1"/>
    <xf numFmtId="0" fontId="5" fillId="0" borderId="0" xfId="0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164" fontId="4" fillId="0" borderId="0" xfId="0" applyNumberFormat="1" applyFont="1" applyFill="1" applyBorder="1"/>
    <xf numFmtId="165" fontId="4" fillId="0" borderId="0" xfId="1" applyNumberFormat="1" applyFont="1" applyFill="1" applyBorder="1"/>
    <xf numFmtId="169" fontId="4" fillId="0" borderId="0" xfId="0" applyNumberFormat="1" applyFont="1" applyFill="1" applyBorder="1"/>
    <xf numFmtId="170" fontId="4" fillId="0" borderId="0" xfId="0" applyNumberFormat="1" applyFont="1" applyFill="1" applyBorder="1"/>
    <xf numFmtId="9" fontId="4" fillId="0" borderId="0" xfId="0" applyNumberFormat="1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wrapText="1"/>
    </xf>
    <xf numFmtId="167" fontId="4" fillId="0" borderId="0" xfId="1" applyNumberFormat="1" applyFont="1" applyFill="1" applyBorder="1"/>
    <xf numFmtId="0" fontId="5" fillId="0" borderId="0" xfId="0" applyFont="1" applyFill="1" applyBorder="1" applyAlignment="1">
      <alignment horizontal="right" wrapText="1"/>
    </xf>
    <xf numFmtId="167" fontId="5" fillId="0" borderId="0" xfId="1" applyNumberFormat="1" applyFont="1" applyFill="1" applyBorder="1"/>
    <xf numFmtId="0" fontId="5" fillId="0" borderId="0" xfId="0" applyFont="1" applyFill="1" applyBorder="1" applyAlignment="1">
      <alignment horizontal="right"/>
    </xf>
    <xf numFmtId="164" fontId="5" fillId="0" borderId="0" xfId="0" applyNumberFormat="1" applyFont="1" applyFill="1" applyBorder="1" applyAlignment="1">
      <alignment horizontal="right"/>
    </xf>
    <xf numFmtId="165" fontId="5" fillId="0" borderId="0" xfId="1" applyNumberFormat="1" applyFont="1" applyFill="1" applyBorder="1" applyAlignment="1">
      <alignment horizontal="right"/>
    </xf>
    <xf numFmtId="168" fontId="4" fillId="0" borderId="0" xfId="0" applyNumberFormat="1" applyFont="1" applyFill="1" applyBorder="1"/>
    <xf numFmtId="9" fontId="4" fillId="0" borderId="0" xfId="2" applyFont="1" applyFill="1" applyBorder="1"/>
    <xf numFmtId="166" fontId="4" fillId="0" borderId="0" xfId="0" applyNumberFormat="1" applyFont="1" applyFill="1" applyBorder="1"/>
    <xf numFmtId="0" fontId="4" fillId="0" borderId="0" xfId="0" applyFont="1" applyFill="1" applyBorder="1" applyAlignment="1">
      <alignment horizontal="right" wrapText="1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47D45A"/>
      <color rgb="FF2E75B6"/>
      <color rgb="FF0F9E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IRP CO2e Emissions Comparison </a:t>
            </a:r>
          </a:p>
        </c:rich>
      </c:tx>
      <c:layout>
        <c:manualLayout>
          <c:xMode val="edge"/>
          <c:yMode val="edge"/>
          <c:x val="0.27596961437512618"/>
          <c:y val="2.32221270616083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643078269062522"/>
          <c:y val="0.11201186347449342"/>
          <c:w val="0.82843682210956504"/>
          <c:h val="0.61970298283760117"/>
        </c:manualLayout>
      </c:layout>
      <c:barChart>
        <c:barDir val="col"/>
        <c:grouping val="clustered"/>
        <c:varyColors val="0"/>
        <c:ser>
          <c:idx val="2"/>
          <c:order val="0"/>
          <c:tx>
            <c:v>2025 IRP CO2e</c:v>
          </c:tx>
          <c:spPr>
            <a:solidFill>
              <a:srgbClr val="2E75B6"/>
            </a:solidFill>
            <a:ln>
              <a:solidFill>
                <a:srgbClr val="2E75B6"/>
              </a:solidFill>
            </a:ln>
            <a:effectLst/>
          </c:spPr>
          <c:invertIfNegative val="0"/>
          <c:cat>
            <c:numRef>
              <c:extLst>
                <c:ext xmlns:c16="http://schemas.microsoft.com/office/drawing/2014/chart" uri="{F5D05F6E-A05E-4728-AFD3-386EB277150F}">
                  <c16:filteredLitCache>
                    <c:numCache>
                      <c:formatCode>General</c:formatCode>
                      <c:ptCount val="19"/>
                      <c:pt idx="0">
                        <c:v>2011</c:v>
                      </c:pt>
                      <c:pt idx="1">
                        <c:v>2012</c:v>
                      </c:pt>
                      <c:pt idx="2">
                        <c:v>2013</c:v>
                      </c:pt>
                      <c:pt idx="3">
                        <c:v>2014</c:v>
                      </c:pt>
                      <c:pt idx="4">
                        <c:v>2015</c:v>
                      </c:pt>
                      <c:pt idx="5">
                        <c:v>2016</c:v>
                      </c:pt>
                      <c:pt idx="6">
                        <c:v>2017</c:v>
                      </c:pt>
                      <c:pt idx="7">
                        <c:v>2018</c:v>
                      </c:pt>
                      <c:pt idx="8">
                        <c:v>2019</c:v>
                      </c:pt>
                      <c:pt idx="9">
                        <c:v>2020</c:v>
                      </c:pt>
                      <c:pt idx="10">
                        <c:v>2021</c:v>
                      </c:pt>
                      <c:pt idx="11">
                        <c:v>2022</c:v>
                      </c:pt>
                      <c:pt idx="12">
                        <c:v>2023</c:v>
                      </c:pt>
                      <c:pt idx="13">
                        <c:v>2024</c:v>
                      </c:pt>
                      <c:pt idx="35">
                        <c:v>2046</c:v>
                      </c:pt>
                      <c:pt idx="36">
                        <c:v>2047</c:v>
                      </c:pt>
                      <c:pt idx="37">
                        <c:v>2048</c:v>
                      </c:pt>
                      <c:pt idx="38">
                        <c:v>2049</c:v>
                      </c:pt>
                      <c:pt idx="39">
                        <c:v>2050</c:v>
                      </c:pt>
                    </c:numCache>
                  </c16:filteredLitCache>
                </c:ext>
              </c:extLst>
              <c:f/>
              <c:numCache>
                <c:formatCode>General</c:formatCode>
                <c:ptCount val="2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'PAC_System Emissions_Chart Data'!$C$7:$C$46</c15:sqref>
                  </c15:fullRef>
                </c:ext>
              </c:extLst>
              <c:f>'PAC_System Emissions_Chart Data'!$C$21:$C$41</c:f>
              <c:numCache>
                <c:formatCode>_(* #,##0.0_);_(* \(#,##0.0\);_(* "-"??_);_(@_)</c:formatCode>
                <c:ptCount val="21"/>
                <c:pt idx="0">
                  <c:v>21.959189194896705</c:v>
                </c:pt>
                <c:pt idx="1">
                  <c:v>19.175845036218089</c:v>
                </c:pt>
                <c:pt idx="2">
                  <c:v>18.962959185487389</c:v>
                </c:pt>
                <c:pt idx="3">
                  <c:v>18.943846219971665</c:v>
                </c:pt>
                <c:pt idx="4">
                  <c:v>16.98977813770529</c:v>
                </c:pt>
                <c:pt idx="5">
                  <c:v>10.866524067277329</c:v>
                </c:pt>
                <c:pt idx="6">
                  <c:v>10.89133390207051</c:v>
                </c:pt>
                <c:pt idx="7">
                  <c:v>9.537528536270095</c:v>
                </c:pt>
                <c:pt idx="8">
                  <c:v>9.8529903927419831</c:v>
                </c:pt>
                <c:pt idx="9">
                  <c:v>10.00098814770886</c:v>
                </c:pt>
                <c:pt idx="10">
                  <c:v>10.271762900252556</c:v>
                </c:pt>
                <c:pt idx="11">
                  <c:v>6.2510059954796917</c:v>
                </c:pt>
                <c:pt idx="12">
                  <c:v>6.7520960339365921</c:v>
                </c:pt>
                <c:pt idx="13">
                  <c:v>7.1597889979012095</c:v>
                </c:pt>
                <c:pt idx="14">
                  <c:v>7.6849398370117381</c:v>
                </c:pt>
                <c:pt idx="15">
                  <c:v>8.0642398598032283</c:v>
                </c:pt>
                <c:pt idx="16">
                  <c:v>8.7389627949375512</c:v>
                </c:pt>
                <c:pt idx="17">
                  <c:v>9.2706072482560593</c:v>
                </c:pt>
                <c:pt idx="18">
                  <c:v>9.2139625870133006</c:v>
                </c:pt>
                <c:pt idx="19">
                  <c:v>9.9023072565240913</c:v>
                </c:pt>
                <c:pt idx="20">
                  <c:v>10.582336213561302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03-485C-A7CB-617C3B6DDE4F}"/>
            </c:ext>
          </c:extLst>
        </c:ser>
        <c:ser>
          <c:idx val="1"/>
          <c:order val="1"/>
          <c:tx>
            <c:v>2023 IRP Update CO2e</c:v>
          </c:tx>
          <c:spPr>
            <a:solidFill>
              <a:srgbClr val="47D45A">
                <a:alpha val="29804"/>
              </a:srgbClr>
            </a:solidFill>
            <a:ln>
              <a:solidFill>
                <a:srgbClr val="A9D18E">
                  <a:alpha val="11000"/>
                </a:srgbClr>
              </a:solidFill>
            </a:ln>
            <a:effectLst/>
          </c:spPr>
          <c:invertIfNegative val="0"/>
          <c:cat>
            <c:numRef>
              <c:extLst>
                <c:ext xmlns:c16="http://schemas.microsoft.com/office/drawing/2014/chart" uri="{F5D05F6E-A05E-4728-AFD3-386EB277150F}">
                  <c16:filteredLitCache>
                    <c:numCache>
                      <c:formatCode>General</c:formatCode>
                      <c:ptCount val="19"/>
                      <c:pt idx="0">
                        <c:v>2011</c:v>
                      </c:pt>
                      <c:pt idx="1">
                        <c:v>2012</c:v>
                      </c:pt>
                      <c:pt idx="2">
                        <c:v>2013</c:v>
                      </c:pt>
                      <c:pt idx="3">
                        <c:v>2014</c:v>
                      </c:pt>
                      <c:pt idx="4">
                        <c:v>2015</c:v>
                      </c:pt>
                      <c:pt idx="5">
                        <c:v>2016</c:v>
                      </c:pt>
                      <c:pt idx="6">
                        <c:v>2017</c:v>
                      </c:pt>
                      <c:pt idx="7">
                        <c:v>2018</c:v>
                      </c:pt>
                      <c:pt idx="8">
                        <c:v>2019</c:v>
                      </c:pt>
                      <c:pt idx="9">
                        <c:v>2020</c:v>
                      </c:pt>
                      <c:pt idx="10">
                        <c:v>2021</c:v>
                      </c:pt>
                      <c:pt idx="11">
                        <c:v>2022</c:v>
                      </c:pt>
                      <c:pt idx="12">
                        <c:v>2023</c:v>
                      </c:pt>
                      <c:pt idx="13">
                        <c:v>2024</c:v>
                      </c:pt>
                      <c:pt idx="35">
                        <c:v>2046</c:v>
                      </c:pt>
                      <c:pt idx="36">
                        <c:v>2047</c:v>
                      </c:pt>
                      <c:pt idx="37">
                        <c:v>2048</c:v>
                      </c:pt>
                      <c:pt idx="38">
                        <c:v>2049</c:v>
                      </c:pt>
                      <c:pt idx="39">
                        <c:v>2050</c:v>
                      </c:pt>
                    </c:numCache>
                  </c16:filteredLitCache>
                </c:ext>
              </c:extLst>
              <c:f/>
              <c:numCache>
                <c:formatCode>General</c:formatCode>
                <c:ptCount val="2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'PAC_System Emissions_Chart Data'!$E$7:$E$46</c15:sqref>
                  </c15:fullRef>
                </c:ext>
              </c:extLst>
              <c:f>'PAC_System Emissions_Chart Data'!$E$21:$E$41</c:f>
              <c:numCache>
                <c:formatCode>#,##0.0</c:formatCode>
                <c:ptCount val="21"/>
                <c:pt idx="0">
                  <c:v>28.732403652750676</c:v>
                </c:pt>
                <c:pt idx="1">
                  <c:v>26.15994175171766</c:v>
                </c:pt>
                <c:pt idx="2">
                  <c:v>26.720976290255074</c:v>
                </c:pt>
                <c:pt idx="3">
                  <c:v>24.014133820975449</c:v>
                </c:pt>
                <c:pt idx="4">
                  <c:v>24.024741149527916</c:v>
                </c:pt>
                <c:pt idx="5">
                  <c:v>20.392941182884716</c:v>
                </c:pt>
                <c:pt idx="6">
                  <c:v>21.212874342435025</c:v>
                </c:pt>
                <c:pt idx="7">
                  <c:v>14.871250438423001</c:v>
                </c:pt>
                <c:pt idx="8">
                  <c:v>11.332172186635965</c:v>
                </c:pt>
                <c:pt idx="9">
                  <c:v>11.308304547140409</c:v>
                </c:pt>
                <c:pt idx="10">
                  <c:v>11.076927668296348</c:v>
                </c:pt>
                <c:pt idx="11">
                  <c:v>10.371545526970809</c:v>
                </c:pt>
                <c:pt idx="12">
                  <c:v>8.032622893839644</c:v>
                </c:pt>
                <c:pt idx="13">
                  <c:v>8.2472343808540955</c:v>
                </c:pt>
                <c:pt idx="14">
                  <c:v>8.469373161164734</c:v>
                </c:pt>
                <c:pt idx="15">
                  <c:v>8.5303173423492424</c:v>
                </c:pt>
                <c:pt idx="16">
                  <c:v>9.4156612356083826</c:v>
                </c:pt>
                <c:pt idx="17">
                  <c:v>9.2685261789857218</c:v>
                </c:pt>
                <c:pt idx="18">
                  <c:v>8.0807409505851169</c:v>
                </c:pt>
                <c:pt idx="19">
                  <c:v>8.5601102108787384</c:v>
                </c:pt>
                <c:pt idx="20">
                  <c:v>8.6421456844252589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03-485C-A7CB-617C3B6DDE4F}"/>
            </c:ext>
          </c:extLst>
        </c:ser>
        <c:ser>
          <c:idx val="4"/>
          <c:order val="4"/>
          <c:tx>
            <c:v>2023 IRP CO2e</c:v>
          </c:tx>
          <c:spPr>
            <a:solidFill>
              <a:srgbClr val="47D45A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6="http://schemas.microsoft.com/office/drawing/2014/chart" uri="{F5D05F6E-A05E-4728-AFD3-386EB277150F}">
                  <c16:filteredLitCache>
                    <c:numCache>
                      <c:formatCode>General</c:formatCode>
                      <c:ptCount val="19"/>
                      <c:pt idx="0">
                        <c:v>2011</c:v>
                      </c:pt>
                      <c:pt idx="1">
                        <c:v>2012</c:v>
                      </c:pt>
                      <c:pt idx="2">
                        <c:v>2013</c:v>
                      </c:pt>
                      <c:pt idx="3">
                        <c:v>2014</c:v>
                      </c:pt>
                      <c:pt idx="4">
                        <c:v>2015</c:v>
                      </c:pt>
                      <c:pt idx="5">
                        <c:v>2016</c:v>
                      </c:pt>
                      <c:pt idx="6">
                        <c:v>2017</c:v>
                      </c:pt>
                      <c:pt idx="7">
                        <c:v>2018</c:v>
                      </c:pt>
                      <c:pt idx="8">
                        <c:v>2019</c:v>
                      </c:pt>
                      <c:pt idx="9">
                        <c:v>2020</c:v>
                      </c:pt>
                      <c:pt idx="10">
                        <c:v>2021</c:v>
                      </c:pt>
                      <c:pt idx="11">
                        <c:v>2022</c:v>
                      </c:pt>
                      <c:pt idx="12">
                        <c:v>2023</c:v>
                      </c:pt>
                      <c:pt idx="13">
                        <c:v>2024</c:v>
                      </c:pt>
                      <c:pt idx="35">
                        <c:v>2046</c:v>
                      </c:pt>
                      <c:pt idx="36">
                        <c:v>2047</c:v>
                      </c:pt>
                      <c:pt idx="37">
                        <c:v>2048</c:v>
                      </c:pt>
                      <c:pt idx="38">
                        <c:v>2049</c:v>
                      </c:pt>
                      <c:pt idx="39">
                        <c:v>2050</c:v>
                      </c:pt>
                    </c:numCache>
                  </c16:filteredLitCache>
                </c:ext>
              </c:extLst>
              <c:f/>
              <c:numCache>
                <c:formatCode>General</c:formatCode>
                <c:ptCount val="2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'PAC_System Emissions_Chart Data'!$G$7:$G$46</c15:sqref>
                  </c15:fullRef>
                </c:ext>
              </c:extLst>
              <c:f>'PAC_System Emissions_Chart Data'!$G$21:$G$41</c:f>
              <c:numCache>
                <c:formatCode>#,##0.0</c:formatCode>
                <c:ptCount val="21"/>
                <c:pt idx="0">
                  <c:v>29.3604034973857</c:v>
                </c:pt>
                <c:pt idx="1">
                  <c:v>21.471585731559532</c:v>
                </c:pt>
                <c:pt idx="2">
                  <c:v>22.723955695686865</c:v>
                </c:pt>
                <c:pt idx="3">
                  <c:v>21.108360242917833</c:v>
                </c:pt>
                <c:pt idx="4">
                  <c:v>15.15273052572752</c:v>
                </c:pt>
                <c:pt idx="5">
                  <c:v>12.03424563754603</c:v>
                </c:pt>
                <c:pt idx="6">
                  <c:v>12.171663245701289</c:v>
                </c:pt>
                <c:pt idx="7">
                  <c:v>7.5315514238809023</c:v>
                </c:pt>
                <c:pt idx="8">
                  <c:v>5.6032981589883466</c:v>
                </c:pt>
                <c:pt idx="9">
                  <c:v>5.5505943587585111</c:v>
                </c:pt>
                <c:pt idx="10">
                  <c:v>5.4340991062245045</c:v>
                </c:pt>
                <c:pt idx="11">
                  <c:v>5.5343927445297227</c:v>
                </c:pt>
                <c:pt idx="12">
                  <c:v>5.1814681469090011</c:v>
                </c:pt>
                <c:pt idx="13">
                  <c:v>5.0242769219832795</c:v>
                </c:pt>
                <c:pt idx="14">
                  <c:v>5.1879038165179976</c:v>
                </c:pt>
                <c:pt idx="15">
                  <c:v>5.3004907345435885</c:v>
                </c:pt>
                <c:pt idx="16">
                  <c:v>5.5558425101881816</c:v>
                </c:pt>
                <c:pt idx="17">
                  <c:v>5.6244972928371713</c:v>
                </c:pt>
                <c:pt idx="18">
                  <c:v>3.6239150414786141</c:v>
                </c:pt>
                <c:pt idx="19">
                  <c:v>3.1493584249072937</c:v>
                </c:pt>
                <c:pt idx="20">
                  <c:v>3.1866924682553006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03-485C-A7CB-617C3B6DDE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-50"/>
        <c:axId val="412159656"/>
        <c:axId val="403600344"/>
        <c:extLst>
          <c:ext xmlns:c15="http://schemas.microsoft.com/office/drawing/2012/chart" uri="{02D57815-91ED-43cb-92C2-25804820EDAC}">
            <c15:filteredBarSeries>
              <c15:ser>
                <c:idx val="0"/>
                <c:order val="2"/>
                <c:tx>
                  <c:v>2023 Generation MWh</c:v>
                </c:tx>
                <c:spPr>
                  <a:solidFill>
                    <a:schemeClr val="accent1"/>
                  </a:solidFill>
                  <a:ln>
                    <a:solidFill>
                      <a:schemeClr val="accent5">
                        <a:lumMod val="50000"/>
                      </a:schemeClr>
                    </a:solidFill>
                    <a:prstDash val="sysDash"/>
                  </a:ln>
                  <a:effectLst/>
                </c:spPr>
                <c:invertIfNegative val="0"/>
                <c:cat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General</c:formatCode>
                            <c:ptCount val="19"/>
                            <c:pt idx="0">
                              <c:v>2011</c:v>
                            </c:pt>
                            <c:pt idx="1">
                              <c:v>2012</c:v>
                            </c:pt>
                            <c:pt idx="2">
                              <c:v>2013</c:v>
                            </c:pt>
                            <c:pt idx="3">
                              <c:v>2014</c:v>
                            </c:pt>
                            <c:pt idx="4">
                              <c:v>2015</c:v>
                            </c:pt>
                            <c:pt idx="5">
                              <c:v>2016</c:v>
                            </c:pt>
                            <c:pt idx="6">
                              <c:v>2017</c:v>
                            </c:pt>
                            <c:pt idx="7">
                              <c:v>2018</c:v>
                            </c:pt>
                            <c:pt idx="8">
                              <c:v>2019</c:v>
                            </c:pt>
                            <c:pt idx="9">
                              <c:v>2020</c:v>
                            </c:pt>
                            <c:pt idx="10">
                              <c:v>2021</c:v>
                            </c:pt>
                            <c:pt idx="11">
                              <c:v>2022</c:v>
                            </c:pt>
                            <c:pt idx="12">
                              <c:v>2023</c:v>
                            </c:pt>
                            <c:pt idx="13">
                              <c:v>2024</c:v>
                            </c:pt>
                            <c:pt idx="35">
                              <c:v>2046</c:v>
                            </c:pt>
                            <c:pt idx="36">
                              <c:v>2047</c:v>
                            </c:pt>
                            <c:pt idx="37">
                              <c:v>2048</c:v>
                            </c:pt>
                            <c:pt idx="38">
                              <c:v>2049</c:v>
                            </c:pt>
                            <c:pt idx="39">
                              <c:v>2050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General</c:formatCode>
                      <c:ptCount val="31"/>
                      <c:pt idx="0">
                        <c:v>2025</c:v>
                      </c:pt>
                      <c:pt idx="1">
                        <c:v>2026</c:v>
                      </c:pt>
                      <c:pt idx="2">
                        <c:v>2027</c:v>
                      </c:pt>
                      <c:pt idx="3">
                        <c:v>2028</c:v>
                      </c:pt>
                      <c:pt idx="4">
                        <c:v>2029</c:v>
                      </c:pt>
                      <c:pt idx="5">
                        <c:v>2030</c:v>
                      </c:pt>
                      <c:pt idx="6">
                        <c:v>2031</c:v>
                      </c:pt>
                      <c:pt idx="7">
                        <c:v>2032</c:v>
                      </c:pt>
                      <c:pt idx="8">
                        <c:v>2033</c:v>
                      </c:pt>
                      <c:pt idx="9">
                        <c:v>2034</c:v>
                      </c:pt>
                      <c:pt idx="10">
                        <c:v>2035</c:v>
                      </c:pt>
                      <c:pt idx="11">
                        <c:v>2036</c:v>
                      </c:pt>
                      <c:pt idx="12">
                        <c:v>2037</c:v>
                      </c:pt>
                      <c:pt idx="13">
                        <c:v>2038</c:v>
                      </c:pt>
                      <c:pt idx="14">
                        <c:v>2039</c:v>
                      </c:pt>
                      <c:pt idx="15">
                        <c:v>2040</c:v>
                      </c:pt>
                      <c:pt idx="16">
                        <c:v>2041</c:v>
                      </c:pt>
                      <c:pt idx="17">
                        <c:v>2042</c:v>
                      </c:pt>
                      <c:pt idx="18">
                        <c:v>2043</c:v>
                      </c:pt>
                      <c:pt idx="19">
                        <c:v>2044</c:v>
                      </c:pt>
                      <c:pt idx="20">
                        <c:v>2045</c:v>
                      </c:pt>
                      <c:pt idx="21">
                        <c:v>2046</c:v>
                      </c:pt>
                      <c:pt idx="22">
                        <c:v>2047</c:v>
                      </c:pt>
                      <c:pt idx="23">
                        <c:v>2048</c:v>
                      </c:pt>
                      <c:pt idx="24">
                        <c:v>2049</c:v>
                      </c:pt>
                      <c:pt idx="25">
                        <c:v>2050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  <c:pt idx="31">
                        <c:v>2046</c:v>
                      </c:pt>
                      <c:pt idx="32">
                        <c:v>2047</c:v>
                      </c:pt>
                      <c:pt idx="33">
                        <c:v>2048</c:v>
                      </c:pt>
                      <c:pt idx="34">
                        <c:v>2049</c:v>
                      </c:pt>
                      <c:pt idx="35">
                        <c:v>2050</c:v>
                      </c:pt>
                    </c:numCache>
                  </c:num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General</c:formatCode>
                            <c:ptCount val="14"/>
                            <c:pt idx="0">
                              <c:v>75.229387348241076</c:v>
                            </c:pt>
                            <c:pt idx="1">
                              <c:v>75.245958122537601</c:v>
                            </c:pt>
                            <c:pt idx="2">
                              <c:v>78.388216123226087</c:v>
                            </c:pt>
                            <c:pt idx="3">
                              <c:v>78.197814563373839</c:v>
                            </c:pt>
                            <c:pt idx="4">
                              <c:v>80.933096311136424</c:v>
                            </c:pt>
                            <c:pt idx="5">
                              <c:v>84.123608454961854</c:v>
                            </c:pt>
                            <c:pt idx="6">
                              <c:v>83.679038453087827</c:v>
                            </c:pt>
                            <c:pt idx="7">
                              <c:v>83.386630447603522</c:v>
                            </c:pt>
                            <c:pt idx="8">
                              <c:v>83.669029761225218</c:v>
                            </c:pt>
                            <c:pt idx="9">
                              <c:v>86.389102600302905</c:v>
                            </c:pt>
                            <c:pt idx="10">
                              <c:v>88.804584746150596</c:v>
                            </c:pt>
                            <c:pt idx="11">
                              <c:v>88.271899324162604</c:v>
                            </c:pt>
                            <c:pt idx="12">
                              <c:v>88.979460211189704</c:v>
                            </c:pt>
                            <c:pt idx="13">
                              <c:v>89.344565228766768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General</c:formatCode>
                      <c:ptCount val="6"/>
                      <c:pt idx="0">
                        <c:v>89.928345532901076</c:v>
                      </c:pt>
                      <c:pt idx="1">
                        <c:v>89.751080186383348</c:v>
                      </c:pt>
                      <c:pt idx="2">
                        <c:v>89.951271561527747</c:v>
                      </c:pt>
                      <c:pt idx="3">
                        <c:v>90.164559997901762</c:v>
                      </c:pt>
                      <c:pt idx="4">
                        <c:v>90.711636599748104</c:v>
                      </c:pt>
                      <c:pt idx="5">
                        <c:v>92.221983843096709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F103-485C-A7CB-617C3B6DDE4F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v>2021 Generation MWh</c:v>
                </c:tx>
                <c:spPr>
                  <a:solidFill>
                    <a:schemeClr val="accent4"/>
                  </a:solidFill>
                  <a:ln>
                    <a:solidFill>
                      <a:schemeClr val="accent6">
                        <a:lumMod val="75000"/>
                      </a:schemeClr>
                    </a:solidFill>
                    <a:prstDash val="sysDash"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6="http://schemas.microsoft.com/office/drawing/2014/chart" uri="{F5D05F6E-A05E-4728-AFD3-386EB277150F}">
                        <c16:filteredLitCache>
                          <c:numCache>
                            <c:formatCode>General</c:formatCode>
                            <c:ptCount val="19"/>
                            <c:pt idx="0">
                              <c:v>2011</c:v>
                            </c:pt>
                            <c:pt idx="1">
                              <c:v>2012</c:v>
                            </c:pt>
                            <c:pt idx="2">
                              <c:v>2013</c:v>
                            </c:pt>
                            <c:pt idx="3">
                              <c:v>2014</c:v>
                            </c:pt>
                            <c:pt idx="4">
                              <c:v>2015</c:v>
                            </c:pt>
                            <c:pt idx="5">
                              <c:v>2016</c:v>
                            </c:pt>
                            <c:pt idx="6">
                              <c:v>2017</c:v>
                            </c:pt>
                            <c:pt idx="7">
                              <c:v>2018</c:v>
                            </c:pt>
                            <c:pt idx="8">
                              <c:v>2019</c:v>
                            </c:pt>
                            <c:pt idx="9">
                              <c:v>2020</c:v>
                            </c:pt>
                            <c:pt idx="10">
                              <c:v>2021</c:v>
                            </c:pt>
                            <c:pt idx="11">
                              <c:v>2022</c:v>
                            </c:pt>
                            <c:pt idx="12">
                              <c:v>2023</c:v>
                            </c:pt>
                            <c:pt idx="13">
                              <c:v>2024</c:v>
                            </c:pt>
                            <c:pt idx="35">
                              <c:v>2046</c:v>
                            </c:pt>
                            <c:pt idx="36">
                              <c:v>2047</c:v>
                            </c:pt>
                            <c:pt idx="37">
                              <c:v>2048</c:v>
                            </c:pt>
                            <c:pt idx="38">
                              <c:v>2049</c:v>
                            </c:pt>
                            <c:pt idx="39">
                              <c:v>2050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General</c:formatCode>
                      <c:ptCount val="31"/>
                      <c:pt idx="0">
                        <c:v>2025</c:v>
                      </c:pt>
                      <c:pt idx="1">
                        <c:v>2026</c:v>
                      </c:pt>
                      <c:pt idx="2">
                        <c:v>2027</c:v>
                      </c:pt>
                      <c:pt idx="3">
                        <c:v>2028</c:v>
                      </c:pt>
                      <c:pt idx="4">
                        <c:v>2029</c:v>
                      </c:pt>
                      <c:pt idx="5">
                        <c:v>2030</c:v>
                      </c:pt>
                      <c:pt idx="6">
                        <c:v>2031</c:v>
                      </c:pt>
                      <c:pt idx="7">
                        <c:v>2032</c:v>
                      </c:pt>
                      <c:pt idx="8">
                        <c:v>2033</c:v>
                      </c:pt>
                      <c:pt idx="9">
                        <c:v>2034</c:v>
                      </c:pt>
                      <c:pt idx="10">
                        <c:v>2035</c:v>
                      </c:pt>
                      <c:pt idx="11">
                        <c:v>2036</c:v>
                      </c:pt>
                      <c:pt idx="12">
                        <c:v>2037</c:v>
                      </c:pt>
                      <c:pt idx="13">
                        <c:v>2038</c:v>
                      </c:pt>
                      <c:pt idx="14">
                        <c:v>2039</c:v>
                      </c:pt>
                      <c:pt idx="15">
                        <c:v>2040</c:v>
                      </c:pt>
                      <c:pt idx="16">
                        <c:v>2041</c:v>
                      </c:pt>
                      <c:pt idx="17">
                        <c:v>2042</c:v>
                      </c:pt>
                      <c:pt idx="18">
                        <c:v>2043</c:v>
                      </c:pt>
                      <c:pt idx="19">
                        <c:v>2044</c:v>
                      </c:pt>
                      <c:pt idx="20">
                        <c:v>2045</c:v>
                      </c:pt>
                      <c:pt idx="21">
                        <c:v>2046</c:v>
                      </c:pt>
                      <c:pt idx="22">
                        <c:v>2047</c:v>
                      </c:pt>
                      <c:pt idx="23">
                        <c:v>2048</c:v>
                      </c:pt>
                      <c:pt idx="24">
                        <c:v>2049</c:v>
                      </c:pt>
                      <c:pt idx="25">
                        <c:v>2050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  <c:pt idx="31">
                        <c:v>2046</c:v>
                      </c:pt>
                      <c:pt idx="32">
                        <c:v>2047</c:v>
                      </c:pt>
                      <c:pt idx="33">
                        <c:v>2048</c:v>
                      </c:pt>
                      <c:pt idx="34">
                        <c:v>2049</c:v>
                      </c:pt>
                      <c:pt idx="35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6="http://schemas.microsoft.com/office/drawing/2014/chart" uri="{F5D05F6E-A05E-4728-AFD3-386EB277150F}">
                        <c16:filteredLitCache>
                          <c:numCache>
                            <c:formatCode>General</c:formatCode>
                            <c:ptCount val="14"/>
                            <c:pt idx="0">
                              <c:v>69.053739428650005</c:v>
                            </c:pt>
                            <c:pt idx="1">
                              <c:v>69.480915184683994</c:v>
                            </c:pt>
                            <c:pt idx="2">
                              <c:v>69.225531949504997</c:v>
                            </c:pt>
                            <c:pt idx="3">
                              <c:v>68.496787585034994</c:v>
                            </c:pt>
                            <c:pt idx="4">
                              <c:v>68.383856178487022</c:v>
                            </c:pt>
                            <c:pt idx="5">
                              <c:v>68.322925730411015</c:v>
                            </c:pt>
                            <c:pt idx="6">
                              <c:v>67.506333336541999</c:v>
                            </c:pt>
                            <c:pt idx="7">
                              <c:v>68.121273497894023</c:v>
                            </c:pt>
                            <c:pt idx="8">
                              <c:v>68.562569933089023</c:v>
                            </c:pt>
                            <c:pt idx="9">
                              <c:v>69.053649458860988</c:v>
                            </c:pt>
                            <c:pt idx="10">
                              <c:v>69.434953988221991</c:v>
                            </c:pt>
                            <c:pt idx="11">
                              <c:v>69.451087105218988</c:v>
                            </c:pt>
                            <c:pt idx="12">
                              <c:v>69.669833467084985</c:v>
                            </c:pt>
                            <c:pt idx="13">
                              <c:v>70.066444624609005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General</c:formatCode>
                      <c:ptCount val="6"/>
                      <c:pt idx="0">
                        <c:v>70.128492237001979</c:v>
                      </c:pt>
                      <c:pt idx="1">
                        <c:v>70.135820800021989</c:v>
                      </c:pt>
                      <c:pt idx="2">
                        <c:v>70.021262916885988</c:v>
                      </c:pt>
                      <c:pt idx="3">
                        <c:v>71.953464921392012</c:v>
                      </c:pt>
                      <c:pt idx="4">
                        <c:v>69.84920986481184</c:v>
                      </c:pt>
                      <c:pt idx="5">
                        <c:v>69.667740529966707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F103-485C-A7CB-617C3B6DDE4F}"/>
                  </c:ext>
                </c:extLst>
              </c15:ser>
            </c15:filteredBarSeries>
          </c:ext>
        </c:extLst>
      </c:barChart>
      <c:catAx>
        <c:axId val="41215965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03600344"/>
        <c:crosses val="autoZero"/>
        <c:auto val="1"/>
        <c:lblAlgn val="ctr"/>
        <c:lblOffset val="100"/>
        <c:noMultiLvlLbl val="0"/>
      </c:catAx>
      <c:valAx>
        <c:axId val="403600344"/>
        <c:scaling>
          <c:orientation val="minMax"/>
          <c:max val="3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Million Metric Tons (CO2e)</a:t>
                </a:r>
              </a:p>
            </c:rich>
          </c:tx>
          <c:layout>
            <c:manualLayout>
              <c:xMode val="edge"/>
              <c:yMode val="edge"/>
              <c:x val="3.4958779191062654E-2"/>
              <c:y val="0.222292362920144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12159656"/>
        <c:crosses val="autoZero"/>
        <c:crossBetween val="between"/>
        <c:majorUnit val="5"/>
        <c:minorUnit val="5"/>
      </c:valAx>
      <c:spPr>
        <a:solidFill>
          <a:schemeClr val="bg1">
            <a:lumMod val="95000"/>
          </a:schemeClr>
        </a:solidFill>
        <a:ln w="9525"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PacifiCorp CO2e Emissions Trajectory</a:t>
            </a:r>
          </a:p>
        </c:rich>
      </c:tx>
      <c:layout>
        <c:manualLayout>
          <c:xMode val="edge"/>
          <c:yMode val="edge"/>
          <c:x val="0.23899236153173162"/>
          <c:y val="2.98651734377735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439716670031634"/>
          <c:y val="0.13597008718719414"/>
          <c:w val="0.67513287401574795"/>
          <c:h val="0.54465003285175584"/>
        </c:manualLayout>
      </c:layout>
      <c:barChart>
        <c:barDir val="col"/>
        <c:grouping val="stacked"/>
        <c:varyColors val="0"/>
        <c:ser>
          <c:idx val="0"/>
          <c:order val="0"/>
          <c:tx>
            <c:v>PacifiCorp Emissions (Million MT)</c:v>
          </c:tx>
          <c:spPr>
            <a:solidFill>
              <a:srgbClr val="0F9ED5"/>
            </a:solidFill>
            <a:ln>
              <a:solidFill>
                <a:srgbClr val="0F9ED5"/>
              </a:solidFill>
            </a:ln>
            <a:effectLst/>
          </c:spPr>
          <c:invertIfNegative val="0"/>
          <c:cat>
            <c:numLit>
              <c:formatCode>General</c:formatCode>
              <c:ptCount val="40"/>
              <c:pt idx="0">
                <c:v>2011</c:v>
              </c:pt>
              <c:pt idx="1">
                <c:v>2012</c:v>
              </c:pt>
              <c:pt idx="2">
                <c:v>2013</c:v>
              </c:pt>
              <c:pt idx="3">
                <c:v>2014</c:v>
              </c:pt>
              <c:pt idx="4">
                <c:v>2015</c:v>
              </c:pt>
              <c:pt idx="5">
                <c:v>2016</c:v>
              </c:pt>
              <c:pt idx="6">
                <c:v>2017</c:v>
              </c:pt>
              <c:pt idx="7">
                <c:v>2018</c:v>
              </c:pt>
              <c:pt idx="8">
                <c:v>2019</c:v>
              </c:pt>
              <c:pt idx="9">
                <c:v>2020</c:v>
              </c:pt>
              <c:pt idx="10">
                <c:v>2021</c:v>
              </c:pt>
              <c:pt idx="11">
                <c:v>2022</c:v>
              </c:pt>
              <c:pt idx="12">
                <c:v>2023</c:v>
              </c:pt>
              <c:pt idx="13">
                <c:v>2024</c:v>
              </c:pt>
              <c:pt idx="14">
                <c:v>2025</c:v>
              </c:pt>
              <c:pt idx="15">
                <c:v>2026</c:v>
              </c:pt>
              <c:pt idx="16">
                <c:v>2027</c:v>
              </c:pt>
              <c:pt idx="17">
                <c:v>2028</c:v>
              </c:pt>
              <c:pt idx="18">
                <c:v>2029</c:v>
              </c:pt>
              <c:pt idx="19">
                <c:v>2030</c:v>
              </c:pt>
              <c:pt idx="20">
                <c:v>2031</c:v>
              </c:pt>
              <c:pt idx="21">
                <c:v>2032</c:v>
              </c:pt>
              <c:pt idx="22">
                <c:v>2033</c:v>
              </c:pt>
              <c:pt idx="23">
                <c:v>2034</c:v>
              </c:pt>
              <c:pt idx="24">
                <c:v>2035</c:v>
              </c:pt>
              <c:pt idx="25">
                <c:v>2036</c:v>
              </c:pt>
              <c:pt idx="26">
                <c:v>2037</c:v>
              </c:pt>
              <c:pt idx="27">
                <c:v>2038</c:v>
              </c:pt>
              <c:pt idx="28">
                <c:v>2039</c:v>
              </c:pt>
              <c:pt idx="29">
                <c:v>2040</c:v>
              </c:pt>
              <c:pt idx="30">
                <c:v>2041</c:v>
              </c:pt>
              <c:pt idx="31">
                <c:v>2042</c:v>
              </c:pt>
              <c:pt idx="32">
                <c:v>2043</c:v>
              </c:pt>
              <c:pt idx="33">
                <c:v>2044</c:v>
              </c:pt>
              <c:pt idx="34">
                <c:v>2045</c:v>
              </c:pt>
              <c:pt idx="35">
                <c:v>2046</c:v>
              </c:pt>
              <c:pt idx="36">
                <c:v>2047</c:v>
              </c:pt>
              <c:pt idx="37">
                <c:v>2048</c:v>
              </c:pt>
              <c:pt idx="38">
                <c:v>2049</c:v>
              </c:pt>
              <c:pt idx="39">
                <c:v>2050</c:v>
              </c:pt>
            </c:numLit>
          </c:cat>
          <c:val>
            <c:numRef>
              <c:f>'PAC_System Emissions_Chart Data'!$C$7:$C$46</c:f>
              <c:numCache>
                <c:formatCode>_(* #,##0.0_);_(* \(#,##0.0\);_(* "-"??_);_(@_)</c:formatCode>
                <c:ptCount val="40"/>
                <c:pt idx="0">
                  <c:v>52.297066103592741</c:v>
                </c:pt>
                <c:pt idx="1">
                  <c:v>53.682065742806827</c:v>
                </c:pt>
                <c:pt idx="2">
                  <c:v>54.188479419810029</c:v>
                </c:pt>
                <c:pt idx="3">
                  <c:v>51.995997823636742</c:v>
                </c:pt>
                <c:pt idx="4">
                  <c:v>49.194503153859607</c:v>
                </c:pt>
                <c:pt idx="5">
                  <c:v>46.740169330168563</c:v>
                </c:pt>
                <c:pt idx="6">
                  <c:v>46.646171236004044</c:v>
                </c:pt>
                <c:pt idx="7">
                  <c:v>47.650102598701075</c:v>
                </c:pt>
                <c:pt idx="8">
                  <c:v>49.565824247669696</c:v>
                </c:pt>
                <c:pt idx="9">
                  <c:v>45.387562916166786</c:v>
                </c:pt>
                <c:pt idx="10">
                  <c:v>42.237979834247703</c:v>
                </c:pt>
                <c:pt idx="11">
                  <c:v>39.086457981231533</c:v>
                </c:pt>
                <c:pt idx="12">
                  <c:v>35.119927064095506</c:v>
                </c:pt>
                <c:pt idx="13">
                  <c:v>35.665844525618759</c:v>
                </c:pt>
                <c:pt idx="14">
                  <c:v>21.959189194896705</c:v>
                </c:pt>
                <c:pt idx="15">
                  <c:v>19.175845036218089</c:v>
                </c:pt>
                <c:pt idx="16">
                  <c:v>18.962959185487389</c:v>
                </c:pt>
                <c:pt idx="17">
                  <c:v>18.943846219971665</c:v>
                </c:pt>
                <c:pt idx="18">
                  <c:v>16.98977813770529</c:v>
                </c:pt>
                <c:pt idx="19">
                  <c:v>10.866524067277329</c:v>
                </c:pt>
                <c:pt idx="20">
                  <c:v>10.89133390207051</c:v>
                </c:pt>
                <c:pt idx="21">
                  <c:v>9.537528536270095</c:v>
                </c:pt>
                <c:pt idx="22">
                  <c:v>9.8529903927419831</c:v>
                </c:pt>
                <c:pt idx="23">
                  <c:v>10.00098814770886</c:v>
                </c:pt>
                <c:pt idx="24">
                  <c:v>10.271762900252556</c:v>
                </c:pt>
                <c:pt idx="25">
                  <c:v>6.2510059954796917</c:v>
                </c:pt>
                <c:pt idx="26">
                  <c:v>6.7520960339365921</c:v>
                </c:pt>
                <c:pt idx="27">
                  <c:v>7.1597889979012095</c:v>
                </c:pt>
                <c:pt idx="28">
                  <c:v>7.6849398370117381</c:v>
                </c:pt>
                <c:pt idx="29">
                  <c:v>8.0642398598032283</c:v>
                </c:pt>
                <c:pt idx="30">
                  <c:v>8.7389627949375512</c:v>
                </c:pt>
                <c:pt idx="31">
                  <c:v>9.2706072482560593</c:v>
                </c:pt>
                <c:pt idx="32">
                  <c:v>9.2139625870133006</c:v>
                </c:pt>
                <c:pt idx="33">
                  <c:v>9.9023072565240913</c:v>
                </c:pt>
                <c:pt idx="34">
                  <c:v>10.582336213561302</c:v>
                </c:pt>
                <c:pt idx="35">
                  <c:v>9.5370310406986718</c:v>
                </c:pt>
                <c:pt idx="36">
                  <c:v>9.6978417764844433</c:v>
                </c:pt>
                <c:pt idx="37">
                  <c:v>9.7844857687636644</c:v>
                </c:pt>
                <c:pt idx="38">
                  <c:v>9.8997874917472792</c:v>
                </c:pt>
                <c:pt idx="3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48-465C-A8FB-92108E1F22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408380536"/>
        <c:axId val="408377400"/>
      </c:barChart>
      <c:lineChart>
        <c:grouping val="standard"/>
        <c:varyColors val="0"/>
        <c:ser>
          <c:idx val="2"/>
          <c:order val="1"/>
          <c:tx>
            <c:v>2005 Base Emission</c:v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40"/>
              <c:pt idx="0">
                <c:v>2011</c:v>
              </c:pt>
              <c:pt idx="1">
                <c:v>2012</c:v>
              </c:pt>
              <c:pt idx="2">
                <c:v>2013</c:v>
              </c:pt>
              <c:pt idx="3">
                <c:v>2014</c:v>
              </c:pt>
              <c:pt idx="4">
                <c:v>2015</c:v>
              </c:pt>
              <c:pt idx="5">
                <c:v>2016</c:v>
              </c:pt>
              <c:pt idx="6">
                <c:v>2017</c:v>
              </c:pt>
              <c:pt idx="7">
                <c:v>2018</c:v>
              </c:pt>
              <c:pt idx="8">
                <c:v>2019</c:v>
              </c:pt>
              <c:pt idx="9">
                <c:v>2020</c:v>
              </c:pt>
              <c:pt idx="10">
                <c:v>2021</c:v>
              </c:pt>
              <c:pt idx="11">
                <c:v>2022</c:v>
              </c:pt>
              <c:pt idx="12">
                <c:v>2023</c:v>
              </c:pt>
              <c:pt idx="13">
                <c:v>2024</c:v>
              </c:pt>
              <c:pt idx="14">
                <c:v>2025</c:v>
              </c:pt>
              <c:pt idx="15">
                <c:v>2026</c:v>
              </c:pt>
              <c:pt idx="16">
                <c:v>2027</c:v>
              </c:pt>
              <c:pt idx="17">
                <c:v>2028</c:v>
              </c:pt>
              <c:pt idx="18">
                <c:v>2029</c:v>
              </c:pt>
              <c:pt idx="19">
                <c:v>2030</c:v>
              </c:pt>
              <c:pt idx="20">
                <c:v>2031</c:v>
              </c:pt>
              <c:pt idx="21">
                <c:v>2032</c:v>
              </c:pt>
              <c:pt idx="22">
                <c:v>2033</c:v>
              </c:pt>
              <c:pt idx="23">
                <c:v>2034</c:v>
              </c:pt>
              <c:pt idx="24">
                <c:v>2035</c:v>
              </c:pt>
              <c:pt idx="25">
                <c:v>2036</c:v>
              </c:pt>
              <c:pt idx="26">
                <c:v>2037</c:v>
              </c:pt>
              <c:pt idx="27">
                <c:v>2038</c:v>
              </c:pt>
              <c:pt idx="28">
                <c:v>2039</c:v>
              </c:pt>
              <c:pt idx="29">
                <c:v>2040</c:v>
              </c:pt>
              <c:pt idx="30">
                <c:v>2041</c:v>
              </c:pt>
              <c:pt idx="31">
                <c:v>2042</c:v>
              </c:pt>
              <c:pt idx="32">
                <c:v>2043</c:v>
              </c:pt>
              <c:pt idx="33">
                <c:v>2044</c:v>
              </c:pt>
              <c:pt idx="34">
                <c:v>2045</c:v>
              </c:pt>
              <c:pt idx="35">
                <c:v>2046</c:v>
              </c:pt>
              <c:pt idx="36">
                <c:v>2047</c:v>
              </c:pt>
              <c:pt idx="37">
                <c:v>2048</c:v>
              </c:pt>
              <c:pt idx="38">
                <c:v>2049</c:v>
              </c:pt>
              <c:pt idx="39">
                <c:v>2050</c:v>
              </c:pt>
            </c:numLit>
          </c:cat>
          <c:val>
            <c:numRef>
              <c:f>'PAC_System Emissions_Chart Data'!$B$7:$B$46</c:f>
              <c:numCache>
                <c:formatCode>0.0</c:formatCode>
                <c:ptCount val="40"/>
                <c:pt idx="0">
                  <c:v>54.597087838999997</c:v>
                </c:pt>
                <c:pt idx="1">
                  <c:v>54.597087838999997</c:v>
                </c:pt>
                <c:pt idx="2">
                  <c:v>54.597087838999997</c:v>
                </c:pt>
                <c:pt idx="3">
                  <c:v>54.597087838999997</c:v>
                </c:pt>
                <c:pt idx="4">
                  <c:v>54.597087838999997</c:v>
                </c:pt>
                <c:pt idx="5">
                  <c:v>54.597087838999997</c:v>
                </c:pt>
                <c:pt idx="6">
                  <c:v>54.597087838999997</c:v>
                </c:pt>
                <c:pt idx="7">
                  <c:v>54.597087838999997</c:v>
                </c:pt>
                <c:pt idx="8">
                  <c:v>54.597087838999997</c:v>
                </c:pt>
                <c:pt idx="9">
                  <c:v>54.597087838999997</c:v>
                </c:pt>
                <c:pt idx="10">
                  <c:v>54.597087838999997</c:v>
                </c:pt>
                <c:pt idx="11">
                  <c:v>54.597087838999997</c:v>
                </c:pt>
                <c:pt idx="12">
                  <c:v>54.597087838999997</c:v>
                </c:pt>
                <c:pt idx="13">
                  <c:v>54.597087838999997</c:v>
                </c:pt>
                <c:pt idx="14">
                  <c:v>54.597087838999997</c:v>
                </c:pt>
                <c:pt idx="15">
                  <c:v>54.597087838999997</c:v>
                </c:pt>
                <c:pt idx="16">
                  <c:v>54.597087838999997</c:v>
                </c:pt>
                <c:pt idx="17">
                  <c:v>54.597087838999997</c:v>
                </c:pt>
                <c:pt idx="18">
                  <c:v>54.597087838999997</c:v>
                </c:pt>
                <c:pt idx="19">
                  <c:v>54.597087838999997</c:v>
                </c:pt>
                <c:pt idx="20">
                  <c:v>54.597087838999997</c:v>
                </c:pt>
                <c:pt idx="21">
                  <c:v>54.597087838999997</c:v>
                </c:pt>
                <c:pt idx="22">
                  <c:v>54.597087838999997</c:v>
                </c:pt>
                <c:pt idx="23">
                  <c:v>54.597087838999997</c:v>
                </c:pt>
                <c:pt idx="24">
                  <c:v>54.597087838999997</c:v>
                </c:pt>
                <c:pt idx="25">
                  <c:v>54.597087838999997</c:v>
                </c:pt>
                <c:pt idx="26">
                  <c:v>54.597087838999997</c:v>
                </c:pt>
                <c:pt idx="27">
                  <c:v>54.597087838999997</c:v>
                </c:pt>
                <c:pt idx="28">
                  <c:v>54.597087838999997</c:v>
                </c:pt>
                <c:pt idx="29">
                  <c:v>54.597087838999997</c:v>
                </c:pt>
                <c:pt idx="30">
                  <c:v>54.597087838999997</c:v>
                </c:pt>
                <c:pt idx="31">
                  <c:v>54.597087838999997</c:v>
                </c:pt>
                <c:pt idx="32">
                  <c:v>54.597087838999997</c:v>
                </c:pt>
                <c:pt idx="33">
                  <c:v>54.597087838999997</c:v>
                </c:pt>
                <c:pt idx="34">
                  <c:v>54.597087838999997</c:v>
                </c:pt>
                <c:pt idx="35">
                  <c:v>54.597087838999997</c:v>
                </c:pt>
                <c:pt idx="36">
                  <c:v>54.597087838999997</c:v>
                </c:pt>
                <c:pt idx="37">
                  <c:v>54.597087838999997</c:v>
                </c:pt>
                <c:pt idx="38">
                  <c:v>54.597087838999997</c:v>
                </c:pt>
                <c:pt idx="39">
                  <c:v>54.597087838999997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48-465C-A8FB-92108E1F22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380536"/>
        <c:axId val="408377400"/>
      </c:lineChart>
      <c:lineChart>
        <c:grouping val="standard"/>
        <c:varyColors val="0"/>
        <c:ser>
          <c:idx val="3"/>
          <c:order val="2"/>
          <c:tx>
            <c:v>% Reduction from 2005 Base</c:v>
          </c:tx>
          <c:spPr>
            <a:ln w="2857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40"/>
              <c:pt idx="0">
                <c:v>2011</c:v>
              </c:pt>
              <c:pt idx="1">
                <c:v>2012</c:v>
              </c:pt>
              <c:pt idx="2">
                <c:v>2013</c:v>
              </c:pt>
              <c:pt idx="3">
                <c:v>2014</c:v>
              </c:pt>
              <c:pt idx="4">
                <c:v>2015</c:v>
              </c:pt>
              <c:pt idx="5">
                <c:v>2016</c:v>
              </c:pt>
              <c:pt idx="6">
                <c:v>2017</c:v>
              </c:pt>
              <c:pt idx="7">
                <c:v>2018</c:v>
              </c:pt>
              <c:pt idx="8">
                <c:v>2019</c:v>
              </c:pt>
              <c:pt idx="9">
                <c:v>2020</c:v>
              </c:pt>
              <c:pt idx="10">
                <c:v>2021</c:v>
              </c:pt>
              <c:pt idx="11">
                <c:v>2022</c:v>
              </c:pt>
              <c:pt idx="12">
                <c:v>2023</c:v>
              </c:pt>
              <c:pt idx="13">
                <c:v>2024</c:v>
              </c:pt>
              <c:pt idx="14">
                <c:v>2025</c:v>
              </c:pt>
              <c:pt idx="15">
                <c:v>2026</c:v>
              </c:pt>
              <c:pt idx="16">
                <c:v>2027</c:v>
              </c:pt>
              <c:pt idx="17">
                <c:v>2028</c:v>
              </c:pt>
              <c:pt idx="18">
                <c:v>2029</c:v>
              </c:pt>
              <c:pt idx="19">
                <c:v>2030</c:v>
              </c:pt>
              <c:pt idx="20">
                <c:v>2031</c:v>
              </c:pt>
              <c:pt idx="21">
                <c:v>2032</c:v>
              </c:pt>
              <c:pt idx="22">
                <c:v>2033</c:v>
              </c:pt>
              <c:pt idx="23">
                <c:v>2034</c:v>
              </c:pt>
              <c:pt idx="24">
                <c:v>2035</c:v>
              </c:pt>
              <c:pt idx="25">
                <c:v>2036</c:v>
              </c:pt>
              <c:pt idx="26">
                <c:v>2037</c:v>
              </c:pt>
              <c:pt idx="27">
                <c:v>2038</c:v>
              </c:pt>
              <c:pt idx="28">
                <c:v>2039</c:v>
              </c:pt>
              <c:pt idx="29">
                <c:v>2040</c:v>
              </c:pt>
              <c:pt idx="30">
                <c:v>2041</c:v>
              </c:pt>
              <c:pt idx="31">
                <c:v>2042</c:v>
              </c:pt>
              <c:pt idx="32">
                <c:v>2043</c:v>
              </c:pt>
              <c:pt idx="33">
                <c:v>2044</c:v>
              </c:pt>
              <c:pt idx="34">
                <c:v>2045</c:v>
              </c:pt>
              <c:pt idx="35">
                <c:v>2046</c:v>
              </c:pt>
              <c:pt idx="36">
                <c:v>2047</c:v>
              </c:pt>
              <c:pt idx="37">
                <c:v>2048</c:v>
              </c:pt>
              <c:pt idx="38">
                <c:v>2049</c:v>
              </c:pt>
              <c:pt idx="39">
                <c:v>2050</c:v>
              </c:pt>
            </c:numLit>
          </c:cat>
          <c:val>
            <c:numRef>
              <c:f>'PAC_System Emissions_Chart Data'!$D$7:$D$46</c:f>
              <c:numCache>
                <c:formatCode>0.0%</c:formatCode>
                <c:ptCount val="40"/>
                <c:pt idx="0">
                  <c:v>4.212718711645818E-2</c:v>
                </c:pt>
                <c:pt idx="1">
                  <c:v>1.6759540341995081E-2</c:v>
                </c:pt>
                <c:pt idx="2">
                  <c:v>7.4840698535955348E-3</c:v>
                </c:pt>
                <c:pt idx="3">
                  <c:v>4.7641552293659781E-2</c:v>
                </c:pt>
                <c:pt idx="4">
                  <c:v>9.8953715280051896E-2</c:v>
                </c:pt>
                <c:pt idx="5">
                  <c:v>0.14390728186822907</c:v>
                </c:pt>
                <c:pt idx="6">
                  <c:v>0.14562895051183342</c:v>
                </c:pt>
                <c:pt idx="7">
                  <c:v>0.12724094846935272</c:v>
                </c:pt>
                <c:pt idx="8">
                  <c:v>9.2152599899959317E-2</c:v>
                </c:pt>
                <c:pt idx="9">
                  <c:v>0.16868161448447491</c:v>
                </c:pt>
                <c:pt idx="10">
                  <c:v>0.22636936316452924</c:v>
                </c:pt>
                <c:pt idx="11">
                  <c:v>0.2840926223667346</c:v>
                </c:pt>
                <c:pt idx="12">
                  <c:v>0.35674358369333192</c:v>
                </c:pt>
                <c:pt idx="13">
                  <c:v>0.34674456207640808</c:v>
                </c:pt>
                <c:pt idx="14">
                  <c:v>0.59779559562496043</c:v>
                </c:pt>
                <c:pt idx="15">
                  <c:v>0.64877531393679333</c:v>
                </c:pt>
                <c:pt idx="16">
                  <c:v>0.65267453016163068</c:v>
                </c:pt>
                <c:pt idx="17">
                  <c:v>0.65302460314669708</c:v>
                </c:pt>
                <c:pt idx="18">
                  <c:v>0.68881530480515696</c:v>
                </c:pt>
                <c:pt idx="19">
                  <c:v>0.80096879710285374</c:v>
                </c:pt>
                <c:pt idx="20">
                  <c:v>0.80051438028732047</c:v>
                </c:pt>
                <c:pt idx="21">
                  <c:v>0.82531067289898175</c:v>
                </c:pt>
                <c:pt idx="22">
                  <c:v>0.81953267504308602</c:v>
                </c:pt>
                <c:pt idx="23">
                  <c:v>0.81682194887023052</c:v>
                </c:pt>
                <c:pt idx="24">
                  <c:v>0.8118624397963734</c:v>
                </c:pt>
                <c:pt idx="25">
                  <c:v>0.88550660405344084</c:v>
                </c:pt>
                <c:pt idx="26">
                  <c:v>0.87632864130321964</c:v>
                </c:pt>
                <c:pt idx="27">
                  <c:v>0.86886133892315764</c:v>
                </c:pt>
                <c:pt idx="28">
                  <c:v>0.85924267866312454</c:v>
                </c:pt>
                <c:pt idx="29">
                  <c:v>0.85229542125793101</c:v>
                </c:pt>
                <c:pt idx="30">
                  <c:v>0.83993719920176579</c:v>
                </c:pt>
                <c:pt idx="31">
                  <c:v>0.83019960193492515</c:v>
                </c:pt>
                <c:pt idx="32">
                  <c:v>0.83123710527960526</c:v>
                </c:pt>
                <c:pt idx="33">
                  <c:v>0.8186293876016838</c:v>
                </c:pt>
                <c:pt idx="34">
                  <c:v>0.80617398047369682</c:v>
                </c:pt>
                <c:pt idx="35">
                  <c:v>0.82531978502549097</c:v>
                </c:pt>
                <c:pt idx="36">
                  <c:v>0.82237437635717547</c:v>
                </c:pt>
                <c:pt idx="37">
                  <c:v>0.8207874054085651</c:v>
                </c:pt>
                <c:pt idx="38">
                  <c:v>0.8186755396012968</c:v>
                </c:pt>
                <c:pt idx="3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48-465C-A8FB-92108E1F22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382888"/>
        <c:axId val="408377792"/>
      </c:lineChart>
      <c:catAx>
        <c:axId val="408380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08377400"/>
        <c:crosses val="autoZero"/>
        <c:auto val="1"/>
        <c:lblAlgn val="ctr"/>
        <c:lblOffset val="100"/>
        <c:noMultiLvlLbl val="0"/>
      </c:catAx>
      <c:valAx>
        <c:axId val="408377400"/>
        <c:scaling>
          <c:orientation val="minMax"/>
          <c:max val="6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Million Metric Tons (CO2e)</a:t>
                </a:r>
              </a:p>
            </c:rich>
          </c:tx>
          <c:layout>
            <c:manualLayout>
              <c:xMode val="edge"/>
              <c:yMode val="edge"/>
              <c:x val="3.781176391412612E-2"/>
              <c:y val="0.136864012040698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08380536"/>
        <c:crosses val="autoZero"/>
        <c:crossBetween val="between"/>
        <c:majorUnit val="10"/>
        <c:minorUnit val="5"/>
      </c:valAx>
      <c:valAx>
        <c:axId val="408377792"/>
        <c:scaling>
          <c:orientation val="minMax"/>
          <c:max val="1.099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% of 2005 Base</a:t>
                </a:r>
              </a:p>
            </c:rich>
          </c:tx>
          <c:layout>
            <c:manualLayout>
              <c:xMode val="edge"/>
              <c:yMode val="edge"/>
              <c:x val="0.93466939228750257"/>
              <c:y val="0.261974657037389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08382888"/>
        <c:crosses val="max"/>
        <c:crossBetween val="between"/>
        <c:majorUnit val="0.2"/>
      </c:valAx>
      <c:catAx>
        <c:axId val="4083828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08377792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95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10718874083047311"/>
          <c:y val="0.84552199349151436"/>
          <c:w val="0.88177636449289998"/>
          <c:h val="0.115175820078782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557384</xdr:colOff>
      <xdr:row>2</xdr:row>
      <xdr:rowOff>176389</xdr:rowOff>
    </xdr:from>
    <xdr:to>
      <xdr:col>10</xdr:col>
      <xdr:colOff>404984</xdr:colOff>
      <xdr:row>19</xdr:row>
      <xdr:rowOff>77610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2C12180-02A3-4004-8DBC-24E0A5D69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566209</xdr:colOff>
      <xdr:row>19</xdr:row>
      <xdr:rowOff>80433</xdr:rowOff>
    </xdr:from>
    <xdr:to>
      <xdr:col>10</xdr:col>
      <xdr:colOff>413809</xdr:colOff>
      <xdr:row>37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348280F-66FE-4230-989C-0249002E84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29CD5-34CB-46B4-BBD2-EF910DB6A5B3}">
  <sheetPr codeName="Sheet1"/>
  <dimension ref="A1:A3"/>
  <sheetViews>
    <sheetView tabSelected="1" zoomScaleNormal="100" workbookViewId="0"/>
  </sheetViews>
  <sheetFormatPr defaultRowHeight="15" x14ac:dyDescent="0.25"/>
  <cols>
    <col min="1" max="16384" width="9.140625" style="2"/>
  </cols>
  <sheetData>
    <row r="1" spans="1:1" x14ac:dyDescent="0.25">
      <c r="A1" s="1" t="s">
        <v>26</v>
      </c>
    </row>
    <row r="2" spans="1:1" x14ac:dyDescent="0.25">
      <c r="A2" s="1" t="s">
        <v>27</v>
      </c>
    </row>
    <row r="3" spans="1:1" x14ac:dyDescent="0.25">
      <c r="A3" s="1" t="s">
        <v>28</v>
      </c>
    </row>
  </sheetData>
  <hyperlinks>
    <hyperlink ref="A1" location="'PAC_System Emissions_Charts'!A1" display="PAC_System Emissions_Charts" xr:uid="{5646929F-4803-4636-B9A5-10FB86F42AA8}"/>
    <hyperlink ref="A2" location="'PAC_System Emissions_Chart Data'!A1" display="PAC_System Emissions_Chart Data" xr:uid="{30EC9157-ED0E-407F-A9F0-05DD0671B9B7}"/>
    <hyperlink ref="A3" location="'PAC Emissions'!A1" display="PAC Emissions" xr:uid="{0C4D98DC-8310-4340-B8EC-72BE3EB7850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B98DD-AF63-4933-A3FB-9E93B5DBAF6A}">
  <sheetPr codeName="Sheet2"/>
  <dimension ref="B2"/>
  <sheetViews>
    <sheetView zoomScaleNormal="100" workbookViewId="0"/>
  </sheetViews>
  <sheetFormatPr defaultRowHeight="15" x14ac:dyDescent="0.25"/>
  <cols>
    <col min="1" max="16384" width="9.140625" style="2"/>
  </cols>
  <sheetData>
    <row r="2" spans="2:2" x14ac:dyDescent="0.25">
      <c r="B2" s="3" t="s">
        <v>25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07DCB-1C70-4CA2-A531-E875B67AE6BC}">
  <sheetPr codeName="Sheet3"/>
  <dimension ref="A3:I46"/>
  <sheetViews>
    <sheetView zoomScaleNormal="100" workbookViewId="0"/>
  </sheetViews>
  <sheetFormatPr defaultRowHeight="15" x14ac:dyDescent="0.25"/>
  <cols>
    <col min="1" max="1" width="10" style="2" bestFit="1" customWidth="1"/>
    <col min="2" max="2" width="16" style="2" customWidth="1"/>
    <col min="3" max="8" width="17" style="2" customWidth="1"/>
    <col min="9" max="16384" width="9.140625" style="2"/>
  </cols>
  <sheetData>
    <row r="3" spans="1:8" x14ac:dyDescent="0.25">
      <c r="A3" s="2" t="s">
        <v>17</v>
      </c>
      <c r="C3" s="2" t="s">
        <v>18</v>
      </c>
      <c r="D3" s="2" t="s">
        <v>18</v>
      </c>
      <c r="E3" s="2" t="s">
        <v>19</v>
      </c>
      <c r="F3" s="2" t="s">
        <v>19</v>
      </c>
      <c r="G3" s="2" t="s">
        <v>20</v>
      </c>
      <c r="H3" s="2" t="s">
        <v>20</v>
      </c>
    </row>
    <row r="5" spans="1:8" x14ac:dyDescent="0.25">
      <c r="C5" s="4" t="s">
        <v>21</v>
      </c>
      <c r="D5" s="4" t="s">
        <v>21</v>
      </c>
      <c r="E5" s="4" t="s">
        <v>22</v>
      </c>
      <c r="F5" s="4" t="s">
        <v>22</v>
      </c>
      <c r="G5" s="4" t="s">
        <v>23</v>
      </c>
      <c r="H5" s="4" t="s">
        <v>23</v>
      </c>
    </row>
    <row r="6" spans="1:8" ht="71.25" x14ac:dyDescent="0.25">
      <c r="A6" s="5" t="s">
        <v>6</v>
      </c>
      <c r="B6" s="5" t="s">
        <v>0</v>
      </c>
      <c r="C6" s="5" t="s">
        <v>24</v>
      </c>
      <c r="D6" s="5" t="s">
        <v>2</v>
      </c>
      <c r="E6" s="5" t="s">
        <v>24</v>
      </c>
      <c r="F6" s="5" t="s">
        <v>2</v>
      </c>
      <c r="G6" s="5" t="s">
        <v>24</v>
      </c>
      <c r="H6" s="5" t="s">
        <v>2</v>
      </c>
    </row>
    <row r="7" spans="1:8" x14ac:dyDescent="0.25">
      <c r="A7" s="2">
        <v>2011</v>
      </c>
      <c r="B7" s="6">
        <v>54.597087838999997</v>
      </c>
      <c r="C7" s="7">
        <v>52.297066103592741</v>
      </c>
      <c r="D7" s="8">
        <f>(B7-C7)/B7</f>
        <v>4.212718711645818E-2</v>
      </c>
      <c r="E7" s="9">
        <v>52.297066103592741</v>
      </c>
      <c r="F7" s="8">
        <v>4.2127187116458131E-2</v>
      </c>
      <c r="G7" s="9">
        <v>52.297066103592741</v>
      </c>
      <c r="H7" s="8">
        <v>4.2127187116458131E-2</v>
      </c>
    </row>
    <row r="8" spans="1:8" x14ac:dyDescent="0.25">
      <c r="A8" s="2">
        <v>2012</v>
      </c>
      <c r="B8" s="6">
        <v>54.597087838999997</v>
      </c>
      <c r="C8" s="7">
        <v>53.682065742806827</v>
      </c>
      <c r="D8" s="8">
        <f t="shared" ref="D8:D46" si="0">(B8-C8)/B8</f>
        <v>1.6759540341995081E-2</v>
      </c>
      <c r="E8" s="9">
        <v>53.682065742806827</v>
      </c>
      <c r="F8" s="8">
        <v>1.6759540341995116E-2</v>
      </c>
      <c r="G8" s="9">
        <v>53.682065742806827</v>
      </c>
      <c r="H8" s="8">
        <v>1.6759540341995116E-2</v>
      </c>
    </row>
    <row r="9" spans="1:8" x14ac:dyDescent="0.25">
      <c r="A9" s="2">
        <v>2013</v>
      </c>
      <c r="B9" s="6">
        <v>54.597087838999997</v>
      </c>
      <c r="C9" s="7">
        <v>54.188479419810029</v>
      </c>
      <c r="D9" s="8">
        <f t="shared" si="0"/>
        <v>7.4840698535955348E-3</v>
      </c>
      <c r="E9" s="9">
        <v>54.188479419810029</v>
      </c>
      <c r="F9" s="8">
        <v>7.4840698535955097E-3</v>
      </c>
      <c r="G9" s="9">
        <v>54.188479419810029</v>
      </c>
      <c r="H9" s="8">
        <v>7.4840698535955097E-3</v>
      </c>
    </row>
    <row r="10" spans="1:8" x14ac:dyDescent="0.25">
      <c r="A10" s="2">
        <v>2014</v>
      </c>
      <c r="B10" s="6">
        <v>54.597087838999997</v>
      </c>
      <c r="C10" s="7">
        <v>51.995997823636742</v>
      </c>
      <c r="D10" s="8">
        <f t="shared" si="0"/>
        <v>4.7641552293659781E-2</v>
      </c>
      <c r="E10" s="9">
        <v>51.995997823636742</v>
      </c>
      <c r="F10" s="8">
        <v>4.7641552293659739E-2</v>
      </c>
      <c r="G10" s="9">
        <v>51.995997823636742</v>
      </c>
      <c r="H10" s="8">
        <v>4.7641552293659739E-2</v>
      </c>
    </row>
    <row r="11" spans="1:8" x14ac:dyDescent="0.25">
      <c r="A11" s="2">
        <v>2015</v>
      </c>
      <c r="B11" s="6">
        <v>54.597087838999997</v>
      </c>
      <c r="C11" s="7">
        <v>49.194503153859607</v>
      </c>
      <c r="D11" s="8">
        <f t="shared" si="0"/>
        <v>9.8953715280051896E-2</v>
      </c>
      <c r="E11" s="9">
        <v>49.194503153859607</v>
      </c>
      <c r="F11" s="8">
        <v>9.8953715280051924E-2</v>
      </c>
      <c r="G11" s="9">
        <v>49.194503153859607</v>
      </c>
      <c r="H11" s="8">
        <v>9.8953715280051924E-2</v>
      </c>
    </row>
    <row r="12" spans="1:8" x14ac:dyDescent="0.25">
      <c r="A12" s="2">
        <v>2016</v>
      </c>
      <c r="B12" s="6">
        <v>54.597087838999997</v>
      </c>
      <c r="C12" s="7">
        <v>46.740169330168563</v>
      </c>
      <c r="D12" s="8">
        <f t="shared" si="0"/>
        <v>0.14390728186822907</v>
      </c>
      <c r="E12" s="9">
        <v>46.740169330168563</v>
      </c>
      <c r="F12" s="8">
        <v>0.1439072818682291</v>
      </c>
      <c r="G12" s="9">
        <v>46.740169330168563</v>
      </c>
      <c r="H12" s="8">
        <v>0.1439072818682291</v>
      </c>
    </row>
    <row r="13" spans="1:8" x14ac:dyDescent="0.25">
      <c r="A13" s="2">
        <v>2017</v>
      </c>
      <c r="B13" s="6">
        <v>54.597087838999997</v>
      </c>
      <c r="C13" s="7">
        <v>46.646171236004044</v>
      </c>
      <c r="D13" s="8">
        <f t="shared" si="0"/>
        <v>0.14562895051183342</v>
      </c>
      <c r="E13" s="9">
        <v>46.646171236004044</v>
      </c>
      <c r="F13" s="8">
        <v>0.14562895051183344</v>
      </c>
      <c r="G13" s="9">
        <v>46.646171236004044</v>
      </c>
      <c r="H13" s="8">
        <v>0.14562895051183344</v>
      </c>
    </row>
    <row r="14" spans="1:8" x14ac:dyDescent="0.25">
      <c r="A14" s="2">
        <v>2018</v>
      </c>
      <c r="B14" s="6">
        <v>54.597087838999997</v>
      </c>
      <c r="C14" s="7">
        <v>47.650102598701075</v>
      </c>
      <c r="D14" s="8">
        <f t="shared" si="0"/>
        <v>0.12724094846935272</v>
      </c>
      <c r="E14" s="9">
        <v>47.650102598701075</v>
      </c>
      <c r="F14" s="8">
        <v>0.12724094846935274</v>
      </c>
      <c r="G14" s="9">
        <v>47.650102598701075</v>
      </c>
      <c r="H14" s="8">
        <v>0.12724094846935274</v>
      </c>
    </row>
    <row r="15" spans="1:8" x14ac:dyDescent="0.25">
      <c r="A15" s="2">
        <v>2019</v>
      </c>
      <c r="B15" s="6">
        <v>54.597087838999997</v>
      </c>
      <c r="C15" s="7">
        <v>49.565824247669696</v>
      </c>
      <c r="D15" s="8">
        <f t="shared" si="0"/>
        <v>9.2152599899959317E-2</v>
      </c>
      <c r="E15" s="9">
        <v>49.565824247669696</v>
      </c>
      <c r="F15" s="8">
        <v>9.2152599899959275E-2</v>
      </c>
      <c r="G15" s="9">
        <v>49.565824247669696</v>
      </c>
      <c r="H15" s="8">
        <v>9.2152599899959275E-2</v>
      </c>
    </row>
    <row r="16" spans="1:8" x14ac:dyDescent="0.25">
      <c r="A16" s="2">
        <v>2020</v>
      </c>
      <c r="B16" s="6">
        <v>54.597087838999997</v>
      </c>
      <c r="C16" s="7">
        <v>45.387562916166786</v>
      </c>
      <c r="D16" s="8">
        <f t="shared" si="0"/>
        <v>0.16868161448447491</v>
      </c>
      <c r="E16" s="9">
        <v>45.387562916166786</v>
      </c>
      <c r="F16" s="8">
        <v>0.16868161448447494</v>
      </c>
      <c r="G16" s="9">
        <v>45.387562916166786</v>
      </c>
      <c r="H16" s="8">
        <v>0.16868161448447494</v>
      </c>
    </row>
    <row r="17" spans="1:9" x14ac:dyDescent="0.25">
      <c r="A17" s="2">
        <v>2021</v>
      </c>
      <c r="B17" s="6">
        <v>54.597087838999997</v>
      </c>
      <c r="C17" s="7">
        <v>42.237979834247703</v>
      </c>
      <c r="D17" s="8">
        <f t="shared" si="0"/>
        <v>0.22636936316452924</v>
      </c>
      <c r="E17" s="9">
        <v>42.237979834247703</v>
      </c>
      <c r="F17" s="8">
        <v>0.22636936316452927</v>
      </c>
      <c r="G17" s="9">
        <v>42.237979834247703</v>
      </c>
      <c r="H17" s="8">
        <v>0.22636936316452927</v>
      </c>
    </row>
    <row r="18" spans="1:9" x14ac:dyDescent="0.25">
      <c r="A18" s="2">
        <v>2022</v>
      </c>
      <c r="B18" s="6">
        <v>54.597087838999997</v>
      </c>
      <c r="C18" s="7">
        <v>39.086457981231533</v>
      </c>
      <c r="D18" s="8">
        <f t="shared" si="0"/>
        <v>0.2840926223667346</v>
      </c>
      <c r="E18" s="9">
        <v>39.086457981231533</v>
      </c>
      <c r="F18" s="8">
        <v>0.2840926223667346</v>
      </c>
      <c r="G18" s="9">
        <v>39.086457981231533</v>
      </c>
      <c r="H18" s="8">
        <v>0.2840926223667346</v>
      </c>
      <c r="I18" s="10"/>
    </row>
    <row r="19" spans="1:9" x14ac:dyDescent="0.25">
      <c r="A19" s="2">
        <v>2023</v>
      </c>
      <c r="B19" s="6">
        <v>54.597087838999997</v>
      </c>
      <c r="C19" s="7">
        <v>35.119927064095506</v>
      </c>
      <c r="D19" s="8">
        <f t="shared" si="0"/>
        <v>0.35674358369333192</v>
      </c>
      <c r="E19" s="9">
        <v>35.119927064095506</v>
      </c>
      <c r="F19" s="8">
        <v>0.35674358369333192</v>
      </c>
      <c r="G19" s="9">
        <v>40.093817575127723</v>
      </c>
      <c r="H19" s="8">
        <v>0.26564182885798981</v>
      </c>
    </row>
    <row r="20" spans="1:9" x14ac:dyDescent="0.25">
      <c r="A20" s="2">
        <v>2024</v>
      </c>
      <c r="B20" s="6">
        <v>54.597087838999997</v>
      </c>
      <c r="C20" s="7">
        <v>35.665844525618759</v>
      </c>
      <c r="D20" s="8">
        <f t="shared" si="0"/>
        <v>0.34674456207640808</v>
      </c>
      <c r="E20" s="9">
        <v>35.665844525618759</v>
      </c>
      <c r="F20" s="8">
        <v>0.34674456207640802</v>
      </c>
      <c r="G20" s="9">
        <v>37.05631555210968</v>
      </c>
      <c r="H20" s="8">
        <v>0.32127670139872422</v>
      </c>
    </row>
    <row r="21" spans="1:9" x14ac:dyDescent="0.25">
      <c r="A21" s="2">
        <v>2025</v>
      </c>
      <c r="B21" s="6">
        <v>54.597087838999997</v>
      </c>
      <c r="C21" s="7">
        <v>21.959189194896705</v>
      </c>
      <c r="D21" s="8">
        <f t="shared" si="0"/>
        <v>0.59779559562496043</v>
      </c>
      <c r="E21" s="9">
        <v>28.732403652750676</v>
      </c>
      <c r="F21" s="8">
        <v>0.47373743197661111</v>
      </c>
      <c r="G21" s="9">
        <v>29.3604034973857</v>
      </c>
      <c r="H21" s="8">
        <v>0.46223498982279299</v>
      </c>
    </row>
    <row r="22" spans="1:9" x14ac:dyDescent="0.25">
      <c r="A22" s="2">
        <v>2026</v>
      </c>
      <c r="B22" s="6">
        <v>54.597087838999997</v>
      </c>
      <c r="C22" s="7">
        <v>19.175845036218089</v>
      </c>
      <c r="D22" s="8">
        <f t="shared" si="0"/>
        <v>0.64877531393679333</v>
      </c>
      <c r="E22" s="9">
        <v>26.15994175171766</v>
      </c>
      <c r="F22" s="8">
        <v>0.52085463186498027</v>
      </c>
      <c r="G22" s="9">
        <v>21.471585731559532</v>
      </c>
      <c r="H22" s="8">
        <v>0.60672653832972623</v>
      </c>
    </row>
    <row r="23" spans="1:9" x14ac:dyDescent="0.25">
      <c r="A23" s="2">
        <v>2027</v>
      </c>
      <c r="B23" s="6">
        <v>54.597087838999997</v>
      </c>
      <c r="C23" s="7">
        <v>18.962959185487389</v>
      </c>
      <c r="D23" s="8">
        <f t="shared" si="0"/>
        <v>0.65267453016163068</v>
      </c>
      <c r="E23" s="9">
        <v>26.720976290255074</v>
      </c>
      <c r="F23" s="8">
        <v>0.51057872593769282</v>
      </c>
      <c r="G23" s="9">
        <v>22.723955695686865</v>
      </c>
      <c r="H23" s="8">
        <v>0.58378813605046154</v>
      </c>
    </row>
    <row r="24" spans="1:9" x14ac:dyDescent="0.25">
      <c r="A24" s="2">
        <v>2028</v>
      </c>
      <c r="B24" s="6">
        <v>54.597087838999997</v>
      </c>
      <c r="C24" s="7">
        <v>18.943846219971665</v>
      </c>
      <c r="D24" s="8">
        <f t="shared" si="0"/>
        <v>0.65302460314669708</v>
      </c>
      <c r="E24" s="9">
        <v>24.014133820975449</v>
      </c>
      <c r="F24" s="8">
        <v>0.56015723967201081</v>
      </c>
      <c r="G24" s="9">
        <v>21.108360242917833</v>
      </c>
      <c r="H24" s="8">
        <v>0.61337937464423464</v>
      </c>
    </row>
    <row r="25" spans="1:9" x14ac:dyDescent="0.25">
      <c r="A25" s="2">
        <v>2029</v>
      </c>
      <c r="B25" s="6">
        <v>54.597087838999997</v>
      </c>
      <c r="C25" s="7">
        <v>16.98977813770529</v>
      </c>
      <c r="D25" s="8">
        <f t="shared" si="0"/>
        <v>0.68881530480515696</v>
      </c>
      <c r="E25" s="9">
        <v>24.024741149527916</v>
      </c>
      <c r="F25" s="8">
        <v>0.55996295589292444</v>
      </c>
      <c r="G25" s="9">
        <v>15.15273052572752</v>
      </c>
      <c r="H25" s="8">
        <v>0.72246266008892213</v>
      </c>
    </row>
    <row r="26" spans="1:9" x14ac:dyDescent="0.25">
      <c r="A26" s="2">
        <v>2030</v>
      </c>
      <c r="B26" s="6">
        <v>54.597087838999997</v>
      </c>
      <c r="C26" s="7">
        <v>10.866524067277329</v>
      </c>
      <c r="D26" s="8">
        <f t="shared" si="0"/>
        <v>0.80096879710285374</v>
      </c>
      <c r="E26" s="9">
        <v>20.392941182884716</v>
      </c>
      <c r="F26" s="8">
        <v>0.62648298672960445</v>
      </c>
      <c r="G26" s="9">
        <v>12.03424563754603</v>
      </c>
      <c r="H26" s="8">
        <v>0.77958081440106253</v>
      </c>
    </row>
    <row r="27" spans="1:9" x14ac:dyDescent="0.25">
      <c r="A27" s="2">
        <v>2031</v>
      </c>
      <c r="B27" s="6">
        <v>54.597087838999997</v>
      </c>
      <c r="C27" s="7">
        <v>10.89133390207051</v>
      </c>
      <c r="D27" s="8">
        <f t="shared" si="0"/>
        <v>0.80051438028732047</v>
      </c>
      <c r="E27" s="9">
        <v>21.212874342435025</v>
      </c>
      <c r="F27" s="8">
        <v>0.61146509489683498</v>
      </c>
      <c r="G27" s="9">
        <v>12.171663245701289</v>
      </c>
      <c r="H27" s="8">
        <v>0.77706387414665767</v>
      </c>
    </row>
    <row r="28" spans="1:9" x14ac:dyDescent="0.25">
      <c r="A28" s="2">
        <v>2032</v>
      </c>
      <c r="B28" s="6">
        <v>54.597087838999997</v>
      </c>
      <c r="C28" s="7">
        <v>9.537528536270095</v>
      </c>
      <c r="D28" s="8">
        <f t="shared" si="0"/>
        <v>0.82531067289898175</v>
      </c>
      <c r="E28" s="9">
        <v>14.871250438423001</v>
      </c>
      <c r="F28" s="8">
        <v>0.72761824802310948</v>
      </c>
      <c r="G28" s="9">
        <v>7.5315514238809023</v>
      </c>
      <c r="H28" s="8">
        <v>0.8620521401051553</v>
      </c>
    </row>
    <row r="29" spans="1:9" x14ac:dyDescent="0.25">
      <c r="A29" s="2">
        <v>2033</v>
      </c>
      <c r="B29" s="6">
        <v>54.597087838999997</v>
      </c>
      <c r="C29" s="7">
        <v>9.8529903927419831</v>
      </c>
      <c r="D29" s="8">
        <f t="shared" si="0"/>
        <v>0.81953267504308602</v>
      </c>
      <c r="E29" s="9">
        <v>11.332172186635965</v>
      </c>
      <c r="F29" s="8">
        <v>0.79243998837349849</v>
      </c>
      <c r="G29" s="9">
        <v>5.6032981589883466</v>
      </c>
      <c r="H29" s="8">
        <v>0.89737001769193669</v>
      </c>
    </row>
    <row r="30" spans="1:9" x14ac:dyDescent="0.25">
      <c r="A30" s="2">
        <v>2034</v>
      </c>
      <c r="B30" s="6">
        <v>54.597087838999997</v>
      </c>
      <c r="C30" s="7">
        <v>10.00098814770886</v>
      </c>
      <c r="D30" s="8">
        <f t="shared" si="0"/>
        <v>0.81682194887023052</v>
      </c>
      <c r="E30" s="9">
        <v>11.308304547140409</v>
      </c>
      <c r="F30" s="8">
        <v>0.79287714794446207</v>
      </c>
      <c r="G30" s="9">
        <v>5.5505943587585111</v>
      </c>
      <c r="H30" s="8">
        <v>0.89833534024513317</v>
      </c>
    </row>
    <row r="31" spans="1:9" x14ac:dyDescent="0.25">
      <c r="A31" s="2">
        <v>2035</v>
      </c>
      <c r="B31" s="6">
        <v>54.597087838999997</v>
      </c>
      <c r="C31" s="7">
        <v>10.271762900252556</v>
      </c>
      <c r="D31" s="8">
        <f t="shared" si="0"/>
        <v>0.8118624397963734</v>
      </c>
      <c r="E31" s="9">
        <v>11.076927668296348</v>
      </c>
      <c r="F31" s="8">
        <v>0.79711504575187553</v>
      </c>
      <c r="G31" s="9">
        <v>5.4340991062245045</v>
      </c>
      <c r="H31" s="8">
        <v>0.900469066733944</v>
      </c>
    </row>
    <row r="32" spans="1:9" x14ac:dyDescent="0.25">
      <c r="A32" s="2">
        <v>2036</v>
      </c>
      <c r="B32" s="6">
        <v>54.597087838999997</v>
      </c>
      <c r="C32" s="7">
        <v>6.2510059954796917</v>
      </c>
      <c r="D32" s="8">
        <f t="shared" si="0"/>
        <v>0.88550660405344084</v>
      </c>
      <c r="E32" s="9">
        <v>10.371545526970809</v>
      </c>
      <c r="F32" s="8">
        <v>0.81003482168215268</v>
      </c>
      <c r="G32" s="9">
        <v>5.5343927445297227</v>
      </c>
      <c r="H32" s="8">
        <v>0.89863208893393809</v>
      </c>
    </row>
    <row r="33" spans="1:8" x14ac:dyDescent="0.25">
      <c r="A33" s="2">
        <v>2037</v>
      </c>
      <c r="B33" s="6">
        <v>54.597087838999997</v>
      </c>
      <c r="C33" s="7">
        <v>6.7520960339365921</v>
      </c>
      <c r="D33" s="8">
        <f t="shared" si="0"/>
        <v>0.87632864130321964</v>
      </c>
      <c r="E33" s="9">
        <v>8.032622893839644</v>
      </c>
      <c r="F33" s="8">
        <v>0.8528745174554575</v>
      </c>
      <c r="G33" s="9">
        <v>5.1814681469090011</v>
      </c>
      <c r="H33" s="8">
        <v>0.90509625417772277</v>
      </c>
    </row>
    <row r="34" spans="1:8" x14ac:dyDescent="0.25">
      <c r="A34" s="2">
        <v>2038</v>
      </c>
      <c r="B34" s="6">
        <v>54.597087838999997</v>
      </c>
      <c r="C34" s="7">
        <v>7.1597889979012095</v>
      </c>
      <c r="D34" s="8">
        <f t="shared" si="0"/>
        <v>0.86886133892315764</v>
      </c>
      <c r="E34" s="9">
        <v>8.2472343808540955</v>
      </c>
      <c r="F34" s="8">
        <v>0.84894369448469187</v>
      </c>
      <c r="G34" s="9">
        <v>5.0242769219832795</v>
      </c>
      <c r="H34" s="8">
        <v>0.90797536790241917</v>
      </c>
    </row>
    <row r="35" spans="1:8" x14ac:dyDescent="0.25">
      <c r="A35" s="2">
        <v>2039</v>
      </c>
      <c r="B35" s="6">
        <v>54.597087838999997</v>
      </c>
      <c r="C35" s="7">
        <v>7.6849398370117381</v>
      </c>
      <c r="D35" s="8">
        <f t="shared" si="0"/>
        <v>0.85924267866312454</v>
      </c>
      <c r="E35" s="9">
        <v>8.469373161164734</v>
      </c>
      <c r="F35" s="8">
        <v>0.84487500164587792</v>
      </c>
      <c r="G35" s="9">
        <v>5.1879038165179976</v>
      </c>
      <c r="H35" s="8">
        <v>0.90497837848391327</v>
      </c>
    </row>
    <row r="36" spans="1:8" x14ac:dyDescent="0.25">
      <c r="A36" s="2">
        <v>2040</v>
      </c>
      <c r="B36" s="6">
        <v>54.597087838999997</v>
      </c>
      <c r="C36" s="7">
        <v>8.0642398598032283</v>
      </c>
      <c r="D36" s="8">
        <f t="shared" si="0"/>
        <v>0.85229542125793101</v>
      </c>
      <c r="E36" s="9">
        <v>8.5303173423492424</v>
      </c>
      <c r="F36" s="8">
        <v>0.84375874831448727</v>
      </c>
      <c r="G36" s="9">
        <v>5.3004907345435885</v>
      </c>
      <c r="H36" s="8">
        <v>0.90291623703128499</v>
      </c>
    </row>
    <row r="37" spans="1:8" x14ac:dyDescent="0.25">
      <c r="A37" s="2">
        <v>2041</v>
      </c>
      <c r="B37" s="6">
        <v>54.597087838999997</v>
      </c>
      <c r="C37" s="7">
        <v>8.7389627949375512</v>
      </c>
      <c r="D37" s="8">
        <f t="shared" si="0"/>
        <v>0.83993719920176579</v>
      </c>
      <c r="E37" s="9">
        <v>9.4156612356083826</v>
      </c>
      <c r="F37" s="8">
        <v>0.82754279379563256</v>
      </c>
      <c r="G37" s="9">
        <v>5.5558425101881816</v>
      </c>
      <c r="H37" s="8">
        <v>0.89823921512862248</v>
      </c>
    </row>
    <row r="38" spans="1:8" x14ac:dyDescent="0.25">
      <c r="A38" s="2">
        <v>2042</v>
      </c>
      <c r="B38" s="6">
        <v>54.597087838999997</v>
      </c>
      <c r="C38" s="7">
        <v>9.2706072482560593</v>
      </c>
      <c r="D38" s="8">
        <f t="shared" si="0"/>
        <v>0.83019960193492515</v>
      </c>
      <c r="E38" s="9">
        <v>9.2685261789857218</v>
      </c>
      <c r="F38" s="8">
        <v>0.83023771878973751</v>
      </c>
      <c r="G38" s="9">
        <v>5.6244972928371713</v>
      </c>
      <c r="H38" s="8">
        <v>0.89698173445764884</v>
      </c>
    </row>
    <row r="39" spans="1:8" x14ac:dyDescent="0.25">
      <c r="A39" s="2">
        <v>2043</v>
      </c>
      <c r="B39" s="6">
        <v>54.597087838999997</v>
      </c>
      <c r="C39" s="7">
        <v>9.2139625870133006</v>
      </c>
      <c r="D39" s="8">
        <f t="shared" si="0"/>
        <v>0.83123710527960526</v>
      </c>
      <c r="E39" s="9">
        <v>8.0807409505851169</v>
      </c>
      <c r="F39" s="8">
        <v>0.85199318735801044</v>
      </c>
      <c r="G39" s="9">
        <v>3.6239150414786141</v>
      </c>
      <c r="H39" s="8">
        <v>0.93362438941496129</v>
      </c>
    </row>
    <row r="40" spans="1:8" x14ac:dyDescent="0.25">
      <c r="A40" s="2">
        <v>2044</v>
      </c>
      <c r="B40" s="6">
        <v>54.597087838999997</v>
      </c>
      <c r="C40" s="7">
        <v>9.9023072565240913</v>
      </c>
      <c r="D40" s="8">
        <f t="shared" si="0"/>
        <v>0.8186293876016838</v>
      </c>
      <c r="E40" s="9">
        <v>8.5601102108787384</v>
      </c>
      <c r="F40" s="8">
        <v>0.84321306227684822</v>
      </c>
      <c r="G40" s="9">
        <v>3.1493584249072937</v>
      </c>
      <c r="H40" s="8">
        <v>0.94231636613670022</v>
      </c>
    </row>
    <row r="41" spans="1:8" x14ac:dyDescent="0.25">
      <c r="A41" s="2">
        <v>2045</v>
      </c>
      <c r="B41" s="6">
        <v>54.597087838999997</v>
      </c>
      <c r="C41" s="7">
        <v>10.582336213561302</v>
      </c>
      <c r="D41" s="8">
        <f t="shared" si="0"/>
        <v>0.80617398047369682</v>
      </c>
      <c r="E41" s="9">
        <v>8.6421456844252589</v>
      </c>
      <c r="F41" s="8">
        <v>0.84171050093532696</v>
      </c>
      <c r="G41" s="9">
        <v>3.1866924682553006</v>
      </c>
      <c r="H41" s="8">
        <v>0.94163255597711626</v>
      </c>
    </row>
    <row r="42" spans="1:8" x14ac:dyDescent="0.25">
      <c r="A42" s="2">
        <v>2046</v>
      </c>
      <c r="B42" s="6">
        <v>54.597087838999997</v>
      </c>
      <c r="C42" s="7">
        <v>9.5370310406986718</v>
      </c>
      <c r="D42" s="8">
        <f t="shared" si="0"/>
        <v>0.82531978502549097</v>
      </c>
      <c r="E42" s="9">
        <v>7.7437370347548899</v>
      </c>
      <c r="F42" s="8">
        <v>0.85816574947018776</v>
      </c>
      <c r="G42" s="9">
        <v>2.6280239453465661</v>
      </c>
      <c r="H42" s="8">
        <v>0.95186512597345341</v>
      </c>
    </row>
    <row r="43" spans="1:8" x14ac:dyDescent="0.25">
      <c r="A43" s="2">
        <v>2047</v>
      </c>
      <c r="B43" s="6">
        <v>54.597087838999997</v>
      </c>
      <c r="C43" s="7">
        <v>9.6978417764844433</v>
      </c>
      <c r="D43" s="8">
        <f t="shared" si="0"/>
        <v>0.82237437635717547</v>
      </c>
      <c r="E43" s="9">
        <v>7.6703161484580775</v>
      </c>
      <c r="F43" s="8">
        <v>0.85951052607280298</v>
      </c>
      <c r="G43" s="9">
        <v>2.6013464518879985</v>
      </c>
      <c r="H43" s="8">
        <v>0.95235375081617824</v>
      </c>
    </row>
    <row r="44" spans="1:8" x14ac:dyDescent="0.25">
      <c r="A44" s="2">
        <v>2048</v>
      </c>
      <c r="B44" s="6">
        <v>54.597087838999997</v>
      </c>
      <c r="C44" s="7">
        <v>9.7844857687636644</v>
      </c>
      <c r="D44" s="8">
        <f t="shared" si="0"/>
        <v>0.8207874054085651</v>
      </c>
      <c r="E44" s="9">
        <v>6.6745353809557351</v>
      </c>
      <c r="F44" s="8">
        <v>0.87774924185264047</v>
      </c>
      <c r="G44" s="9">
        <v>2.6164207025933113</v>
      </c>
      <c r="H44" s="8">
        <v>0.95207765091228291</v>
      </c>
    </row>
    <row r="45" spans="1:8" x14ac:dyDescent="0.25">
      <c r="A45" s="2">
        <v>2049</v>
      </c>
      <c r="B45" s="6">
        <v>54.597087838999997</v>
      </c>
      <c r="C45" s="7">
        <v>9.8997874917472792</v>
      </c>
      <c r="D45" s="8">
        <f t="shared" si="0"/>
        <v>0.8186755396012968</v>
      </c>
      <c r="E45" s="9">
        <v>6.6712488295509633</v>
      </c>
      <c r="F45" s="8">
        <v>0.87780943831246749</v>
      </c>
      <c r="G45" s="9">
        <v>2.6199464233703447</v>
      </c>
      <c r="H45" s="8">
        <v>0.95201307382737632</v>
      </c>
    </row>
    <row r="46" spans="1:8" x14ac:dyDescent="0.25">
      <c r="A46" s="2">
        <v>2050</v>
      </c>
      <c r="B46" s="6">
        <v>54.597087838999997</v>
      </c>
      <c r="C46" s="7">
        <v>0</v>
      </c>
      <c r="D46" s="8">
        <f t="shared" si="0"/>
        <v>1</v>
      </c>
      <c r="E46" s="9">
        <v>0</v>
      </c>
      <c r="F46" s="8">
        <v>1</v>
      </c>
      <c r="G46" s="9">
        <v>0</v>
      </c>
      <c r="H46" s="8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E6A2C-BB8A-4952-AB51-21D81C6B5E8D}">
  <sheetPr codeName="Sheet4"/>
  <dimension ref="A1:AW19"/>
  <sheetViews>
    <sheetView zoomScaleNormal="100" workbookViewId="0"/>
  </sheetViews>
  <sheetFormatPr defaultColWidth="9.140625" defaultRowHeight="15" x14ac:dyDescent="0.25"/>
  <cols>
    <col min="1" max="1" width="11" style="2" bestFit="1" customWidth="1"/>
    <col min="2" max="2" width="17.7109375" style="2" customWidth="1"/>
    <col min="3" max="3" width="39" style="2" bestFit="1" customWidth="1"/>
    <col min="4" max="21" width="20.140625" style="2" bestFit="1" customWidth="1"/>
    <col min="22" max="49" width="15.85546875" style="2" customWidth="1"/>
    <col min="50" max="13046" width="23.42578125" style="2" bestFit="1" customWidth="1"/>
    <col min="13047" max="13047" width="16.42578125" style="2" bestFit="1" customWidth="1"/>
    <col min="13048" max="16384" width="9.140625" style="2"/>
  </cols>
  <sheetData>
    <row r="1" spans="1:49" ht="33.75" customHeight="1" x14ac:dyDescent="0.25">
      <c r="B1" s="11" t="s">
        <v>7</v>
      </c>
      <c r="C1" s="11"/>
      <c r="D1" s="11"/>
    </row>
    <row r="3" spans="1:49" x14ac:dyDescent="0.25">
      <c r="C3" s="3" t="s">
        <v>8</v>
      </c>
    </row>
    <row r="4" spans="1:49" x14ac:dyDescent="0.25">
      <c r="D4" s="12">
        <v>2005</v>
      </c>
      <c r="E4" s="12">
        <v>2006</v>
      </c>
      <c r="F4" s="12">
        <v>2007</v>
      </c>
      <c r="G4" s="12">
        <v>2008</v>
      </c>
      <c r="H4" s="12">
        <v>2009</v>
      </c>
      <c r="I4" s="12">
        <v>2010</v>
      </c>
      <c r="J4" s="12">
        <v>2011</v>
      </c>
      <c r="K4" s="12">
        <v>2012</v>
      </c>
      <c r="L4" s="12">
        <v>2013</v>
      </c>
      <c r="M4" s="12">
        <v>2014</v>
      </c>
      <c r="N4" s="12">
        <v>2015</v>
      </c>
      <c r="O4" s="12">
        <v>2016</v>
      </c>
      <c r="P4" s="12">
        <v>2017</v>
      </c>
      <c r="Q4" s="12">
        <v>2018</v>
      </c>
      <c r="R4" s="12">
        <v>2019</v>
      </c>
      <c r="S4" s="12">
        <f t="shared" ref="S4:AW4" si="0">R4+1</f>
        <v>2020</v>
      </c>
      <c r="T4" s="12">
        <f t="shared" si="0"/>
        <v>2021</v>
      </c>
      <c r="U4" s="12">
        <f t="shared" si="0"/>
        <v>2022</v>
      </c>
      <c r="V4" s="12">
        <f t="shared" si="0"/>
        <v>2023</v>
      </c>
      <c r="W4" s="12">
        <f t="shared" si="0"/>
        <v>2024</v>
      </c>
      <c r="X4" s="12">
        <f t="shared" si="0"/>
        <v>2025</v>
      </c>
      <c r="Y4" s="12">
        <f t="shared" si="0"/>
        <v>2026</v>
      </c>
      <c r="Z4" s="12">
        <f t="shared" si="0"/>
        <v>2027</v>
      </c>
      <c r="AA4" s="12">
        <f t="shared" si="0"/>
        <v>2028</v>
      </c>
      <c r="AB4" s="12">
        <f t="shared" si="0"/>
        <v>2029</v>
      </c>
      <c r="AC4" s="12">
        <f t="shared" si="0"/>
        <v>2030</v>
      </c>
      <c r="AD4" s="12">
        <f t="shared" si="0"/>
        <v>2031</v>
      </c>
      <c r="AE4" s="12">
        <f t="shared" si="0"/>
        <v>2032</v>
      </c>
      <c r="AF4" s="12">
        <f t="shared" si="0"/>
        <v>2033</v>
      </c>
      <c r="AG4" s="12">
        <f t="shared" si="0"/>
        <v>2034</v>
      </c>
      <c r="AH4" s="12">
        <f t="shared" si="0"/>
        <v>2035</v>
      </c>
      <c r="AI4" s="12">
        <f t="shared" si="0"/>
        <v>2036</v>
      </c>
      <c r="AJ4" s="12">
        <f t="shared" si="0"/>
        <v>2037</v>
      </c>
      <c r="AK4" s="12">
        <f t="shared" si="0"/>
        <v>2038</v>
      </c>
      <c r="AL4" s="12">
        <f t="shared" si="0"/>
        <v>2039</v>
      </c>
      <c r="AM4" s="12">
        <f t="shared" si="0"/>
        <v>2040</v>
      </c>
      <c r="AN4" s="12">
        <f t="shared" si="0"/>
        <v>2041</v>
      </c>
      <c r="AO4" s="12">
        <f t="shared" si="0"/>
        <v>2042</v>
      </c>
      <c r="AP4" s="12">
        <f t="shared" si="0"/>
        <v>2043</v>
      </c>
      <c r="AQ4" s="12">
        <f t="shared" si="0"/>
        <v>2044</v>
      </c>
      <c r="AR4" s="12">
        <f t="shared" si="0"/>
        <v>2045</v>
      </c>
      <c r="AS4" s="12">
        <f t="shared" si="0"/>
        <v>2046</v>
      </c>
      <c r="AT4" s="12">
        <f t="shared" si="0"/>
        <v>2047</v>
      </c>
      <c r="AU4" s="12">
        <f t="shared" si="0"/>
        <v>2048</v>
      </c>
      <c r="AV4" s="12">
        <f t="shared" si="0"/>
        <v>2049</v>
      </c>
      <c r="AW4" s="12">
        <f t="shared" si="0"/>
        <v>2050</v>
      </c>
    </row>
    <row r="5" spans="1:49" ht="16.5" customHeight="1" x14ac:dyDescent="0.25">
      <c r="B5" s="13" t="s">
        <v>9</v>
      </c>
      <c r="C5" s="14" t="s">
        <v>10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15">
        <v>64287467.207882166</v>
      </c>
      <c r="W5" s="15">
        <v>67813556.464298546</v>
      </c>
      <c r="X5" s="15">
        <v>61294627.900720187</v>
      </c>
      <c r="Y5" s="15">
        <v>62293190.051053442</v>
      </c>
      <c r="Z5" s="15">
        <v>64496471.275818825</v>
      </c>
      <c r="AA5" s="15">
        <v>65603015.168216936</v>
      </c>
      <c r="AB5" s="15">
        <v>65137710.267599538</v>
      </c>
      <c r="AC5" s="15">
        <v>66798059.944968507</v>
      </c>
      <c r="AD5" s="15">
        <v>68032841.679827914</v>
      </c>
      <c r="AE5" s="15">
        <v>69548277.134675145</v>
      </c>
      <c r="AF5" s="15">
        <v>69764154.898508549</v>
      </c>
      <c r="AG5" s="15">
        <v>69958955.83553414</v>
      </c>
      <c r="AH5" s="15">
        <v>69539514.095913872</v>
      </c>
      <c r="AI5" s="15">
        <v>73882698.146603301</v>
      </c>
      <c r="AJ5" s="15">
        <v>74254809.345284909</v>
      </c>
      <c r="AK5" s="15">
        <v>75220778.20496349</v>
      </c>
      <c r="AL5" s="15">
        <v>76528626.245032296</v>
      </c>
      <c r="AM5" s="15">
        <v>77164542.546089321</v>
      </c>
      <c r="AN5" s="15">
        <v>77606693.804644436</v>
      </c>
      <c r="AO5" s="15">
        <v>77930050.671553135</v>
      </c>
      <c r="AP5" s="15">
        <v>79355671.174216539</v>
      </c>
      <c r="AQ5" s="15">
        <v>80125802.166696593</v>
      </c>
      <c r="AR5" s="15">
        <v>81302968.809658825</v>
      </c>
      <c r="AS5" s="15">
        <v>78217210.124663949</v>
      </c>
      <c r="AT5" s="15">
        <v>77850639.984864354</v>
      </c>
      <c r="AU5" s="15">
        <v>78257471.569176614</v>
      </c>
      <c r="AV5" s="15">
        <v>78398205.040995076</v>
      </c>
      <c r="AW5" s="15">
        <v>78323296.501613721</v>
      </c>
    </row>
    <row r="6" spans="1:49" ht="16.5" customHeight="1" x14ac:dyDescent="0.25">
      <c r="B6" s="13" t="s">
        <v>9</v>
      </c>
      <c r="C6" s="14" t="s">
        <v>11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15">
        <v>4845342.704423489</v>
      </c>
      <c r="W6" s="15">
        <v>3858541.8387779794</v>
      </c>
      <c r="X6" s="15">
        <v>2787479.0944186789</v>
      </c>
      <c r="Y6" s="15">
        <v>2070313.3263254703</v>
      </c>
      <c r="Z6" s="15">
        <v>2211771.2076987997</v>
      </c>
      <c r="AA6" s="15">
        <v>3338730.4479249702</v>
      </c>
      <c r="AB6" s="15">
        <v>4782042.21967215</v>
      </c>
      <c r="AC6" s="15">
        <v>4980103.0259882407</v>
      </c>
      <c r="AD6" s="15">
        <v>5069512.2122893296</v>
      </c>
      <c r="AE6" s="15">
        <v>4278318.5157305691</v>
      </c>
      <c r="AF6" s="15">
        <v>4738397.0165218394</v>
      </c>
      <c r="AG6" s="15">
        <v>4880247.5320386896</v>
      </c>
      <c r="AH6" s="15">
        <v>5644443.5845417101</v>
      </c>
      <c r="AI6" s="15">
        <v>3283951.9693144402</v>
      </c>
      <c r="AJ6" s="15">
        <v>3686259.1463350607</v>
      </c>
      <c r="AK6" s="15">
        <v>3831156.588438319</v>
      </c>
      <c r="AL6" s="15">
        <v>3709144.2891220893</v>
      </c>
      <c r="AM6" s="15">
        <v>3953601.3253616598</v>
      </c>
      <c r="AN6" s="15">
        <v>4592588.7923665</v>
      </c>
      <c r="AO6" s="15">
        <v>5335326.125541022</v>
      </c>
      <c r="AP6" s="15">
        <v>5093198.4010940101</v>
      </c>
      <c r="AQ6" s="15">
        <v>5215583.4890548084</v>
      </c>
      <c r="AR6" s="15">
        <v>5423646.7383313905</v>
      </c>
      <c r="AS6" s="15">
        <v>5132068.709277546</v>
      </c>
      <c r="AT6" s="15">
        <v>5239964.6926597562</v>
      </c>
      <c r="AU6" s="15">
        <v>5220892.4060835028</v>
      </c>
      <c r="AV6" s="15">
        <v>5246431.2070813999</v>
      </c>
      <c r="AW6" s="15">
        <v>5252600.7506867191</v>
      </c>
    </row>
    <row r="7" spans="1:49" ht="16.5" customHeight="1" x14ac:dyDescent="0.25">
      <c r="C7" s="16" t="s">
        <v>12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17">
        <f>V5+V6</f>
        <v>69132809.912305653</v>
      </c>
      <c r="W7" s="17">
        <v>71672098.303076521</v>
      </c>
      <c r="X7" s="17">
        <f t="shared" ref="X7:AW7" si="1">X5+X6</f>
        <v>64082106.995138869</v>
      </c>
      <c r="Y7" s="17">
        <f t="shared" si="1"/>
        <v>64363503.377378911</v>
      </c>
      <c r="Z7" s="17">
        <f t="shared" si="1"/>
        <v>66708242.483517624</v>
      </c>
      <c r="AA7" s="17">
        <f t="shared" si="1"/>
        <v>68941745.6161419</v>
      </c>
      <c r="AB7" s="17">
        <f t="shared" si="1"/>
        <v>69919752.487271681</v>
      </c>
      <c r="AC7" s="17">
        <f t="shared" si="1"/>
        <v>71778162.970956743</v>
      </c>
      <c r="AD7" s="17">
        <f t="shared" si="1"/>
        <v>73102353.892117247</v>
      </c>
      <c r="AE7" s="17">
        <f t="shared" si="1"/>
        <v>73826595.65040572</v>
      </c>
      <c r="AF7" s="17">
        <f t="shared" si="1"/>
        <v>74502551.91503039</v>
      </c>
      <c r="AG7" s="17">
        <f t="shared" si="1"/>
        <v>74839203.367572829</v>
      </c>
      <c r="AH7" s="17">
        <f t="shared" si="1"/>
        <v>75183957.68045558</v>
      </c>
      <c r="AI7" s="17">
        <f t="shared" si="1"/>
        <v>77166650.115917742</v>
      </c>
      <c r="AJ7" s="17">
        <f t="shared" si="1"/>
        <v>77941068.491619974</v>
      </c>
      <c r="AK7" s="17">
        <f t="shared" si="1"/>
        <v>79051934.793401808</v>
      </c>
      <c r="AL7" s="17">
        <f t="shared" si="1"/>
        <v>80237770.534154385</v>
      </c>
      <c r="AM7" s="17">
        <f t="shared" si="1"/>
        <v>81118143.871450976</v>
      </c>
      <c r="AN7" s="17">
        <f t="shared" si="1"/>
        <v>82199282.59701094</v>
      </c>
      <c r="AO7" s="17">
        <f t="shared" si="1"/>
        <v>83265376.797094151</v>
      </c>
      <c r="AP7" s="17">
        <f t="shared" si="1"/>
        <v>84448869.575310543</v>
      </c>
      <c r="AQ7" s="17">
        <f t="shared" si="1"/>
        <v>85341385.655751407</v>
      </c>
      <c r="AR7" s="17">
        <f t="shared" si="1"/>
        <v>86726615.547990218</v>
      </c>
      <c r="AS7" s="17">
        <f t="shared" si="1"/>
        <v>83349278.833941489</v>
      </c>
      <c r="AT7" s="17">
        <f t="shared" si="1"/>
        <v>83090604.677524105</v>
      </c>
      <c r="AU7" s="17">
        <f t="shared" si="1"/>
        <v>83478363.975260124</v>
      </c>
      <c r="AV7" s="17">
        <f t="shared" si="1"/>
        <v>83644636.248076469</v>
      </c>
      <c r="AW7" s="17">
        <f t="shared" si="1"/>
        <v>83575897.252300441</v>
      </c>
    </row>
    <row r="8" spans="1:49" ht="16.5" customHeight="1" x14ac:dyDescent="0.25">
      <c r="C8" s="14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</row>
    <row r="9" spans="1:49" x14ac:dyDescent="0.25">
      <c r="B9" s="13" t="s">
        <v>13</v>
      </c>
      <c r="C9" s="2" t="s">
        <v>1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>
        <v>33.046120386602254</v>
      </c>
      <c r="W9" s="6">
        <v>34.014388618621787</v>
      </c>
      <c r="X9" s="6">
        <v>20.766148142485509</v>
      </c>
      <c r="Y9" s="6">
        <v>18.289750932550788</v>
      </c>
      <c r="Z9" s="6">
        <v>18.016321108592301</v>
      </c>
      <c r="AA9" s="6">
        <v>17.514869588259778</v>
      </c>
      <c r="AB9" s="6">
        <v>14.943064067685611</v>
      </c>
      <c r="AC9" s="6">
        <v>8.7350399721543628</v>
      </c>
      <c r="AD9" s="6">
        <v>8.7215826752106782</v>
      </c>
      <c r="AE9" s="6">
        <v>7.7064082115374113</v>
      </c>
      <c r="AF9" s="6">
        <v>7.8249564696706351</v>
      </c>
      <c r="AG9" s="6">
        <v>7.9122422039963016</v>
      </c>
      <c r="AH9" s="6">
        <v>7.855941046068704</v>
      </c>
      <c r="AI9" s="6">
        <v>4.8454745526131111</v>
      </c>
      <c r="AJ9" s="6">
        <v>5.174377119305186</v>
      </c>
      <c r="AK9" s="6">
        <v>5.5200539780496092</v>
      </c>
      <c r="AL9" s="6">
        <v>6.0974260812674839</v>
      </c>
      <c r="AM9" s="6">
        <v>6.3720984925484379</v>
      </c>
      <c r="AN9" s="6">
        <v>6.7733347918046887</v>
      </c>
      <c r="AO9" s="6">
        <v>6.9870876665245012</v>
      </c>
      <c r="AP9" s="6">
        <v>7.0340736713450651</v>
      </c>
      <c r="AQ9" s="6">
        <v>7.6700375232086326</v>
      </c>
      <c r="AR9" s="6">
        <v>8.2610154095554673</v>
      </c>
      <c r="AS9" s="6">
        <v>7.340505633127882</v>
      </c>
      <c r="AT9" s="6">
        <v>7.4551368880260673</v>
      </c>
      <c r="AU9" s="6">
        <v>7.5499438189599255</v>
      </c>
      <c r="AV9" s="6">
        <v>7.6543149351164406</v>
      </c>
      <c r="AW9" s="6">
        <v>0</v>
      </c>
    </row>
    <row r="10" spans="1:49" x14ac:dyDescent="0.25">
      <c r="B10" s="13" t="s">
        <v>13</v>
      </c>
      <c r="C10" s="2" t="s">
        <v>14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>
        <f>(V6*0.428)/1000000</f>
        <v>2.0738066774932533</v>
      </c>
      <c r="W10" s="6">
        <v>1.6514559069969752</v>
      </c>
      <c r="X10" s="6">
        <f t="shared" ref="X10:AV10" si="2">(X6*0.428)/1000000</f>
        <v>1.1930410524111947</v>
      </c>
      <c r="Y10" s="6">
        <f t="shared" si="2"/>
        <v>0.88609410366730124</v>
      </c>
      <c r="Z10" s="6">
        <f t="shared" si="2"/>
        <v>0.94663807689508617</v>
      </c>
      <c r="AA10" s="6">
        <f t="shared" si="2"/>
        <v>1.4289766317118873</v>
      </c>
      <c r="AB10" s="6">
        <f t="shared" si="2"/>
        <v>2.04671407001968</v>
      </c>
      <c r="AC10" s="6">
        <f t="shared" si="2"/>
        <v>2.1314840951229668</v>
      </c>
      <c r="AD10" s="6">
        <f t="shared" si="2"/>
        <v>2.1697512268598329</v>
      </c>
      <c r="AE10" s="6">
        <f t="shared" si="2"/>
        <v>1.8311203247326835</v>
      </c>
      <c r="AF10" s="6">
        <f t="shared" si="2"/>
        <v>2.0280339230713471</v>
      </c>
      <c r="AG10" s="6">
        <f t="shared" si="2"/>
        <v>2.0887459437125591</v>
      </c>
      <c r="AH10" s="6">
        <f t="shared" si="2"/>
        <v>2.4158218541838519</v>
      </c>
      <c r="AI10" s="6">
        <f t="shared" si="2"/>
        <v>1.4055314428665804</v>
      </c>
      <c r="AJ10" s="6">
        <f t="shared" si="2"/>
        <v>1.5777189146314059</v>
      </c>
      <c r="AK10" s="6">
        <f t="shared" si="2"/>
        <v>1.6397350198516005</v>
      </c>
      <c r="AL10" s="6">
        <f t="shared" si="2"/>
        <v>1.5875137557442542</v>
      </c>
      <c r="AM10" s="6">
        <f t="shared" si="2"/>
        <v>1.6921413672547905</v>
      </c>
      <c r="AN10" s="6">
        <f t="shared" si="2"/>
        <v>1.9656280031328621</v>
      </c>
      <c r="AO10" s="6">
        <f t="shared" si="2"/>
        <v>2.2835195817315572</v>
      </c>
      <c r="AP10" s="6">
        <f t="shared" si="2"/>
        <v>2.1798889156682359</v>
      </c>
      <c r="AQ10" s="6">
        <f t="shared" si="2"/>
        <v>2.2322697333154582</v>
      </c>
      <c r="AR10" s="6">
        <f t="shared" si="2"/>
        <v>2.3213208040058353</v>
      </c>
      <c r="AS10" s="6">
        <f t="shared" si="2"/>
        <v>2.1965254075707894</v>
      </c>
      <c r="AT10" s="6">
        <f t="shared" si="2"/>
        <v>2.242704888458376</v>
      </c>
      <c r="AU10" s="6">
        <f t="shared" si="2"/>
        <v>2.2345419498037393</v>
      </c>
      <c r="AV10" s="6">
        <f t="shared" si="2"/>
        <v>2.2454725566308391</v>
      </c>
      <c r="AW10" s="6">
        <v>0</v>
      </c>
    </row>
    <row r="11" spans="1:49" x14ac:dyDescent="0.25">
      <c r="C11" s="18" t="s">
        <v>15</v>
      </c>
      <c r="D11" s="19">
        <v>54.597087838999997</v>
      </c>
      <c r="E11" s="19">
        <v>54.334753459062526</v>
      </c>
      <c r="F11" s="19">
        <v>56.443828107946004</v>
      </c>
      <c r="G11" s="19">
        <v>55.98873027258805</v>
      </c>
      <c r="H11" s="19">
        <v>53.356986252269749</v>
      </c>
      <c r="I11" s="19">
        <v>51.81564764830388</v>
      </c>
      <c r="J11" s="19">
        <v>52.297066103592741</v>
      </c>
      <c r="K11" s="19">
        <v>53.682065742806827</v>
      </c>
      <c r="L11" s="19">
        <v>54.188479419810029</v>
      </c>
      <c r="M11" s="19">
        <v>51.995997823636742</v>
      </c>
      <c r="N11" s="19">
        <v>49.194503153859607</v>
      </c>
      <c r="O11" s="19">
        <v>46.740169330168563</v>
      </c>
      <c r="P11" s="19">
        <v>46.646171236004044</v>
      </c>
      <c r="Q11" s="19">
        <v>47.650102598701075</v>
      </c>
      <c r="R11" s="19">
        <v>49.565824247669696</v>
      </c>
      <c r="S11" s="19">
        <v>45.387562916166786</v>
      </c>
      <c r="T11" s="19">
        <v>42.237979834247703</v>
      </c>
      <c r="U11" s="19">
        <v>39.086457981231533</v>
      </c>
      <c r="V11" s="20">
        <f>V9+V10</f>
        <v>35.119927064095506</v>
      </c>
      <c r="W11" s="20">
        <v>35.665844525618759</v>
      </c>
      <c r="X11" s="20">
        <f t="shared" ref="X11:AV11" si="3">X9+X10</f>
        <v>21.959189194896705</v>
      </c>
      <c r="Y11" s="20">
        <f t="shared" si="3"/>
        <v>19.175845036218089</v>
      </c>
      <c r="Z11" s="20">
        <f t="shared" si="3"/>
        <v>18.962959185487389</v>
      </c>
      <c r="AA11" s="20">
        <f t="shared" si="3"/>
        <v>18.943846219971665</v>
      </c>
      <c r="AB11" s="20">
        <f t="shared" si="3"/>
        <v>16.98977813770529</v>
      </c>
      <c r="AC11" s="20">
        <f t="shared" si="3"/>
        <v>10.866524067277329</v>
      </c>
      <c r="AD11" s="20">
        <f t="shared" si="3"/>
        <v>10.89133390207051</v>
      </c>
      <c r="AE11" s="20">
        <f t="shared" si="3"/>
        <v>9.537528536270095</v>
      </c>
      <c r="AF11" s="20">
        <f t="shared" si="3"/>
        <v>9.8529903927419831</v>
      </c>
      <c r="AG11" s="20">
        <f t="shared" si="3"/>
        <v>10.00098814770886</v>
      </c>
      <c r="AH11" s="20">
        <f t="shared" si="3"/>
        <v>10.271762900252556</v>
      </c>
      <c r="AI11" s="20">
        <f t="shared" si="3"/>
        <v>6.2510059954796917</v>
      </c>
      <c r="AJ11" s="20">
        <f t="shared" si="3"/>
        <v>6.7520960339365921</v>
      </c>
      <c r="AK11" s="20">
        <f t="shared" si="3"/>
        <v>7.1597889979012095</v>
      </c>
      <c r="AL11" s="20">
        <f t="shared" si="3"/>
        <v>7.6849398370117381</v>
      </c>
      <c r="AM11" s="20">
        <f t="shared" si="3"/>
        <v>8.0642398598032283</v>
      </c>
      <c r="AN11" s="20">
        <f t="shared" si="3"/>
        <v>8.7389627949375512</v>
      </c>
      <c r="AO11" s="20">
        <f t="shared" si="3"/>
        <v>9.2706072482560593</v>
      </c>
      <c r="AP11" s="20">
        <f t="shared" si="3"/>
        <v>9.2139625870133006</v>
      </c>
      <c r="AQ11" s="20">
        <f t="shared" si="3"/>
        <v>9.9023072565240913</v>
      </c>
      <c r="AR11" s="20">
        <f t="shared" si="3"/>
        <v>10.582336213561302</v>
      </c>
      <c r="AS11" s="20">
        <f t="shared" si="3"/>
        <v>9.5370310406986718</v>
      </c>
      <c r="AT11" s="20">
        <f t="shared" si="3"/>
        <v>9.6978417764844433</v>
      </c>
      <c r="AU11" s="20">
        <f t="shared" si="3"/>
        <v>9.7844857687636644</v>
      </c>
      <c r="AV11" s="20">
        <f t="shared" si="3"/>
        <v>9.8997874917472792</v>
      </c>
      <c r="AW11" s="20">
        <f>AW9+AW10</f>
        <v>0</v>
      </c>
    </row>
    <row r="12" spans="1:49" x14ac:dyDescent="0.25"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21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</row>
    <row r="13" spans="1:49" x14ac:dyDescent="0.25">
      <c r="C13" s="13" t="s">
        <v>0</v>
      </c>
      <c r="D13" s="6">
        <v>54.597087838999997</v>
      </c>
      <c r="E13" s="6">
        <f>D13</f>
        <v>54.597087838999997</v>
      </c>
      <c r="F13" s="6">
        <f t="shared" ref="F13:AW13" si="4">E13</f>
        <v>54.597087838999997</v>
      </c>
      <c r="G13" s="6">
        <f t="shared" si="4"/>
        <v>54.597087838999997</v>
      </c>
      <c r="H13" s="6">
        <f t="shared" si="4"/>
        <v>54.597087838999997</v>
      </c>
      <c r="I13" s="6">
        <f t="shared" si="4"/>
        <v>54.597087838999997</v>
      </c>
      <c r="J13" s="6">
        <f t="shared" si="4"/>
        <v>54.597087838999997</v>
      </c>
      <c r="K13" s="6">
        <f t="shared" si="4"/>
        <v>54.597087838999997</v>
      </c>
      <c r="L13" s="6">
        <f t="shared" si="4"/>
        <v>54.597087838999997</v>
      </c>
      <c r="M13" s="6">
        <f t="shared" si="4"/>
        <v>54.597087838999997</v>
      </c>
      <c r="N13" s="6">
        <f t="shared" si="4"/>
        <v>54.597087838999997</v>
      </c>
      <c r="O13" s="6">
        <f t="shared" si="4"/>
        <v>54.597087838999997</v>
      </c>
      <c r="P13" s="6">
        <f t="shared" si="4"/>
        <v>54.597087838999997</v>
      </c>
      <c r="Q13" s="6">
        <f t="shared" si="4"/>
        <v>54.597087838999997</v>
      </c>
      <c r="R13" s="6">
        <f t="shared" si="4"/>
        <v>54.597087838999997</v>
      </c>
      <c r="S13" s="6">
        <f t="shared" si="4"/>
        <v>54.597087838999997</v>
      </c>
      <c r="T13" s="6">
        <f t="shared" si="4"/>
        <v>54.597087838999997</v>
      </c>
      <c r="U13" s="6">
        <f t="shared" si="4"/>
        <v>54.597087838999997</v>
      </c>
      <c r="V13" s="6">
        <f t="shared" si="4"/>
        <v>54.597087838999997</v>
      </c>
      <c r="W13" s="6">
        <f t="shared" si="4"/>
        <v>54.597087838999997</v>
      </c>
      <c r="X13" s="6">
        <f t="shared" si="4"/>
        <v>54.597087838999997</v>
      </c>
      <c r="Y13" s="6">
        <f t="shared" si="4"/>
        <v>54.597087838999997</v>
      </c>
      <c r="Z13" s="6">
        <f t="shared" si="4"/>
        <v>54.597087838999997</v>
      </c>
      <c r="AA13" s="6">
        <f t="shared" si="4"/>
        <v>54.597087838999997</v>
      </c>
      <c r="AB13" s="6">
        <f t="shared" si="4"/>
        <v>54.597087838999997</v>
      </c>
      <c r="AC13" s="6">
        <f t="shared" si="4"/>
        <v>54.597087838999997</v>
      </c>
      <c r="AD13" s="6">
        <f t="shared" si="4"/>
        <v>54.597087838999997</v>
      </c>
      <c r="AE13" s="6">
        <f t="shared" si="4"/>
        <v>54.597087838999997</v>
      </c>
      <c r="AF13" s="6">
        <f t="shared" si="4"/>
        <v>54.597087838999997</v>
      </c>
      <c r="AG13" s="6">
        <f t="shared" si="4"/>
        <v>54.597087838999997</v>
      </c>
      <c r="AH13" s="6">
        <f t="shared" si="4"/>
        <v>54.597087838999997</v>
      </c>
      <c r="AI13" s="6">
        <f t="shared" si="4"/>
        <v>54.597087838999997</v>
      </c>
      <c r="AJ13" s="6">
        <f t="shared" si="4"/>
        <v>54.597087838999997</v>
      </c>
      <c r="AK13" s="6">
        <f t="shared" si="4"/>
        <v>54.597087838999997</v>
      </c>
      <c r="AL13" s="6">
        <f t="shared" si="4"/>
        <v>54.597087838999997</v>
      </c>
      <c r="AM13" s="6">
        <f t="shared" si="4"/>
        <v>54.597087838999997</v>
      </c>
      <c r="AN13" s="6">
        <f t="shared" si="4"/>
        <v>54.597087838999997</v>
      </c>
      <c r="AO13" s="6">
        <f t="shared" si="4"/>
        <v>54.597087838999997</v>
      </c>
      <c r="AP13" s="6">
        <f t="shared" si="4"/>
        <v>54.597087838999997</v>
      </c>
      <c r="AQ13" s="6">
        <f t="shared" si="4"/>
        <v>54.597087838999997</v>
      </c>
      <c r="AR13" s="6">
        <f t="shared" si="4"/>
        <v>54.597087838999997</v>
      </c>
      <c r="AS13" s="6">
        <f t="shared" si="4"/>
        <v>54.597087838999997</v>
      </c>
      <c r="AT13" s="6">
        <f t="shared" si="4"/>
        <v>54.597087838999997</v>
      </c>
      <c r="AU13" s="6">
        <f t="shared" si="4"/>
        <v>54.597087838999997</v>
      </c>
      <c r="AV13" s="6">
        <f t="shared" si="4"/>
        <v>54.597087838999997</v>
      </c>
      <c r="AW13" s="6">
        <f t="shared" si="4"/>
        <v>54.597087838999997</v>
      </c>
    </row>
    <row r="14" spans="1:49" x14ac:dyDescent="0.25">
      <c r="C14" s="13" t="s">
        <v>2</v>
      </c>
      <c r="D14" s="22">
        <f t="shared" ref="D14:AW14" si="5">1-D11/D13</f>
        <v>0</v>
      </c>
      <c r="E14" s="22">
        <f t="shared" si="5"/>
        <v>4.8049152495287517E-3</v>
      </c>
      <c r="F14" s="22">
        <f t="shared" si="5"/>
        <v>-3.3824885942485006E-2</v>
      </c>
      <c r="G14" s="22">
        <f t="shared" si="5"/>
        <v>-2.5489316164478026E-2</v>
      </c>
      <c r="H14" s="22">
        <f t="shared" si="5"/>
        <v>2.2713694737476753E-2</v>
      </c>
      <c r="I14" s="22">
        <f t="shared" si="5"/>
        <v>5.0944845243362402E-2</v>
      </c>
      <c r="J14" s="22">
        <f t="shared" si="5"/>
        <v>4.2127187116458131E-2</v>
      </c>
      <c r="K14" s="22">
        <f t="shared" si="5"/>
        <v>1.6759540341995116E-2</v>
      </c>
      <c r="L14" s="22">
        <f t="shared" si="5"/>
        <v>7.4840698535955097E-3</v>
      </c>
      <c r="M14" s="22">
        <f t="shared" si="5"/>
        <v>4.7641552293659739E-2</v>
      </c>
      <c r="N14" s="22">
        <f t="shared" si="5"/>
        <v>9.8953715280051924E-2</v>
      </c>
      <c r="O14" s="22">
        <f t="shared" si="5"/>
        <v>0.1439072818682291</v>
      </c>
      <c r="P14" s="22">
        <f t="shared" si="5"/>
        <v>0.14562895051183344</v>
      </c>
      <c r="Q14" s="22">
        <f t="shared" si="5"/>
        <v>0.12724094846935274</v>
      </c>
      <c r="R14" s="22">
        <f t="shared" si="5"/>
        <v>9.2152599899959275E-2</v>
      </c>
      <c r="S14" s="22">
        <f t="shared" si="5"/>
        <v>0.16868161448447494</v>
      </c>
      <c r="T14" s="22">
        <f t="shared" si="5"/>
        <v>0.22636936316452927</v>
      </c>
      <c r="U14" s="22">
        <f t="shared" si="5"/>
        <v>0.2840926223667346</v>
      </c>
      <c r="V14" s="22">
        <f t="shared" si="5"/>
        <v>0.35674358369333192</v>
      </c>
      <c r="W14" s="22">
        <f t="shared" si="5"/>
        <v>0.34674456207640802</v>
      </c>
      <c r="X14" s="22">
        <f t="shared" si="5"/>
        <v>0.59779559562496054</v>
      </c>
      <c r="Y14" s="22">
        <f t="shared" si="5"/>
        <v>0.64877531393679333</v>
      </c>
      <c r="Z14" s="22">
        <f t="shared" si="5"/>
        <v>0.65267453016163079</v>
      </c>
      <c r="AA14" s="22">
        <f t="shared" si="5"/>
        <v>0.65302460314669708</v>
      </c>
      <c r="AB14" s="22">
        <f t="shared" si="5"/>
        <v>0.68881530480515685</v>
      </c>
      <c r="AC14" s="22">
        <f t="shared" si="5"/>
        <v>0.80096879710285362</v>
      </c>
      <c r="AD14" s="22">
        <f t="shared" si="5"/>
        <v>0.80051438028732047</v>
      </c>
      <c r="AE14" s="22">
        <f t="shared" si="5"/>
        <v>0.82531067289898175</v>
      </c>
      <c r="AF14" s="22">
        <f t="shared" si="5"/>
        <v>0.81953267504308613</v>
      </c>
      <c r="AG14" s="22">
        <f t="shared" si="5"/>
        <v>0.81682194887023041</v>
      </c>
      <c r="AH14" s="22">
        <f t="shared" si="5"/>
        <v>0.81186243979637329</v>
      </c>
      <c r="AI14" s="22">
        <f t="shared" si="5"/>
        <v>0.88550660405344095</v>
      </c>
      <c r="AJ14" s="22">
        <f t="shared" si="5"/>
        <v>0.87632864130321964</v>
      </c>
      <c r="AK14" s="22">
        <f t="shared" si="5"/>
        <v>0.86886133892315764</v>
      </c>
      <c r="AL14" s="22">
        <f t="shared" si="5"/>
        <v>0.85924267866312454</v>
      </c>
      <c r="AM14" s="22">
        <f t="shared" si="5"/>
        <v>0.85229542125793112</v>
      </c>
      <c r="AN14" s="22">
        <f t="shared" si="5"/>
        <v>0.83993719920176579</v>
      </c>
      <c r="AO14" s="22">
        <f t="shared" si="5"/>
        <v>0.83019960193492515</v>
      </c>
      <c r="AP14" s="22">
        <f t="shared" si="5"/>
        <v>0.83123710527960526</v>
      </c>
      <c r="AQ14" s="22">
        <f t="shared" si="5"/>
        <v>0.8186293876016838</v>
      </c>
      <c r="AR14" s="22">
        <f t="shared" si="5"/>
        <v>0.80617398047369682</v>
      </c>
      <c r="AS14" s="22">
        <f t="shared" si="5"/>
        <v>0.82531978502549097</v>
      </c>
      <c r="AT14" s="22">
        <f t="shared" si="5"/>
        <v>0.82237437635717547</v>
      </c>
      <c r="AU14" s="22">
        <f t="shared" si="5"/>
        <v>0.8207874054085651</v>
      </c>
      <c r="AV14" s="22">
        <f t="shared" si="5"/>
        <v>0.81867553960129669</v>
      </c>
      <c r="AW14" s="22">
        <f t="shared" si="5"/>
        <v>1</v>
      </c>
    </row>
    <row r="16" spans="1:49" ht="14.25" customHeight="1" x14ac:dyDescent="0.25">
      <c r="A16" s="2" t="s">
        <v>16</v>
      </c>
      <c r="C16" s="13" t="s">
        <v>3</v>
      </c>
      <c r="D16" s="23">
        <v>0.76627009459364948</v>
      </c>
      <c r="E16" s="23">
        <v>0.74299513838744113</v>
      </c>
      <c r="F16" s="23">
        <v>0.74585926413377002</v>
      </c>
      <c r="G16" s="23">
        <v>0.73633711850276795</v>
      </c>
      <c r="H16" s="23">
        <v>0.72252979380374949</v>
      </c>
      <c r="I16" s="23">
        <v>0.70261446092975</v>
      </c>
      <c r="J16" s="23">
        <v>0.67332804002407098</v>
      </c>
      <c r="K16" s="23">
        <v>0.70394579193801898</v>
      </c>
      <c r="L16" s="23">
        <v>0.71313924265664297</v>
      </c>
      <c r="M16" s="23">
        <v>0.72900087477723152</v>
      </c>
      <c r="N16" s="23">
        <v>0.74200025227216371</v>
      </c>
      <c r="O16" s="23">
        <v>0.68711456227091716</v>
      </c>
      <c r="P16" s="23">
        <v>0.68440484098032706</v>
      </c>
      <c r="Q16" s="23">
        <v>0.68447331823378443</v>
      </c>
      <c r="R16" s="23">
        <v>0.6812923419090795</v>
      </c>
      <c r="S16" s="23">
        <v>0.63269893804226529</v>
      </c>
      <c r="T16" s="23">
        <v>0.60599999999999998</v>
      </c>
      <c r="U16" s="23">
        <v>0.56230000000000002</v>
      </c>
      <c r="V16" s="23">
        <f>(V11*1000000)/V7</f>
        <v>0.50800664848781374</v>
      </c>
      <c r="W16" s="23">
        <f>(W11*1000000)/W7</f>
        <v>0.49762523171569834</v>
      </c>
      <c r="X16" s="23">
        <f t="shared" ref="X16:AW16" si="6">(X11*1000000)/X7</f>
        <v>0.34267270888209844</v>
      </c>
      <c r="Y16" s="23">
        <f t="shared" si="6"/>
        <v>0.29793041133552711</v>
      </c>
      <c r="Z16" s="23">
        <f t="shared" si="6"/>
        <v>0.28426710822388684</v>
      </c>
      <c r="AA16" s="23">
        <f t="shared" si="6"/>
        <v>0.27478048388052689</v>
      </c>
      <c r="AB16" s="23">
        <f t="shared" si="6"/>
        <v>0.24298967792825266</v>
      </c>
      <c r="AC16" s="23">
        <f t="shared" si="6"/>
        <v>0.15139038974394203</v>
      </c>
      <c r="AD16" s="23">
        <f t="shared" si="6"/>
        <v>0.14898745829913615</v>
      </c>
      <c r="AE16" s="23">
        <f t="shared" si="6"/>
        <v>0.12918824784273633</v>
      </c>
      <c r="AF16" s="23">
        <f t="shared" si="6"/>
        <v>0.13225037451038249</v>
      </c>
      <c r="AG16" s="23">
        <f t="shared" si="6"/>
        <v>0.13363301181319362</v>
      </c>
      <c r="AH16" s="23">
        <f t="shared" si="6"/>
        <v>0.13662173709861444</v>
      </c>
      <c r="AI16" s="23">
        <f t="shared" si="6"/>
        <v>8.100657455117713E-2</v>
      </c>
      <c r="AJ16" s="23">
        <f t="shared" si="6"/>
        <v>8.6630786113261457E-2</v>
      </c>
      <c r="AK16" s="23">
        <f t="shared" si="6"/>
        <v>9.0570699080458339E-2</v>
      </c>
      <c r="AL16" s="23">
        <f t="shared" si="6"/>
        <v>9.577708585186237E-2</v>
      </c>
      <c r="AM16" s="23">
        <f t="shared" si="6"/>
        <v>9.9413515582688128E-2</v>
      </c>
      <c r="AN16" s="23">
        <f t="shared" si="6"/>
        <v>0.10631434385846247</v>
      </c>
      <c r="AO16" s="23">
        <f t="shared" si="6"/>
        <v>0.11133808078293103</v>
      </c>
      <c r="AP16" s="23">
        <f t="shared" si="6"/>
        <v>0.10910699732690197</v>
      </c>
      <c r="AQ16" s="23">
        <f t="shared" si="6"/>
        <v>0.11603171404396743</v>
      </c>
      <c r="AR16" s="23">
        <f t="shared" si="6"/>
        <v>0.12201947633602236</v>
      </c>
      <c r="AS16" s="23">
        <f t="shared" si="6"/>
        <v>0.11442247820403459</v>
      </c>
      <c r="AT16" s="23">
        <f t="shared" si="6"/>
        <v>0.11671405947907003</v>
      </c>
      <c r="AU16" s="23">
        <f t="shared" si="6"/>
        <v>0.11720984100339367</v>
      </c>
      <c r="AV16" s="23">
        <f t="shared" si="6"/>
        <v>0.1183553176366995</v>
      </c>
      <c r="AW16" s="23">
        <f t="shared" si="6"/>
        <v>0</v>
      </c>
    </row>
    <row r="17" spans="1:49" ht="30" x14ac:dyDescent="0.25">
      <c r="A17" s="2">
        <v>0.90700000000000003</v>
      </c>
      <c r="C17" s="24" t="s">
        <v>4</v>
      </c>
      <c r="D17" s="23">
        <f>D16/$A$17</f>
        <v>0.84484023659718788</v>
      </c>
      <c r="E17" s="23">
        <f t="shared" ref="E17:AW17" si="7">E16/$A$17</f>
        <v>0.81917876338196371</v>
      </c>
      <c r="F17" s="23">
        <f t="shared" si="7"/>
        <v>0.82233656464583238</v>
      </c>
      <c r="G17" s="23">
        <f t="shared" si="7"/>
        <v>0.81183805788618291</v>
      </c>
      <c r="H17" s="23">
        <f t="shared" si="7"/>
        <v>0.79661498765573258</v>
      </c>
      <c r="I17" s="23">
        <f t="shared" si="7"/>
        <v>0.77465761954768464</v>
      </c>
      <c r="J17" s="23">
        <f t="shared" si="7"/>
        <v>0.74236829109599889</v>
      </c>
      <c r="K17" s="23">
        <f t="shared" si="7"/>
        <v>0.77612545968910585</v>
      </c>
      <c r="L17" s="23">
        <f t="shared" si="7"/>
        <v>0.78626156852992612</v>
      </c>
      <c r="M17" s="23">
        <f t="shared" si="7"/>
        <v>0.80374958630345261</v>
      </c>
      <c r="N17" s="23">
        <f t="shared" si="7"/>
        <v>0.81808186579069864</v>
      </c>
      <c r="O17" s="23">
        <f t="shared" si="7"/>
        <v>0.75756842587752715</v>
      </c>
      <c r="P17" s="23">
        <f t="shared" si="7"/>
        <v>0.75458086105879496</v>
      </c>
      <c r="Q17" s="23">
        <f t="shared" si="7"/>
        <v>0.75465635968443701</v>
      </c>
      <c r="R17" s="23">
        <f t="shared" si="7"/>
        <v>0.75114921930438749</v>
      </c>
      <c r="S17" s="23">
        <f t="shared" si="7"/>
        <v>0.69757325032223294</v>
      </c>
      <c r="T17" s="23">
        <f t="shared" si="7"/>
        <v>0.66813671444321932</v>
      </c>
      <c r="U17" s="23">
        <f t="shared" si="7"/>
        <v>0.61995589856670341</v>
      </c>
      <c r="V17" s="23">
        <f t="shared" si="7"/>
        <v>0.56009553306263915</v>
      </c>
      <c r="W17" s="23">
        <f t="shared" si="7"/>
        <v>0.54864964908015246</v>
      </c>
      <c r="X17" s="23">
        <f t="shared" si="7"/>
        <v>0.37780894033307433</v>
      </c>
      <c r="Y17" s="23">
        <f t="shared" si="7"/>
        <v>0.3284789540634257</v>
      </c>
      <c r="Z17" s="23">
        <f t="shared" si="7"/>
        <v>0.31341467279370105</v>
      </c>
      <c r="AA17" s="23">
        <f t="shared" si="7"/>
        <v>0.30295532952649051</v>
      </c>
      <c r="AB17" s="23">
        <f t="shared" si="7"/>
        <v>0.26790482682277028</v>
      </c>
      <c r="AC17" s="23">
        <f t="shared" si="7"/>
        <v>0.16691332937590081</v>
      </c>
      <c r="AD17" s="23">
        <f t="shared" si="7"/>
        <v>0.16426401135516663</v>
      </c>
      <c r="AE17" s="23">
        <f t="shared" si="7"/>
        <v>0.14243467237346893</v>
      </c>
      <c r="AF17" s="23">
        <f t="shared" si="7"/>
        <v>0.14581077674794099</v>
      </c>
      <c r="AG17" s="23">
        <f t="shared" si="7"/>
        <v>0.14733518391752329</v>
      </c>
      <c r="AH17" s="23">
        <f t="shared" si="7"/>
        <v>0.15063036063794316</v>
      </c>
      <c r="AI17" s="23">
        <f t="shared" si="7"/>
        <v>8.9312651103833657E-2</v>
      </c>
      <c r="AJ17" s="23">
        <f t="shared" si="7"/>
        <v>9.5513545880111864E-2</v>
      </c>
      <c r="AK17" s="23">
        <f t="shared" si="7"/>
        <v>9.9857441103041164E-2</v>
      </c>
      <c r="AL17" s="23">
        <f t="shared" si="7"/>
        <v>0.10559766907592323</v>
      </c>
      <c r="AM17" s="23">
        <f t="shared" si="7"/>
        <v>0.10960696315621624</v>
      </c>
      <c r="AN17" s="23">
        <f t="shared" si="7"/>
        <v>0.11721537360359699</v>
      </c>
      <c r="AO17" s="23">
        <f t="shared" si="7"/>
        <v>0.12275422357544766</v>
      </c>
      <c r="AP17" s="23">
        <f t="shared" si="7"/>
        <v>0.12029437412006833</v>
      </c>
      <c r="AQ17" s="23">
        <f t="shared" si="7"/>
        <v>0.12792912242995308</v>
      </c>
      <c r="AR17" s="23">
        <f t="shared" si="7"/>
        <v>0.13453084491292433</v>
      </c>
      <c r="AS17" s="23">
        <f t="shared" si="7"/>
        <v>0.12615488225362137</v>
      </c>
      <c r="AT17" s="23">
        <f t="shared" si="7"/>
        <v>0.12868143272223817</v>
      </c>
      <c r="AU17" s="23">
        <f t="shared" si="7"/>
        <v>0.12922804961785408</v>
      </c>
      <c r="AV17" s="23">
        <f t="shared" si="7"/>
        <v>0.13049097865126735</v>
      </c>
      <c r="AW17" s="23">
        <f t="shared" si="7"/>
        <v>0</v>
      </c>
    </row>
    <row r="18" spans="1:49" ht="30" x14ac:dyDescent="0.25">
      <c r="A18" s="2">
        <v>2.2046199999999998</v>
      </c>
      <c r="C18" s="24" t="s">
        <v>5</v>
      </c>
      <c r="D18" s="23">
        <f>D16*$A$18</f>
        <v>1.6893343759430512</v>
      </c>
      <c r="E18" s="23">
        <f t="shared" ref="E18:AW18" si="8">E16*$A$18</f>
        <v>1.6380219419917204</v>
      </c>
      <c r="F18" s="23">
        <f t="shared" si="8"/>
        <v>1.644336250894592</v>
      </c>
      <c r="G18" s="23">
        <f t="shared" si="8"/>
        <v>1.6233435381935721</v>
      </c>
      <c r="H18" s="23">
        <f t="shared" si="8"/>
        <v>1.592903634015622</v>
      </c>
      <c r="I18" s="23">
        <f t="shared" si="8"/>
        <v>1.5489978928549453</v>
      </c>
      <c r="J18" s="23">
        <f t="shared" si="8"/>
        <v>1.4844324635978672</v>
      </c>
      <c r="K18" s="23">
        <f t="shared" si="8"/>
        <v>1.5519329718223953</v>
      </c>
      <c r="L18" s="23">
        <f t="shared" si="8"/>
        <v>1.572201037145688</v>
      </c>
      <c r="M18" s="23">
        <f t="shared" si="8"/>
        <v>1.60716990855138</v>
      </c>
      <c r="N18" s="23">
        <f t="shared" si="8"/>
        <v>1.6358285961642574</v>
      </c>
      <c r="O18" s="23">
        <f t="shared" si="8"/>
        <v>1.5148265062737092</v>
      </c>
      <c r="P18" s="23">
        <f t="shared" si="8"/>
        <v>1.5088526005220484</v>
      </c>
      <c r="Q18" s="23">
        <f t="shared" si="8"/>
        <v>1.5090035668445656</v>
      </c>
      <c r="R18" s="23">
        <f t="shared" si="8"/>
        <v>1.5019907228195948</v>
      </c>
      <c r="S18" s="23">
        <f t="shared" si="8"/>
        <v>1.3948607327867388</v>
      </c>
      <c r="T18" s="23">
        <f t="shared" si="8"/>
        <v>1.3359997199999998</v>
      </c>
      <c r="U18" s="23">
        <f t="shared" si="8"/>
        <v>1.239657826</v>
      </c>
      <c r="V18" s="23">
        <f t="shared" si="8"/>
        <v>1.1199616173892037</v>
      </c>
      <c r="W18" s="23">
        <f t="shared" si="8"/>
        <v>1.0970745383450629</v>
      </c>
      <c r="X18" s="23">
        <f t="shared" si="8"/>
        <v>0.75546310745565182</v>
      </c>
      <c r="Y18" s="23">
        <f t="shared" si="8"/>
        <v>0.65682334343852977</v>
      </c>
      <c r="Z18" s="23">
        <f t="shared" si="8"/>
        <v>0.6267009521325454</v>
      </c>
      <c r="AA18" s="23">
        <f t="shared" si="8"/>
        <v>0.60578655037268714</v>
      </c>
      <c r="AB18" s="23">
        <f t="shared" si="8"/>
        <v>0.5356999037541843</v>
      </c>
      <c r="AC18" s="23">
        <f t="shared" si="8"/>
        <v>0.33375828103728944</v>
      </c>
      <c r="AD18" s="23">
        <f t="shared" si="8"/>
        <v>0.32846073031544148</v>
      </c>
      <c r="AE18" s="23">
        <f t="shared" si="8"/>
        <v>0.28481099495905332</v>
      </c>
      <c r="AF18" s="23">
        <f t="shared" si="8"/>
        <v>0.2915618206530794</v>
      </c>
      <c r="AG18" s="23">
        <f t="shared" si="8"/>
        <v>0.29461001050360291</v>
      </c>
      <c r="AH18" s="23">
        <f t="shared" si="8"/>
        <v>0.30119901404234733</v>
      </c>
      <c r="AI18" s="23">
        <f t="shared" si="8"/>
        <v>0.1785887143870161</v>
      </c>
      <c r="AJ18" s="23">
        <f t="shared" si="8"/>
        <v>0.19098796368101845</v>
      </c>
      <c r="AK18" s="23">
        <f t="shared" si="8"/>
        <v>0.19967397460676004</v>
      </c>
      <c r="AL18" s="23">
        <f t="shared" si="8"/>
        <v>0.2111520790107328</v>
      </c>
      <c r="AM18" s="23">
        <f t="shared" si="8"/>
        <v>0.21916902472390587</v>
      </c>
      <c r="AN18" s="23">
        <f t="shared" si="8"/>
        <v>0.23438272875724353</v>
      </c>
      <c r="AO18" s="23">
        <f t="shared" si="8"/>
        <v>0.24545815965566539</v>
      </c>
      <c r="AP18" s="23">
        <f t="shared" si="8"/>
        <v>0.2405394684468346</v>
      </c>
      <c r="AQ18" s="23">
        <f t="shared" si="8"/>
        <v>0.25580583741561147</v>
      </c>
      <c r="AR18" s="23">
        <f t="shared" si="8"/>
        <v>0.26900657791992161</v>
      </c>
      <c r="AS18" s="23">
        <f t="shared" si="8"/>
        <v>0.25225808389817872</v>
      </c>
      <c r="AT18" s="23">
        <f t="shared" si="8"/>
        <v>0.25731014980874733</v>
      </c>
      <c r="AU18" s="23">
        <f t="shared" si="8"/>
        <v>0.25840315967290173</v>
      </c>
      <c r="AV18" s="23">
        <f t="shared" si="8"/>
        <v>0.26092850036822041</v>
      </c>
      <c r="AW18" s="23">
        <f t="shared" si="8"/>
        <v>0</v>
      </c>
    </row>
    <row r="19" spans="1:49" x14ac:dyDescent="0.25">
      <c r="C19" s="14"/>
    </row>
  </sheetData>
  <mergeCells count="1">
    <mergeCell ref="B1:D1"/>
  </mergeCells>
  <pageMargins left="0.7" right="0.7" top="0.75" bottom="0.75" header="0.3" footer="0.3"/>
  <pageSetup scale="12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F08DB4955B0D342BFDD40F8F1264977" ma:contentTypeVersion="24" ma:contentTypeDescription="" ma:contentTypeScope="" ma:versionID="2d0cde048cbbdfd54a20e0eb72fbbfe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140</IndustryCode>
    <CaseStatus xmlns="dc463f71-b30c-4ab2-9473-d307f9d35888">Pending</CaseStatus>
    <OpenedDate xmlns="dc463f71-b30c-4ab2-9473-d307f9d35888">2023-10-03T07:00:00+00:00</OpenedDate>
    <SignificantOrder xmlns="dc463f71-b30c-4ab2-9473-d307f9d35888">false</SignificantOrder>
    <Date1 xmlns="dc463f71-b30c-4ab2-9473-d307f9d35888">2025-01-17T08:00:00+00:00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230812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482494E-319D-4112-9270-11C8E349782F}"/>
</file>

<file path=customXml/itemProps2.xml><?xml version="1.0" encoding="utf-8"?>
<ds:datastoreItem xmlns:ds="http://schemas.openxmlformats.org/officeDocument/2006/customXml" ds:itemID="{3DE40734-FF6D-4F5C-85E8-96369CA07D8F}"/>
</file>

<file path=customXml/itemProps3.xml><?xml version="1.0" encoding="utf-8"?>
<ds:datastoreItem xmlns:ds="http://schemas.openxmlformats.org/officeDocument/2006/customXml" ds:itemID="{3095B874-029F-4F24-A7AA-34AA10A98370}"/>
</file>

<file path=customXml/itemProps4.xml><?xml version="1.0" encoding="utf-8"?>
<ds:datastoreItem xmlns:ds="http://schemas.openxmlformats.org/officeDocument/2006/customXml" ds:itemID="{BDAAA58B-F4A6-4D9D-9F3D-33D10DD538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 of Contents</vt:lpstr>
      <vt:lpstr>PAC_System Emissions_Charts</vt:lpstr>
      <vt:lpstr>PAC_System Emissions_Chart Data</vt:lpstr>
      <vt:lpstr>PAC Emissions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2025-01-09T16:26:52Z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0x0101006E56B4D1795A2E4DB2F0B01679ED314A001F08DB4955B0D342BFDD40F8F1264977</vt:lpwstr>
  </property>
  <property fmtid="{D5CDD505-2E9C-101B-9397-08002B2CF9AE}" pid="3" name="_docset_NoMedatataSyncRequired">
    <vt:lpwstr>False</vt:lpwstr>
  </property>
</Properties>
</file>