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Nov 2019 191 Accounts\to WUTC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64" i="2" l="1"/>
  <c r="D46" i="2"/>
  <c r="D47" i="2" s="1"/>
  <c r="D18" i="2" l="1"/>
  <c r="D19" i="2" s="1"/>
  <c r="D28" i="2"/>
  <c r="D29" i="2"/>
  <c r="D37" i="2"/>
  <c r="D38" i="2" s="1"/>
  <c r="D57" i="2"/>
  <c r="D58" i="2"/>
  <c r="D65" i="2"/>
  <c r="D71" i="2"/>
  <c r="D72" i="2" s="1"/>
  <c r="D75" i="2"/>
  <c r="D76" i="2" l="1"/>
  <c r="D79" i="2"/>
  <c r="D77" i="2"/>
  <c r="D78" i="2"/>
  <c r="F76" i="2"/>
  <c r="G76" i="2" s="1"/>
  <c r="F75" i="2"/>
  <c r="G75" i="2" s="1"/>
  <c r="F78" i="2"/>
  <c r="G78" i="2" l="1"/>
  <c r="F77" i="2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<sst xmlns="http://schemas.openxmlformats.org/spreadsheetml/2006/main" count="69" uniqueCount="32">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</sst>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" fontId="14" fillId="0" borderId="0" xfId="5" applyNumberFormat="1" applyFont="1" applyFill="1" applyAlignment="1">
      <alignment horizontal="center"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zoomScaleNormal="100" workbookViewId="0">
      <selection activeCell="C50" sqref="C50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56">
        <v>43739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-125393.76999999433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20412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-137.07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-7178.15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f>SUM(D13:D17)</f>
        <v>13096.78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f>+D18+D12</f>
        <v>-112296.98999999433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-7815492.4900000133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4564898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6993.21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-2976.82</v>
      </c>
      <c r="E27" s="12"/>
      <c r="F27" s="18"/>
    </row>
    <row r="28" spans="1:12" x14ac:dyDescent="0.2">
      <c r="A28" s="28"/>
      <c r="B28" s="32" t="s">
        <v>7</v>
      </c>
      <c r="C28" s="28"/>
      <c r="D28" s="40">
        <f>SUM(D24:D27)</f>
        <v>4568914.3899999997</v>
      </c>
      <c r="E28" s="12"/>
      <c r="F28" s="18"/>
    </row>
    <row r="29" spans="1:12" x14ac:dyDescent="0.2">
      <c r="A29" s="28"/>
      <c r="B29" s="32" t="s">
        <v>8</v>
      </c>
      <c r="C29" s="28"/>
      <c r="D29" s="21">
        <f>+D28+D22</f>
        <v>-3246578.1000000136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43784998.650000006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-4283764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185797.22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f>SUM(D33:D36)</f>
        <v>-4097966.78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f>+D37+D32</f>
        <v>39687031.870000005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16414945.93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-432767.61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f>SUM(D42:D45)</f>
        <v>-432767.61</v>
      </c>
      <c r="E46" s="12"/>
    </row>
    <row r="47" spans="1:6" x14ac:dyDescent="0.2">
      <c r="A47" s="28"/>
      <c r="B47" s="32" t="s">
        <v>8</v>
      </c>
      <c r="C47" s="28"/>
      <c r="D47" s="41">
        <f>+D46+D41</f>
        <v>15982178.32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99495543.269999981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-1151072.8700000001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f>SUM(D52:H56)</f>
        <v>-1151072.8700000001</v>
      </c>
      <c r="E57" s="12"/>
      <c r="F57" s="14"/>
    </row>
    <row r="58" spans="1:6" x14ac:dyDescent="0.2">
      <c r="A58" s="28"/>
      <c r="B58" s="32" t="s">
        <v>8</v>
      </c>
      <c r="C58" s="28"/>
      <c r="D58" s="41">
        <f>+D57+D50</f>
        <v>98344470.399999976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14895.289999999979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75498.460000000006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f>SUM(D62:D63)</f>
        <v>75498.460000000006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f>+D64+D61</f>
        <v>90393.749999999985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3940670.6399999997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457835.68</v>
      </c>
      <c r="E70" s="12"/>
    </row>
    <row r="71" spans="1:7" x14ac:dyDescent="0.2">
      <c r="A71" s="28"/>
      <c r="B71" s="32" t="s">
        <v>7</v>
      </c>
      <c r="C71" s="28"/>
      <c r="D71" s="46">
        <f>SUM(D69:D70)</f>
        <v>457835.68</v>
      </c>
      <c r="E71" s="12"/>
    </row>
    <row r="72" spans="1:7" x14ac:dyDescent="0.2">
      <c r="A72" s="28"/>
      <c r="B72" s="32" t="s">
        <v>8</v>
      </c>
      <c r="C72" s="28"/>
      <c r="D72" s="41">
        <f>+D71+D68</f>
        <v>4398506.3199999994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f>SUMIF($B$1:$B$72,B75,$D$1:$D$72)</f>
        <v>155710167.51999995</v>
      </c>
      <c r="E75" s="12"/>
      <c r="F75" s="26">
        <f>SUM(D12,D22,D32,D41,D50,D61,D68)</f>
        <v>155710167.51999995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f>SUMIF($B$1:$B$72,B76,$D$1:$D$72)</f>
        <v>-566461.94999999995</v>
      </c>
      <c r="E76" s="12"/>
      <c r="F76" s="27">
        <f>SUM(D18+D28+D37+D46+D57+D64+D71)</f>
        <v>-566461.94999999995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f>SUMIF($B$1:$B$72,B77,$D$1:$D$72)</f>
        <v>155143705.56999996</v>
      </c>
      <c r="E77" s="12"/>
      <c r="F77" s="26">
        <f>SUM(F75:F76)</f>
        <v>155143705.56999996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f>+D19+D29+D38</f>
        <v>36328156.779999994</v>
      </c>
      <c r="E78" s="12"/>
      <c r="F78" s="5">
        <f>+D19+D29+D38</f>
        <v>36328156.779999994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f>+D72+D65+D58+D47</f>
        <v>118815548.78999996</v>
      </c>
      <c r="E79" s="12"/>
      <c r="F79" s="26">
        <f>+F77-F78</f>
        <v>118815548.78999996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42937F-7092-4902-AFF5-B9E3ED4B4CD8}"/>
</file>

<file path=customXml/itemProps2.xml><?xml version="1.0" encoding="utf-8"?>
<ds:datastoreItem xmlns:ds="http://schemas.openxmlformats.org/officeDocument/2006/customXml" ds:itemID="{27414760-5A7A-40C2-895C-028E952640D2}"/>
</file>

<file path=customXml/itemProps3.xml><?xml version="1.0" encoding="utf-8"?>
<ds:datastoreItem xmlns:ds="http://schemas.openxmlformats.org/officeDocument/2006/customXml" ds:itemID="{E2BD699A-FD22-4BBF-8D85-54A24AEC87EB}"/>
</file>

<file path=customXml/itemProps4.xml><?xml version="1.0" encoding="utf-8"?>
<ds:datastoreItem xmlns:ds="http://schemas.openxmlformats.org/officeDocument/2006/customXml" ds:itemID="{F49FFDF1-36D0-4FD6-9DDA-DBA5DBD52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2019-10-30T16:59:02Z</cp:lastPrinted>
  <dcterms:created xsi:type="dcterms:W3CDTF">2005-03-16T23:33:46Z</dcterms:created>
  <dcterms:modified xsi:type="dcterms:W3CDTF">2019-11-11T18:43:15Z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