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60" windowHeight="12660"/>
  </bookViews>
  <sheets>
    <sheet name="Lead G" sheetId="11" r:id="rId1"/>
    <sheet name="Rate Year - Gas" sheetId="9" r:id="rId2"/>
    <sheet name="Charged to IS - Gas " sheetId="30" r:id="rId3"/>
    <sheet name="18700062 2016" sheetId="28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'18700062 2016'!$A$1:$L$46</definedName>
    <definedName name="_xlnm.Print_Area" localSheetId="2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30" i="11" l="1"/>
  <c r="D26" i="11" l="1"/>
  <c r="E37" i="30"/>
  <c r="E36" i="30"/>
  <c r="E33" i="30"/>
  <c r="E17" i="30"/>
  <c r="E38" i="30" l="1"/>
  <c r="E80" i="9" l="1"/>
  <c r="A21" i="11" l="1"/>
  <c r="A22" i="11" s="1"/>
  <c r="A23" i="11" s="1"/>
  <c r="C47" i="9" l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20" i="9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13" i="9"/>
  <c r="C14" i="9" s="1"/>
  <c r="C15" i="9" s="1"/>
  <c r="C16" i="9" s="1"/>
  <c r="B13" i="9"/>
  <c r="B12" i="9"/>
  <c r="B11" i="9"/>
  <c r="C80" i="9" l="1"/>
  <c r="D19" i="11" s="1"/>
  <c r="D18" i="11"/>
  <c r="D14" i="9"/>
  <c r="A15" i="11"/>
  <c r="A16" i="11" s="1"/>
  <c r="A17" i="11" s="1"/>
  <c r="D80" i="9" l="1"/>
  <c r="E84" i="9" s="1"/>
  <c r="D20" i="11"/>
  <c r="A18" i="11"/>
  <c r="A19" i="11" s="1"/>
  <c r="A20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B14" i="9"/>
  <c r="B15" i="9" l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A24" i="11"/>
  <c r="A25" i="11" s="1"/>
  <c r="A26" i="11" s="1"/>
  <c r="A27" i="11" s="1"/>
  <c r="A28" i="11" s="1"/>
  <c r="A29" i="11" s="1"/>
  <c r="A30" i="11" s="1"/>
  <c r="A31" i="11" s="1"/>
  <c r="A32" i="11" s="1"/>
  <c r="B80" i="9" l="1"/>
  <c r="E83" i="9" s="1"/>
  <c r="E86" i="9"/>
  <c r="D14" i="11"/>
  <c r="D15" i="11" l="1"/>
  <c r="D16" i="11" l="1"/>
  <c r="D22" i="11" s="1"/>
  <c r="D24" i="11" s="1"/>
  <c r="D28" i="11" s="1"/>
  <c r="D32" i="11" s="1"/>
</calcChain>
</file>

<file path=xl/sharedStrings.xml><?xml version="1.0" encoding="utf-8"?>
<sst xmlns="http://schemas.openxmlformats.org/spreadsheetml/2006/main" count="283" uniqueCount="85">
  <si>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</si>
  <si>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</si>
  <si>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</si>
  <si>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</si>
  <si>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</si>
  <si>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</si>
  <si>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</si>
  <si>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</si>
  <si>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</si>
  <si>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</si>
  <si>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</si>
  <si>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</si>
  <si>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</si>
  <si>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</si>
  <si>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</si>
  <si>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</si>
  <si>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</si>
  <si>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</si>
  <si>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</si>
  <si>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</si>
  <si>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</si>
  <si>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</si>
  <si>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</si>
  <si>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</si>
  <si>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</si>
  <si>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</si>
  <si>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</si>
  <si>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</si>
  <si>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</si>
  <si>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</si>
  <si>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</si>
  <si>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</si>
  <si>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</si>
  <si>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</si>
  <si>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</si>
  <si>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</si>
  <si>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</si>
  <si>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</si>
  <si>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</si>
  <si>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</si>
  <si>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</si>
  <si>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</si>
  <si>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</si>
  <si>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</si>
  <si>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</si>
  <si>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</si>
  <si>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</si>
  <si>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</si>
  <si>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</si>
  <si>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</si>
  <si>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</si>
  <si>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</si>
  <si>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 xml:space="preserve"> Tariff Revision</t>
  </si>
  <si>
    <t>Cumulative balance</t>
  </si>
  <si>
    <t>Def Gains - Disp</t>
  </si>
  <si>
    <t>INCREASE (DECREASE) EXPENSE  (LINE 5 - LINE 7)</t>
  </si>
  <si>
    <t>Approved in 2011 GRC</t>
  </si>
  <si>
    <t>Balance on May 1, 2012</t>
  </si>
  <si>
    <t>5/2012 - Transfer Activity</t>
  </si>
  <si>
    <t>5/2012 - Monthly Activity</t>
  </si>
  <si>
    <t>18700062</t>
  </si>
  <si>
    <t>Deferred Loss Approved UG-111049</t>
  </si>
  <si>
    <t>2011 GRC approved Deferred Losses - Account 18700062</t>
  </si>
  <si>
    <t>2011 GRC approved Deferred Gains - Account 25600102</t>
  </si>
  <si>
    <t>25600111</t>
  </si>
  <si>
    <t xml:space="preserve">TOTAL DEFERRED NET LOSS TO AMORTIZE </t>
  </si>
  <si>
    <t>NET LOSS PENDING APPROVAL (Line 5 + Line 6)</t>
  </si>
  <si>
    <t>DEFERRED GAIN PENDING APPROVAL SINCE UG-111049</t>
  </si>
  <si>
    <t>DEFERRED LOSS PENDING APPROVAL SINCE UG-111049</t>
  </si>
  <si>
    <t>ANNUAL AMORTIZATION (LINE 9 ÷ 36 MONTHS) x 12</t>
  </si>
  <si>
    <t xml:space="preserve">Exhibit No. ______ </t>
  </si>
  <si>
    <t>Net Deferred Losses - 2011 GRC</t>
  </si>
  <si>
    <t>NET LOSS (Line 3 + Line 7)</t>
  </si>
  <si>
    <t>AMORTIZATION OF DEFERRED NET LOSS FOR TEST YEAR</t>
  </si>
  <si>
    <t>Docket Number UG-17</t>
  </si>
  <si>
    <r>
      <t>DEFERRED GAIN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</si>
  <si>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r>
      <t>DEFERRED LOSS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</si>
  <si>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t>Balance as of Dec, 2017</t>
  </si>
  <si>
    <t>FOR THE TWELVE MONTHS ENDED SEPTEMBER 30, 2016</t>
  </si>
  <si>
    <t>E Prop Gain UE111048</t>
  </si>
  <si>
    <t>Name of offsetting acct</t>
  </si>
  <si>
    <t xml:space="preserve">2017 GENERAL RATE CASE </t>
  </si>
  <si>
    <t>2017 GRC</t>
  </si>
  <si>
    <t>Page 6.13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</si>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</sst>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22" applyNumberFormat="0" applyAlignment="0" applyProtection="0"/>
    <xf numFmtId="0" fontId="26" fillId="31" borderId="23" applyNumberFormat="0" applyAlignment="0" applyProtection="0"/>
    <xf numFmtId="43" fontId="2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/>
    <xf numFmtId="168" fontId="9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38" fontId="3" fillId="2" borderId="0" applyNumberFormat="0" applyBorder="0" applyAlignment="0" applyProtection="0"/>
    <xf numFmtId="38" fontId="10" fillId="2" borderId="0" applyNumberFormat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38" fontId="5" fillId="0" borderId="0"/>
    <xf numFmtId="38" fontId="12" fillId="0" borderId="0"/>
    <xf numFmtId="40" fontId="5" fillId="0" borderId="0"/>
    <xf numFmtId="40" fontId="12" fillId="0" borderId="0"/>
    <xf numFmtId="0" fontId="32" fillId="33" borderId="22" applyNumberFormat="0" applyAlignment="0" applyProtection="0"/>
    <xf numFmtId="10" fontId="3" fillId="3" borderId="1" applyNumberFormat="0" applyBorder="0" applyAlignment="0" applyProtection="0"/>
    <xf numFmtId="10" fontId="10" fillId="3" borderId="1" applyNumberFormat="0" applyBorder="0" applyAlignment="0" applyProtection="0"/>
    <xf numFmtId="0" fontId="33" fillId="0" borderId="27" applyNumberFormat="0" applyFill="0" applyAlignment="0" applyProtection="0"/>
    <xf numFmtId="44" fontId="6" fillId="0" borderId="2" applyNumberFormat="0" applyFont="0" applyAlignment="0">
      <alignment horizontal="center"/>
    </xf>
    <xf numFmtId="44" fontId="8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8" fillId="0" borderId="3" applyNumberFormat="0" applyFont="0" applyAlignment="0">
      <alignment horizontal="center"/>
    </xf>
    <xf numFmtId="0" fontId="34" fillId="34" borderId="0" applyNumberFormat="0" applyBorder="0" applyAlignment="0" applyProtection="0"/>
    <xf numFmtId="169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39" fontId="19" fillId="0" borderId="0"/>
    <xf numFmtId="0" fontId="22" fillId="0" borderId="0"/>
    <xf numFmtId="0" fontId="17" fillId="35" borderId="28" applyNumberFormat="0" applyFont="0" applyAlignment="0" applyProtection="0"/>
    <xf numFmtId="0" fontId="35" fillId="30" borderId="29" applyNumberFormat="0" applyAlignment="0" applyProtection="0"/>
    <xf numFmtId="10" fontId="1" fillId="0" borderId="0" applyFont="0" applyFill="0" applyBorder="0" applyAlignment="0" applyProtection="0"/>
    <xf numFmtId="10" fontId="9" fillId="0" borderId="0" applyFont="0" applyFill="0" applyBorder="0" applyAlignment="0" applyProtection="0"/>
    <xf numFmtId="38" fontId="3" fillId="0" borderId="4"/>
    <xf numFmtId="38" fontId="10" fillId="0" borderId="4"/>
    <xf numFmtId="38" fontId="5" fillId="0" borderId="5"/>
    <xf numFmtId="38" fontId="12" fillId="0" borderId="5"/>
    <xf numFmtId="167" fontId="1" fillId="0" borderId="0">
      <alignment horizontal="left" wrapText="1"/>
    </xf>
    <xf numFmtId="167" fontId="9" fillId="0" borderId="0">
      <alignment horizontal="left" wrapText="1"/>
    </xf>
    <xf numFmtId="0" fontId="1" fillId="0" borderId="0">
      <alignment horizontal="left" wrapText="1"/>
    </xf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0" applyNumberFormat="0" applyFill="0" applyBorder="0" applyAlignment="0" applyProtection="0"/>
  </cellStyleXfs>
  <cellXfs count="114">
    <xf numFmtId="0" fontId="1" fillId="0" borderId="0" xfId="0" applyFont="1"/>
    <xf numFmtId="166" fontId="14" fillId="0" borderId="6" xfId="0" applyNumberFormat="1" applyFont="1" applyBorder="1" applyAlignment="1">
      <alignment horizontal="center"/>
    </xf>
    <xf numFmtId="0" fontId="14" fillId="0" borderId="0" xfId="60" applyFont="1" applyFill="1" applyAlignment="1"/>
    <xf numFmtId="1" fontId="14" fillId="0" borderId="0" xfId="60" quotePrefix="1" applyNumberFormat="1" applyFont="1" applyFill="1" applyAlignment="1">
      <alignment horizontal="left"/>
    </xf>
    <xf numFmtId="0" fontId="1" fillId="0" borderId="0" xfId="61"/>
    <xf numFmtId="0" fontId="14" fillId="0" borderId="0" xfId="61" applyFont="1"/>
    <xf numFmtId="0" fontId="13" fillId="0" borderId="0" xfId="61" applyFont="1"/>
    <xf numFmtId="0" fontId="2" fillId="2" borderId="6" xfId="61" applyFont="1" applyFill="1" applyBorder="1" applyAlignment="1">
      <alignment horizontal="center"/>
    </xf>
    <xf numFmtId="0" fontId="2" fillId="2" borderId="7" xfId="61" applyFont="1" applyFill="1" applyBorder="1" applyAlignment="1">
      <alignment horizontal="center"/>
    </xf>
    <xf numFmtId="0" fontId="2" fillId="2" borderId="8" xfId="61" applyFont="1" applyFill="1" applyBorder="1" applyAlignment="1">
      <alignment horizontal="center"/>
    </xf>
    <xf numFmtId="0" fontId="2" fillId="2" borderId="9" xfId="61" applyFont="1" applyFill="1" applyBorder="1" applyAlignment="1">
      <alignment horizontal="center"/>
    </xf>
    <xf numFmtId="0" fontId="2" fillId="2" borderId="10" xfId="61" applyFont="1" applyFill="1" applyBorder="1" applyAlignment="1">
      <alignment horizontal="center"/>
    </xf>
    <xf numFmtId="0" fontId="2" fillId="0" borderId="11" xfId="61" applyFont="1" applyBorder="1"/>
    <xf numFmtId="44" fontId="14" fillId="0" borderId="6" xfId="61" applyNumberFormat="1" applyFont="1" applyFill="1" applyBorder="1"/>
    <xf numFmtId="0" fontId="13" fillId="0" borderId="6" xfId="61" applyFont="1" applyBorder="1" applyAlignment="1">
      <alignment wrapText="1"/>
    </xf>
    <xf numFmtId="43" fontId="14" fillId="0" borderId="6" xfId="61" applyNumberFormat="1" applyFont="1" applyFill="1" applyBorder="1" applyAlignment="1">
      <alignment wrapText="1"/>
    </xf>
    <xf numFmtId="43" fontId="14" fillId="0" borderId="6" xfId="61" applyNumberFormat="1" applyFont="1" applyBorder="1" applyAlignment="1">
      <alignment wrapText="1"/>
    </xf>
    <xf numFmtId="0" fontId="14" fillId="0" borderId="0" xfId="61" applyFont="1" applyAlignment="1">
      <alignment wrapText="1"/>
    </xf>
    <xf numFmtId="166" fontId="14" fillId="0" borderId="6" xfId="61" applyNumberFormat="1" applyFont="1" applyBorder="1" applyAlignment="1">
      <alignment horizontal="center"/>
    </xf>
    <xf numFmtId="43" fontId="14" fillId="0" borderId="6" xfId="61" applyNumberFormat="1" applyFont="1" applyFill="1" applyBorder="1"/>
    <xf numFmtId="43" fontId="14" fillId="0" borderId="6" xfId="61" applyNumberFormat="1" applyFont="1" applyBorder="1"/>
    <xf numFmtId="166" fontId="14" fillId="0" borderId="6" xfId="61" quotePrefix="1" applyNumberFormat="1" applyFont="1" applyBorder="1" applyAlignment="1">
      <alignment horizontal="center"/>
    </xf>
    <xf numFmtId="166" fontId="2" fillId="0" borderId="12" xfId="61" applyNumberFormat="1" applyFont="1" applyBorder="1"/>
    <xf numFmtId="44" fontId="2" fillId="0" borderId="12" xfId="61" applyNumberFormat="1" applyFont="1" applyBorder="1"/>
    <xf numFmtId="166" fontId="14" fillId="0" borderId="0" xfId="61" applyNumberFormat="1" applyFont="1"/>
    <xf numFmtId="43" fontId="14" fillId="0" borderId="0" xfId="61" applyNumberFormat="1" applyFont="1"/>
    <xf numFmtId="0" fontId="2" fillId="0" borderId="0" xfId="61" applyFont="1" applyFill="1"/>
    <xf numFmtId="0" fontId="1" fillId="0" borderId="0" xfId="61" applyFont="1"/>
    <xf numFmtId="0" fontId="1" fillId="0" borderId="5" xfId="61" applyFont="1" applyFill="1" applyBorder="1"/>
    <xf numFmtId="14" fontId="1" fillId="0" borderId="5" xfId="61" applyNumberFormat="1" applyFont="1" applyFill="1" applyBorder="1" applyAlignment="1">
      <alignment horizontal="right"/>
    </xf>
    <xf numFmtId="0" fontId="2" fillId="0" borderId="0" xfId="62" applyFont="1" applyFill="1"/>
    <xf numFmtId="0" fontId="15" fillId="0" borderId="0" xfId="61" applyFont="1" applyFill="1" applyAlignment="1"/>
    <xf numFmtId="15" fontId="14" fillId="0" borderId="0" xfId="61" applyNumberFormat="1" applyFont="1" applyFill="1" applyAlignment="1"/>
    <xf numFmtId="167" fontId="2" fillId="0" borderId="0" xfId="78" applyNumberFormat="1" applyFont="1" applyFill="1" applyAlignment="1">
      <alignment horizontal="right"/>
    </xf>
    <xf numFmtId="0" fontId="14" fillId="0" borderId="0" xfId="61" applyFont="1" applyFill="1" applyAlignment="1"/>
    <xf numFmtId="0" fontId="2" fillId="0" borderId="0" xfId="61" applyFont="1" applyFill="1" applyAlignment="1"/>
    <xf numFmtId="0" fontId="2" fillId="0" borderId="0" xfId="61" applyFont="1" applyFill="1" applyAlignment="1" applyProtection="1">
      <alignment horizontal="centerContinuous"/>
      <protection locked="0"/>
    </xf>
    <xf numFmtId="0" fontId="2" fillId="0" borderId="0" xfId="61" applyFont="1" applyFill="1" applyAlignment="1">
      <alignment horizontal="centerContinuous"/>
    </xf>
    <xf numFmtId="0" fontId="2" fillId="0" borderId="0" xfId="61" applyFont="1" applyFill="1" applyAlignment="1" applyProtection="1">
      <alignment horizontal="center"/>
      <protection locked="0"/>
    </xf>
    <xf numFmtId="0" fontId="2" fillId="0" borderId="0" xfId="61" applyFont="1" applyFill="1" applyAlignment="1" applyProtection="1">
      <protection locked="0"/>
    </xf>
    <xf numFmtId="0" fontId="2" fillId="0" borderId="13" xfId="61" applyFont="1" applyFill="1" applyBorder="1" applyAlignment="1" applyProtection="1">
      <alignment horizontal="center"/>
      <protection locked="0"/>
    </xf>
    <xf numFmtId="0" fontId="2" fillId="0" borderId="13" xfId="61" applyFont="1" applyFill="1" applyBorder="1" applyAlignment="1"/>
    <xf numFmtId="0" fontId="2" fillId="0" borderId="13" xfId="61" applyFont="1" applyFill="1" applyBorder="1" applyAlignment="1">
      <alignment horizontal="right"/>
    </xf>
    <xf numFmtId="0" fontId="14" fillId="0" borderId="0" xfId="61" applyFont="1" applyFill="1" applyAlignment="1" applyProtection="1">
      <alignment horizontal="center"/>
      <protection locked="0"/>
    </xf>
    <xf numFmtId="165" fontId="14" fillId="0" borderId="0" xfId="61" applyNumberFormat="1" applyFont="1" applyFill="1" applyBorder="1" applyAlignment="1"/>
    <xf numFmtId="37" fontId="14" fillId="0" borderId="0" xfId="61" applyNumberFormat="1" applyFont="1" applyFill="1" applyBorder="1" applyAlignment="1"/>
    <xf numFmtId="4" fontId="1" fillId="0" borderId="0" xfId="61" applyNumberFormat="1"/>
    <xf numFmtId="37" fontId="14" fillId="0" borderId="0" xfId="61" applyNumberFormat="1" applyFont="1" applyFill="1" applyAlignment="1"/>
    <xf numFmtId="1" fontId="14" fillId="0" borderId="0" xfId="61" quotePrefix="1" applyNumberFormat="1" applyFont="1" applyFill="1" applyAlignment="1">
      <alignment horizontal="left"/>
    </xf>
    <xf numFmtId="167" fontId="16" fillId="0" borderId="0" xfId="78" applyNumberFormat="1" applyFont="1" applyFill="1" applyAlignment="1">
      <alignment horizontal="left"/>
    </xf>
    <xf numFmtId="0" fontId="6" fillId="0" borderId="0" xfId="61" applyFont="1"/>
    <xf numFmtId="167" fontId="2" fillId="0" borderId="0" xfId="0" applyNumberFormat="1" applyFont="1" applyFill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/>
    <xf numFmtId="42" fontId="14" fillId="0" borderId="0" xfId="61" applyNumberFormat="1" applyFont="1" applyFill="1" applyAlignment="1"/>
    <xf numFmtId="41" fontId="14" fillId="0" borderId="13" xfId="61" applyNumberFormat="1" applyFont="1" applyFill="1" applyBorder="1" applyAlignment="1"/>
    <xf numFmtId="167" fontId="14" fillId="0" borderId="0" xfId="78" applyNumberFormat="1" applyFont="1" applyFill="1" applyAlignment="1">
      <alignment horizontal="center"/>
    </xf>
    <xf numFmtId="44" fontId="14" fillId="0" borderId="0" xfId="61" applyNumberFormat="1" applyFont="1"/>
    <xf numFmtId="43" fontId="14" fillId="0" borderId="13" xfId="61" applyNumberFormat="1" applyFont="1" applyBorder="1"/>
    <xf numFmtId="0" fontId="2" fillId="0" borderId="0" xfId="61" applyFont="1"/>
    <xf numFmtId="43" fontId="14" fillId="0" borderId="0" xfId="61" applyNumberFormat="1" applyFont="1" applyBorder="1"/>
    <xf numFmtId="43" fontId="1" fillId="0" borderId="13" xfId="61" applyNumberFormat="1" applyFont="1" applyBorder="1"/>
    <xf numFmtId="44" fontId="1" fillId="0" borderId="0" xfId="61" applyNumberFormat="1" applyFont="1"/>
    <xf numFmtId="0" fontId="1" fillId="0" borderId="0" xfId="61" applyFont="1" applyFill="1" applyBorder="1"/>
    <xf numFmtId="14" fontId="1" fillId="0" borderId="0" xfId="61" applyNumberFormat="1" applyFont="1" applyFill="1" applyBorder="1" applyAlignment="1">
      <alignment horizontal="right"/>
    </xf>
    <xf numFmtId="43" fontId="1" fillId="0" borderId="0" xfId="61" applyNumberFormat="1" applyFont="1" applyFill="1" applyBorder="1" applyAlignment="1">
      <alignment horizontal="right"/>
    </xf>
    <xf numFmtId="44" fontId="6" fillId="0" borderId="15" xfId="61" applyNumberFormat="1" applyFont="1" applyBorder="1"/>
    <xf numFmtId="0" fontId="1" fillId="0" borderId="0" xfId="61" applyFill="1" applyAlignment="1">
      <alignment horizontal="center"/>
    </xf>
    <xf numFmtId="0" fontId="14" fillId="0" borderId="0" xfId="61" applyFont="1" applyFill="1"/>
    <xf numFmtId="0" fontId="1" fillId="0" borderId="0" xfId="61" applyFill="1"/>
    <xf numFmtId="42" fontId="14" fillId="0" borderId="0" xfId="61" applyNumberFormat="1" applyFont="1" applyFill="1" applyBorder="1" applyAlignment="1"/>
    <xf numFmtId="0" fontId="1" fillId="0" borderId="0" xfId="61" applyFont="1" applyAlignment="1">
      <alignment horizontal="center"/>
    </xf>
    <xf numFmtId="0" fontId="14" fillId="0" borderId="16" xfId="61" applyFont="1" applyBorder="1"/>
    <xf numFmtId="0" fontId="14" fillId="0" borderId="0" xfId="61" applyFont="1" applyBorder="1"/>
    <xf numFmtId="44" fontId="2" fillId="0" borderId="0" xfId="61" applyNumberFormat="1" applyFont="1" applyBorder="1"/>
    <xf numFmtId="41" fontId="14" fillId="0" borderId="0" xfId="61" applyNumberFormat="1" applyFont="1" applyFill="1" applyAlignment="1"/>
    <xf numFmtId="41" fontId="14" fillId="0" borderId="0" xfId="61" applyNumberFormat="1" applyFont="1" applyFill="1" applyBorder="1" applyAlignment="1"/>
    <xf numFmtId="0" fontId="6" fillId="0" borderId="0" xfId="61" quotePrefix="1" applyFont="1" applyAlignment="1">
      <alignment vertical="top"/>
    </xf>
    <xf numFmtId="0" fontId="1" fillId="0" borderId="0" xfId="61" applyAlignment="1">
      <alignment vertical="top"/>
    </xf>
    <xf numFmtId="0" fontId="6" fillId="0" borderId="0" xfId="61" applyFont="1" applyAlignment="1">
      <alignment vertical="top"/>
    </xf>
    <xf numFmtId="0" fontId="1" fillId="2" borderId="1" xfId="61" applyFill="1" applyBorder="1" applyAlignment="1">
      <alignment vertical="top"/>
    </xf>
    <xf numFmtId="0" fontId="1" fillId="2" borderId="1" xfId="61" applyFill="1" applyBorder="1" applyAlignment="1">
      <alignment vertical="top" wrapText="1"/>
    </xf>
    <xf numFmtId="43" fontId="1" fillId="0" borderId="0" xfId="61" applyNumberFormat="1" applyAlignment="1">
      <alignment horizontal="right" vertical="top"/>
    </xf>
    <xf numFmtId="41" fontId="14" fillId="0" borderId="5" xfId="61" applyNumberFormat="1" applyFont="1" applyFill="1" applyBorder="1" applyAlignment="1"/>
    <xf numFmtId="0" fontId="6" fillId="0" borderId="0" xfId="61" applyFont="1" applyAlignment="1">
      <alignment horizontal="left" vertical="top"/>
    </xf>
    <xf numFmtId="165" fontId="1" fillId="0" borderId="0" xfId="61" applyNumberFormat="1"/>
    <xf numFmtId="37" fontId="1" fillId="0" borderId="0" xfId="61" applyNumberFormat="1"/>
    <xf numFmtId="41" fontId="1" fillId="0" borderId="0" xfId="61" applyNumberFormat="1"/>
    <xf numFmtId="42" fontId="1" fillId="0" borderId="0" xfId="61" applyNumberFormat="1"/>
    <xf numFmtId="0" fontId="1" fillId="0" borderId="0" xfId="61" applyFont="1" applyFill="1"/>
    <xf numFmtId="44" fontId="6" fillId="0" borderId="15" xfId="61" applyNumberFormat="1" applyFont="1" applyFill="1" applyBorder="1" applyAlignment="1">
      <alignment horizontal="right"/>
    </xf>
    <xf numFmtId="43" fontId="1" fillId="0" borderId="0" xfId="61" applyNumberFormat="1" applyFont="1"/>
    <xf numFmtId="0" fontId="1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6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6" fillId="0" borderId="5" xfId="61" applyNumberFormat="1" applyFont="1" applyFill="1" applyBorder="1" applyAlignment="1">
      <alignment horizontal="right"/>
    </xf>
    <xf numFmtId="37" fontId="1" fillId="0" borderId="0" xfId="61" applyNumberFormat="1" applyFont="1"/>
    <xf numFmtId="42" fontId="1" fillId="0" borderId="0" xfId="61" applyNumberFormat="1" applyFont="1"/>
    <xf numFmtId="37" fontId="14" fillId="0" borderId="13" xfId="61" applyNumberFormat="1" applyFont="1" applyFill="1" applyBorder="1" applyAlignment="1"/>
    <xf numFmtId="42" fontId="14" fillId="0" borderId="17" xfId="61" applyNumberFormat="1" applyFont="1" applyFill="1" applyBorder="1" applyAlignment="1"/>
    <xf numFmtId="0" fontId="2" fillId="4" borderId="18" xfId="61" applyFont="1" applyFill="1" applyBorder="1" applyAlignment="1">
      <alignment horizontal="center"/>
    </xf>
    <xf numFmtId="0" fontId="2" fillId="4" borderId="19" xfId="61" applyFont="1" applyFill="1" applyBorder="1" applyAlignment="1">
      <alignment horizontal="center"/>
    </xf>
    <xf numFmtId="0" fontId="2" fillId="4" borderId="20" xfId="61" applyFont="1" applyFill="1" applyBorder="1" applyAlignment="1">
      <alignment horizontal="center"/>
    </xf>
    <xf numFmtId="0" fontId="2" fillId="4" borderId="21" xfId="61" applyFont="1" applyFill="1" applyBorder="1" applyAlignment="1">
      <alignment horizontal="center"/>
    </xf>
  </cellXfs>
  <cellStyles count="8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colors>
    <mruColors>
      <color rgb="FF292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4" zoomScaleNormal="100" workbookViewId="0">
      <selection activeCell="D14" sqref="D14"/>
    </sheetView>
  </sheetViews>
  <sheetFormatPr defaultColWidth="9.109375" defaultRowHeight="13.2" x14ac:dyDescent="0.25"/>
  <cols>
    <col min="1" max="1" width="9.109375" style="4"/>
    <col min="2" max="2" width="69.109375" style="4" customWidth="1"/>
    <col min="3" max="3" width="13.109375" style="4" customWidth="1"/>
    <col min="4" max="4" width="13.5546875" style="4" customWidth="1"/>
    <col min="5" max="5" width="9.109375" style="4"/>
    <col min="6" max="6" width="15.109375" style="4" customWidth="1"/>
    <col min="7" max="7" width="10.6640625" style="4" bestFit="1" customWidth="1"/>
    <col min="8" max="16384" width="9.109375" style="4"/>
  </cols>
  <sheetData>
    <row r="2" spans="1:7" x14ac:dyDescent="0.25">
      <c r="D2" s="51" t="s">
        <v>74</v>
      </c>
    </row>
    <row r="3" spans="1:7" ht="13.8" thickBot="1" x14ac:dyDescent="0.3">
      <c r="A3" s="31"/>
      <c r="B3" s="32"/>
      <c r="C3" s="32"/>
      <c r="D3" s="51" t="s">
        <v>70</v>
      </c>
    </row>
    <row r="4" spans="1:7" ht="13.8" thickBot="1" x14ac:dyDescent="0.3">
      <c r="A4" s="34"/>
      <c r="B4" s="34"/>
      <c r="C4" s="34"/>
      <c r="D4" s="52" t="s">
        <v>83</v>
      </c>
    </row>
    <row r="5" spans="1:7" x14ac:dyDescent="0.25">
      <c r="A5" s="35"/>
      <c r="B5" s="35"/>
      <c r="C5" s="35"/>
      <c r="D5" s="33"/>
      <c r="E5" s="33"/>
    </row>
    <row r="6" spans="1:7" x14ac:dyDescent="0.25">
      <c r="A6" s="36" t="s">
        <v>27</v>
      </c>
      <c r="B6" s="37"/>
      <c r="C6" s="37"/>
      <c r="D6" s="37"/>
    </row>
    <row r="7" spans="1:7" x14ac:dyDescent="0.25">
      <c r="A7" s="36" t="s">
        <v>10</v>
      </c>
      <c r="B7" s="37"/>
      <c r="C7" s="37"/>
      <c r="D7" s="37"/>
    </row>
    <row r="8" spans="1:7" x14ac:dyDescent="0.25">
      <c r="A8" s="37" t="s">
        <v>78</v>
      </c>
      <c r="B8" s="37"/>
      <c r="C8" s="37"/>
      <c r="D8" s="37"/>
    </row>
    <row r="9" spans="1:7" x14ac:dyDescent="0.25">
      <c r="A9" s="36" t="s">
        <v>81</v>
      </c>
      <c r="B9" s="37"/>
      <c r="C9" s="37"/>
      <c r="D9" s="37"/>
    </row>
    <row r="10" spans="1:7" x14ac:dyDescent="0.25">
      <c r="A10" s="35"/>
      <c r="B10" s="35"/>
      <c r="C10" s="35"/>
      <c r="D10" s="35"/>
    </row>
    <row r="11" spans="1:7" x14ac:dyDescent="0.25">
      <c r="A11" s="38" t="s">
        <v>11</v>
      </c>
      <c r="B11" s="39"/>
      <c r="C11" s="39"/>
      <c r="D11" s="35"/>
    </row>
    <row r="12" spans="1:7" x14ac:dyDescent="0.25">
      <c r="A12" s="40" t="s">
        <v>12</v>
      </c>
      <c r="B12" s="41" t="s">
        <v>13</v>
      </c>
      <c r="C12" s="41"/>
      <c r="D12" s="42" t="s">
        <v>14</v>
      </c>
    </row>
    <row r="13" spans="1:7" x14ac:dyDescent="0.25">
      <c r="A13" s="34"/>
      <c r="B13" s="34"/>
      <c r="C13" s="34"/>
      <c r="D13" s="34"/>
    </row>
    <row r="14" spans="1:7" x14ac:dyDescent="0.25">
      <c r="A14" s="43" t="s">
        <v>15</v>
      </c>
      <c r="B14" s="34" t="s">
        <v>75</v>
      </c>
      <c r="C14" s="34"/>
      <c r="D14" s="44">
        <f>'Rate Year - Gas'!D80</f>
        <v>169979.93999999983</v>
      </c>
      <c r="F14" s="85"/>
    </row>
    <row r="15" spans="1:7" x14ac:dyDescent="0.25">
      <c r="A15" s="43">
        <f t="shared" ref="A15:A32" si="0">1+A14</f>
        <v>2</v>
      </c>
      <c r="B15" s="34" t="s">
        <v>76</v>
      </c>
      <c r="C15" s="34"/>
      <c r="D15" s="45">
        <f>'Rate Year - Gas'!B80</f>
        <v>-45289.169999999991</v>
      </c>
      <c r="F15" s="86"/>
    </row>
    <row r="16" spans="1:7" x14ac:dyDescent="0.25">
      <c r="A16" s="43">
        <f t="shared" si="0"/>
        <v>3</v>
      </c>
      <c r="B16" s="34" t="s">
        <v>65</v>
      </c>
      <c r="C16" s="34"/>
      <c r="D16" s="83">
        <f>SUM(D14:D15)</f>
        <v>124690.76999999984</v>
      </c>
      <c r="F16" s="87"/>
      <c r="G16" s="46"/>
    </row>
    <row r="17" spans="1:6" x14ac:dyDescent="0.25">
      <c r="A17" s="43">
        <f t="shared" si="0"/>
        <v>4</v>
      </c>
      <c r="B17" s="34"/>
      <c r="C17" s="34"/>
      <c r="D17" s="34"/>
    </row>
    <row r="18" spans="1:6" x14ac:dyDescent="0.25">
      <c r="A18" s="43">
        <f t="shared" si="0"/>
        <v>5</v>
      </c>
      <c r="B18" s="34" t="s">
        <v>67</v>
      </c>
      <c r="C18" s="34"/>
      <c r="D18" s="75">
        <f>'Rate Year - Gas'!E80</f>
        <v>-92024.8</v>
      </c>
      <c r="F18" s="87"/>
    </row>
    <row r="19" spans="1:6" x14ac:dyDescent="0.25">
      <c r="A19" s="43">
        <f t="shared" si="0"/>
        <v>6</v>
      </c>
      <c r="B19" s="34" t="s">
        <v>68</v>
      </c>
      <c r="C19" s="34"/>
      <c r="D19" s="55">
        <f>'Rate Year - Gas'!C80</f>
        <v>316253.37</v>
      </c>
      <c r="F19" s="87"/>
    </row>
    <row r="20" spans="1:6" x14ac:dyDescent="0.25">
      <c r="A20" s="43">
        <f t="shared" si="0"/>
        <v>7</v>
      </c>
      <c r="B20" s="34" t="s">
        <v>66</v>
      </c>
      <c r="C20" s="34"/>
      <c r="D20" s="75">
        <f>SUM(D18:D19)</f>
        <v>224228.57</v>
      </c>
      <c r="F20" s="87"/>
    </row>
    <row r="21" spans="1:6" x14ac:dyDescent="0.25">
      <c r="A21" s="43">
        <f t="shared" si="0"/>
        <v>8</v>
      </c>
      <c r="B21" s="34"/>
      <c r="C21" s="34"/>
      <c r="D21" s="34"/>
    </row>
    <row r="22" spans="1:6" x14ac:dyDescent="0.25">
      <c r="A22" s="43">
        <f t="shared" si="0"/>
        <v>9</v>
      </c>
      <c r="B22" s="34" t="s">
        <v>72</v>
      </c>
      <c r="C22" s="34"/>
      <c r="D22" s="75">
        <f>D16+D20</f>
        <v>348919.33999999985</v>
      </c>
      <c r="F22" s="87"/>
    </row>
    <row r="23" spans="1:6" x14ac:dyDescent="0.25">
      <c r="A23" s="43">
        <f t="shared" si="0"/>
        <v>10</v>
      </c>
      <c r="B23" s="34"/>
      <c r="C23" s="34"/>
      <c r="D23" s="34"/>
    </row>
    <row r="24" spans="1:6" x14ac:dyDescent="0.25">
      <c r="A24" s="43">
        <f t="shared" si="0"/>
        <v>11</v>
      </c>
      <c r="B24" s="53" t="s">
        <v>69</v>
      </c>
      <c r="C24" s="54"/>
      <c r="D24" s="47">
        <f>D22/36*12</f>
        <v>116306.44666666663</v>
      </c>
      <c r="F24" s="86"/>
    </row>
    <row r="25" spans="1:6" x14ac:dyDescent="0.25">
      <c r="A25" s="43">
        <f t="shared" si="0"/>
        <v>12</v>
      </c>
      <c r="B25" s="53"/>
      <c r="C25" s="34"/>
      <c r="D25" s="47"/>
      <c r="F25" s="86"/>
    </row>
    <row r="26" spans="1:6" x14ac:dyDescent="0.25">
      <c r="A26" s="43">
        <f t="shared" si="0"/>
        <v>13</v>
      </c>
      <c r="B26" s="34" t="s">
        <v>73</v>
      </c>
      <c r="C26" s="34"/>
      <c r="D26" s="55">
        <f>'Charged to IS - Gas '!E38</f>
        <v>-45370.199999999983</v>
      </c>
      <c r="F26" s="87"/>
    </row>
    <row r="27" spans="1:6" x14ac:dyDescent="0.25">
      <c r="A27" s="43">
        <f t="shared" si="0"/>
        <v>14</v>
      </c>
      <c r="B27" s="2"/>
      <c r="C27" s="34"/>
      <c r="D27" s="75"/>
      <c r="F27" s="87"/>
    </row>
    <row r="28" spans="1:6" x14ac:dyDescent="0.25">
      <c r="A28" s="43">
        <f t="shared" si="0"/>
        <v>15</v>
      </c>
      <c r="B28" s="2" t="s">
        <v>55</v>
      </c>
      <c r="C28" s="34"/>
      <c r="D28" s="45">
        <f>D24-D26</f>
        <v>161676.64666666661</v>
      </c>
      <c r="F28" s="86"/>
    </row>
    <row r="29" spans="1:6" x14ac:dyDescent="0.25">
      <c r="A29" s="43">
        <f t="shared" si="0"/>
        <v>16</v>
      </c>
      <c r="C29" s="48"/>
      <c r="D29" s="76"/>
      <c r="F29" s="87"/>
    </row>
    <row r="30" spans="1:6" s="27" customFormat="1" x14ac:dyDescent="0.25">
      <c r="A30" s="43">
        <f t="shared" si="0"/>
        <v>17</v>
      </c>
      <c r="B30" s="34" t="s">
        <v>84</v>
      </c>
      <c r="C30" s="34"/>
      <c r="D30" s="108">
        <f>-D28*0.21</f>
        <v>-33952.095799999988</v>
      </c>
      <c r="F30" s="106"/>
    </row>
    <row r="31" spans="1:6" s="27" customFormat="1" x14ac:dyDescent="0.25">
      <c r="A31" s="43">
        <f t="shared" si="0"/>
        <v>18</v>
      </c>
      <c r="B31" s="3"/>
      <c r="C31" s="34"/>
      <c r="D31" s="47"/>
      <c r="F31" s="106"/>
    </row>
    <row r="32" spans="1:6" s="27" customFormat="1" ht="13.8" thickBot="1" x14ac:dyDescent="0.3">
      <c r="A32" s="43">
        <f t="shared" si="0"/>
        <v>19</v>
      </c>
      <c r="B32" s="34" t="s">
        <v>16</v>
      </c>
      <c r="C32" s="34"/>
      <c r="D32" s="109">
        <f>-D28-D30</f>
        <v>-127724.55086666663</v>
      </c>
      <c r="F32" s="107"/>
    </row>
    <row r="33" spans="1:6" ht="14.4" thickTop="1" x14ac:dyDescent="0.3">
      <c r="A33" s="49"/>
      <c r="B33" s="34"/>
      <c r="C33" s="34"/>
      <c r="D33" s="34"/>
      <c r="F33" s="88"/>
    </row>
    <row r="34" spans="1:6" x14ac:dyDescent="0.25">
      <c r="A34" s="56"/>
      <c r="B34" s="34"/>
      <c r="C34" s="34"/>
      <c r="D34" s="34"/>
    </row>
    <row r="35" spans="1:6" ht="13.8" x14ac:dyDescent="0.3">
      <c r="A35" s="49"/>
      <c r="B35" s="34"/>
      <c r="C35" s="34"/>
      <c r="D35" s="34"/>
    </row>
    <row r="37" spans="1:6" x14ac:dyDescent="0.25">
      <c r="A37" s="67"/>
      <c r="B37" s="68"/>
      <c r="C37" s="69"/>
    </row>
    <row r="38" spans="1:6" x14ac:dyDescent="0.25">
      <c r="A38" s="69"/>
      <c r="B38" s="68"/>
      <c r="C38" s="47"/>
    </row>
    <row r="39" spans="1:6" x14ac:dyDescent="0.25">
      <c r="A39" s="69"/>
      <c r="B39" s="69"/>
      <c r="C39" s="45"/>
    </row>
    <row r="40" spans="1:6" x14ac:dyDescent="0.25">
      <c r="A40" s="69"/>
      <c r="B40" s="69"/>
      <c r="C40" s="70"/>
    </row>
  </sheetData>
  <phoneticPr fontId="20" type="noConversion"/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zoomScaleNormal="100" workbookViewId="0">
      <pane xSplit="1" ySplit="8" topLeftCell="B62" activePane="bottomRight" state="frozen"/>
      <selection pane="topRight" activeCell="B1" sqref="B1"/>
      <selection pane="bottomLeft" activeCell="A9" sqref="A9"/>
      <selection pane="bottomRight" activeCell="D80" sqref="D80"/>
    </sheetView>
  </sheetViews>
  <sheetFormatPr defaultColWidth="8.88671875" defaultRowHeight="13.2" x14ac:dyDescent="0.25"/>
  <cols>
    <col min="1" max="1" width="22.109375" style="5" customWidth="1"/>
    <col min="2" max="2" width="23.33203125" style="5" customWidth="1"/>
    <col min="3" max="3" width="19.33203125" style="5" customWidth="1"/>
    <col min="4" max="4" width="22.6640625" style="5" customWidth="1"/>
    <col min="5" max="5" width="21.33203125" style="5" customWidth="1"/>
    <col min="6" max="12" width="8.88671875" style="5" customWidth="1"/>
    <col min="13" max="13" width="14.6640625" style="5" customWidth="1"/>
    <col min="14" max="16384" width="8.88671875" style="5"/>
  </cols>
  <sheetData>
    <row r="1" spans="1:5" ht="13.8" thickBot="1" x14ac:dyDescent="0.3"/>
    <row r="2" spans="1:5" ht="20.25" customHeight="1" x14ac:dyDescent="0.25">
      <c r="A2" s="6"/>
      <c r="B2" s="110" t="s">
        <v>17</v>
      </c>
      <c r="C2" s="111"/>
      <c r="D2" s="110" t="s">
        <v>18</v>
      </c>
      <c r="E2" s="111"/>
    </row>
    <row r="3" spans="1:5" ht="20.25" customHeight="1" thickBot="1" x14ac:dyDescent="0.3">
      <c r="B3" s="112" t="s">
        <v>19</v>
      </c>
      <c r="C3" s="113"/>
      <c r="D3" s="112" t="s">
        <v>19</v>
      </c>
      <c r="E3" s="113"/>
    </row>
    <row r="4" spans="1:5" x14ac:dyDescent="0.25">
      <c r="B4" s="7">
        <v>18700062</v>
      </c>
      <c r="C4" s="7">
        <v>18700032</v>
      </c>
      <c r="D4" s="9">
        <v>25600102</v>
      </c>
      <c r="E4" s="8">
        <v>25600072</v>
      </c>
    </row>
    <row r="5" spans="1:5" x14ac:dyDescent="0.25">
      <c r="B5" s="7"/>
      <c r="C5" s="7" t="s">
        <v>82</v>
      </c>
      <c r="D5" s="9"/>
      <c r="E5" s="7" t="s">
        <v>52</v>
      </c>
    </row>
    <row r="6" spans="1:5" x14ac:dyDescent="0.25">
      <c r="B6" s="7" t="s">
        <v>56</v>
      </c>
      <c r="C6" s="7" t="s">
        <v>51</v>
      </c>
      <c r="D6" s="9" t="s">
        <v>56</v>
      </c>
      <c r="E6" s="7" t="s">
        <v>51</v>
      </c>
    </row>
    <row r="7" spans="1:5" x14ac:dyDescent="0.25">
      <c r="B7" s="7" t="s">
        <v>20</v>
      </c>
      <c r="C7" s="7" t="s">
        <v>20</v>
      </c>
      <c r="D7" s="9" t="s">
        <v>54</v>
      </c>
      <c r="E7" s="9" t="s">
        <v>54</v>
      </c>
    </row>
    <row r="8" spans="1:5" ht="13.5" customHeight="1" thickBot="1" x14ac:dyDescent="0.3">
      <c r="B8" s="10"/>
      <c r="C8" s="10"/>
      <c r="D8" s="11"/>
      <c r="E8" s="11"/>
    </row>
    <row r="9" spans="1:5" x14ac:dyDescent="0.25">
      <c r="A9" s="12" t="s">
        <v>57</v>
      </c>
      <c r="B9" s="13">
        <v>0</v>
      </c>
      <c r="C9" s="13">
        <v>0</v>
      </c>
      <c r="D9" s="13">
        <v>0</v>
      </c>
      <c r="E9" s="13"/>
    </row>
    <row r="10" spans="1:5" s="17" customFormat="1" ht="26.4" x14ac:dyDescent="0.25">
      <c r="A10" s="14" t="s">
        <v>9</v>
      </c>
      <c r="B10" s="15"/>
      <c r="C10" s="15"/>
      <c r="D10" s="16"/>
      <c r="E10" s="16"/>
    </row>
    <row r="11" spans="1:5" x14ac:dyDescent="0.25">
      <c r="A11" s="1" t="s">
        <v>58</v>
      </c>
      <c r="B11" s="19">
        <f>'18700062 2016'!I34</f>
        <v>49436.47</v>
      </c>
      <c r="C11" s="19">
        <v>35891.71</v>
      </c>
      <c r="D11" s="20">
        <v>-185547.29</v>
      </c>
      <c r="E11" s="20">
        <v>-65777.98</v>
      </c>
    </row>
    <row r="12" spans="1:5" x14ac:dyDescent="0.25">
      <c r="A12" s="1" t="s">
        <v>59</v>
      </c>
      <c r="B12" s="19">
        <f>-'18700062 2016'!J34</f>
        <v>-2718.56</v>
      </c>
      <c r="C12" s="19">
        <v>0</v>
      </c>
      <c r="D12" s="20">
        <v>10203.200000000001</v>
      </c>
      <c r="E12" s="20">
        <v>0</v>
      </c>
    </row>
    <row r="13" spans="1:5" x14ac:dyDescent="0.25">
      <c r="A13" s="18">
        <v>41090</v>
      </c>
      <c r="B13" s="19">
        <f>'18700062 2016'!K35</f>
        <v>-1373.24</v>
      </c>
      <c r="C13" s="19">
        <f>C12</f>
        <v>0</v>
      </c>
      <c r="D13" s="20">
        <v>5154.09</v>
      </c>
      <c r="E13" s="20">
        <v>0</v>
      </c>
    </row>
    <row r="14" spans="1:5" x14ac:dyDescent="0.25">
      <c r="A14" s="18">
        <v>41121</v>
      </c>
      <c r="B14" s="19">
        <f t="shared" ref="B14:C31" si="0">B13</f>
        <v>-1373.24</v>
      </c>
      <c r="C14" s="19">
        <f t="shared" si="0"/>
        <v>0</v>
      </c>
      <c r="D14" s="20">
        <f t="shared" ref="D14:D31" si="1">D13</f>
        <v>5154.09</v>
      </c>
      <c r="E14" s="20">
        <v>0</v>
      </c>
    </row>
    <row r="15" spans="1:5" x14ac:dyDescent="0.25">
      <c r="A15" s="18">
        <v>41152</v>
      </c>
      <c r="B15" s="19">
        <f t="shared" si="0"/>
        <v>-1373.24</v>
      </c>
      <c r="C15" s="19">
        <f t="shared" si="0"/>
        <v>0</v>
      </c>
      <c r="D15" s="20">
        <f t="shared" si="1"/>
        <v>5154.09</v>
      </c>
      <c r="E15" s="20">
        <v>0</v>
      </c>
    </row>
    <row r="16" spans="1:5" x14ac:dyDescent="0.25">
      <c r="A16" s="18">
        <v>41182</v>
      </c>
      <c r="B16" s="19">
        <f t="shared" si="0"/>
        <v>-1373.24</v>
      </c>
      <c r="C16" s="19">
        <f t="shared" si="0"/>
        <v>0</v>
      </c>
      <c r="D16" s="20">
        <f t="shared" si="1"/>
        <v>5154.09</v>
      </c>
      <c r="E16" s="20">
        <v>0</v>
      </c>
    </row>
    <row r="17" spans="1:5" x14ac:dyDescent="0.25">
      <c r="A17" s="18">
        <v>41213</v>
      </c>
      <c r="B17" s="19">
        <f t="shared" si="0"/>
        <v>-1373.24</v>
      </c>
      <c r="C17" s="19">
        <v>2235.89</v>
      </c>
      <c r="D17" s="20">
        <f t="shared" si="1"/>
        <v>5154.09</v>
      </c>
      <c r="E17" s="20">
        <v>0</v>
      </c>
    </row>
    <row r="18" spans="1:5" x14ac:dyDescent="0.25">
      <c r="A18" s="18">
        <v>41243</v>
      </c>
      <c r="B18" s="19">
        <f t="shared" si="0"/>
        <v>-1373.24</v>
      </c>
      <c r="C18" s="19">
        <v>-2235.89</v>
      </c>
      <c r="D18" s="20">
        <f t="shared" si="1"/>
        <v>5154.09</v>
      </c>
      <c r="E18" s="20">
        <v>0</v>
      </c>
    </row>
    <row r="19" spans="1:5" x14ac:dyDescent="0.25">
      <c r="A19" s="21">
        <v>41274</v>
      </c>
      <c r="B19" s="20">
        <f t="shared" si="0"/>
        <v>-1373.24</v>
      </c>
      <c r="C19" s="19">
        <v>0</v>
      </c>
      <c r="D19" s="20">
        <f t="shared" si="1"/>
        <v>5154.09</v>
      </c>
      <c r="E19" s="20">
        <v>0</v>
      </c>
    </row>
    <row r="20" spans="1:5" x14ac:dyDescent="0.25">
      <c r="A20" s="21">
        <v>41305</v>
      </c>
      <c r="B20" s="20">
        <f t="shared" si="0"/>
        <v>-1373.24</v>
      </c>
      <c r="C20" s="19">
        <f>C19</f>
        <v>0</v>
      </c>
      <c r="D20" s="20">
        <f t="shared" si="1"/>
        <v>5154.09</v>
      </c>
      <c r="E20" s="20">
        <v>0</v>
      </c>
    </row>
    <row r="21" spans="1:5" x14ac:dyDescent="0.25">
      <c r="A21" s="21">
        <v>41333</v>
      </c>
      <c r="B21" s="20">
        <f t="shared" si="0"/>
        <v>-1373.24</v>
      </c>
      <c r="C21" s="19">
        <f t="shared" si="0"/>
        <v>0</v>
      </c>
      <c r="D21" s="20">
        <f t="shared" si="1"/>
        <v>5154.09</v>
      </c>
      <c r="E21" s="20">
        <v>0</v>
      </c>
    </row>
    <row r="22" spans="1:5" x14ac:dyDescent="0.25">
      <c r="A22" s="21">
        <v>41364</v>
      </c>
      <c r="B22" s="20">
        <f t="shared" si="0"/>
        <v>-1373.24</v>
      </c>
      <c r="C22" s="19">
        <f t="shared" si="0"/>
        <v>0</v>
      </c>
      <c r="D22" s="20">
        <f t="shared" si="1"/>
        <v>5154.09</v>
      </c>
      <c r="E22" s="20">
        <v>0</v>
      </c>
    </row>
    <row r="23" spans="1:5" x14ac:dyDescent="0.25">
      <c r="A23" s="21">
        <v>41394</v>
      </c>
      <c r="B23" s="20">
        <f t="shared" si="0"/>
        <v>-1373.24</v>
      </c>
      <c r="C23" s="19">
        <f t="shared" si="0"/>
        <v>0</v>
      </c>
      <c r="D23" s="20">
        <f t="shared" si="1"/>
        <v>5154.09</v>
      </c>
      <c r="E23" s="20">
        <v>0</v>
      </c>
    </row>
    <row r="24" spans="1:5" x14ac:dyDescent="0.25">
      <c r="A24" s="21">
        <v>41425</v>
      </c>
      <c r="B24" s="20">
        <f t="shared" si="0"/>
        <v>-1373.24</v>
      </c>
      <c r="C24" s="19">
        <f t="shared" si="0"/>
        <v>0</v>
      </c>
      <c r="D24" s="20">
        <f t="shared" si="1"/>
        <v>5154.09</v>
      </c>
      <c r="E24" s="20">
        <v>0</v>
      </c>
    </row>
    <row r="25" spans="1:5" x14ac:dyDescent="0.25">
      <c r="A25" s="21">
        <v>41455</v>
      </c>
      <c r="B25" s="20">
        <f t="shared" si="0"/>
        <v>-1373.24</v>
      </c>
      <c r="C25" s="19">
        <f t="shared" si="0"/>
        <v>0</v>
      </c>
      <c r="D25" s="20">
        <f t="shared" si="1"/>
        <v>5154.09</v>
      </c>
      <c r="E25" s="20">
        <v>0</v>
      </c>
    </row>
    <row r="26" spans="1:5" x14ac:dyDescent="0.25">
      <c r="A26" s="21">
        <v>41486</v>
      </c>
      <c r="B26" s="20">
        <f t="shared" si="0"/>
        <v>-1373.24</v>
      </c>
      <c r="C26" s="19">
        <f t="shared" si="0"/>
        <v>0</v>
      </c>
      <c r="D26" s="20">
        <f t="shared" si="1"/>
        <v>5154.09</v>
      </c>
      <c r="E26" s="20">
        <v>0</v>
      </c>
    </row>
    <row r="27" spans="1:5" x14ac:dyDescent="0.25">
      <c r="A27" s="21">
        <v>41517</v>
      </c>
      <c r="B27" s="20">
        <f t="shared" si="0"/>
        <v>-1373.24</v>
      </c>
      <c r="C27" s="19">
        <f t="shared" si="0"/>
        <v>0</v>
      </c>
      <c r="D27" s="20">
        <f t="shared" si="1"/>
        <v>5154.09</v>
      </c>
      <c r="E27" s="20">
        <v>0</v>
      </c>
    </row>
    <row r="28" spans="1:5" x14ac:dyDescent="0.25">
      <c r="A28" s="21">
        <v>41547</v>
      </c>
      <c r="B28" s="20">
        <f t="shared" si="0"/>
        <v>-1373.24</v>
      </c>
      <c r="C28" s="19">
        <f t="shared" si="0"/>
        <v>0</v>
      </c>
      <c r="D28" s="20">
        <f t="shared" si="1"/>
        <v>5154.09</v>
      </c>
      <c r="E28" s="20">
        <v>0</v>
      </c>
    </row>
    <row r="29" spans="1:5" x14ac:dyDescent="0.25">
      <c r="A29" s="21">
        <v>41578</v>
      </c>
      <c r="B29" s="20">
        <f t="shared" si="0"/>
        <v>-1373.24</v>
      </c>
      <c r="C29" s="19">
        <f t="shared" si="0"/>
        <v>0</v>
      </c>
      <c r="D29" s="20">
        <f t="shared" si="1"/>
        <v>5154.09</v>
      </c>
      <c r="E29" s="20">
        <v>0</v>
      </c>
    </row>
    <row r="30" spans="1:5" x14ac:dyDescent="0.25">
      <c r="A30" s="21">
        <v>41608</v>
      </c>
      <c r="B30" s="20">
        <f t="shared" si="0"/>
        <v>-1373.24</v>
      </c>
      <c r="C30" s="19">
        <f t="shared" si="0"/>
        <v>0</v>
      </c>
      <c r="D30" s="20">
        <f t="shared" si="1"/>
        <v>5154.09</v>
      </c>
      <c r="E30" s="20">
        <v>0</v>
      </c>
    </row>
    <row r="31" spans="1:5" x14ac:dyDescent="0.25">
      <c r="A31" s="21">
        <v>41639</v>
      </c>
      <c r="B31" s="20">
        <f t="shared" si="0"/>
        <v>-1373.24</v>
      </c>
      <c r="C31" s="19">
        <f t="shared" si="0"/>
        <v>0</v>
      </c>
      <c r="D31" s="20">
        <f t="shared" si="1"/>
        <v>5154.09</v>
      </c>
      <c r="E31" s="20">
        <v>0</v>
      </c>
    </row>
    <row r="32" spans="1:5" x14ac:dyDescent="0.25">
      <c r="A32" s="21">
        <v>41670</v>
      </c>
      <c r="B32" s="20">
        <f>B31</f>
        <v>-1373.24</v>
      </c>
      <c r="C32" s="19">
        <f t="shared" ref="C32:C43" si="2">C31</f>
        <v>0</v>
      </c>
      <c r="D32" s="20">
        <f>D31</f>
        <v>5154.09</v>
      </c>
      <c r="E32" s="20">
        <v>0</v>
      </c>
    </row>
    <row r="33" spans="1:5" x14ac:dyDescent="0.25">
      <c r="A33" s="21">
        <v>41698</v>
      </c>
      <c r="B33" s="20">
        <f t="shared" ref="B33:B79" si="3">B32</f>
        <v>-1373.24</v>
      </c>
      <c r="C33" s="19">
        <f t="shared" si="2"/>
        <v>0</v>
      </c>
      <c r="D33" s="20">
        <f t="shared" ref="D33:D56" si="4">D32</f>
        <v>5154.09</v>
      </c>
      <c r="E33" s="20">
        <v>0</v>
      </c>
    </row>
    <row r="34" spans="1:5" x14ac:dyDescent="0.25">
      <c r="A34" s="21">
        <v>41729</v>
      </c>
      <c r="B34" s="20">
        <f t="shared" si="3"/>
        <v>-1373.24</v>
      </c>
      <c r="C34" s="19">
        <f t="shared" si="2"/>
        <v>0</v>
      </c>
      <c r="D34" s="20">
        <f t="shared" si="4"/>
        <v>5154.09</v>
      </c>
      <c r="E34" s="20">
        <v>0</v>
      </c>
    </row>
    <row r="35" spans="1:5" x14ac:dyDescent="0.25">
      <c r="A35" s="21">
        <v>41759</v>
      </c>
      <c r="B35" s="20">
        <f t="shared" si="3"/>
        <v>-1373.24</v>
      </c>
      <c r="C35" s="19">
        <f t="shared" si="2"/>
        <v>0</v>
      </c>
      <c r="D35" s="20">
        <f t="shared" si="4"/>
        <v>5154.09</v>
      </c>
      <c r="E35" s="20">
        <v>0</v>
      </c>
    </row>
    <row r="36" spans="1:5" x14ac:dyDescent="0.25">
      <c r="A36" s="21">
        <v>41790</v>
      </c>
      <c r="B36" s="20">
        <f t="shared" si="3"/>
        <v>-1373.24</v>
      </c>
      <c r="C36" s="19">
        <f t="shared" si="2"/>
        <v>0</v>
      </c>
      <c r="D36" s="20">
        <f t="shared" si="4"/>
        <v>5154.09</v>
      </c>
      <c r="E36" s="20">
        <v>0</v>
      </c>
    </row>
    <row r="37" spans="1:5" x14ac:dyDescent="0.25">
      <c r="A37" s="21">
        <v>41820</v>
      </c>
      <c r="B37" s="20">
        <f t="shared" si="3"/>
        <v>-1373.24</v>
      </c>
      <c r="C37" s="19">
        <f t="shared" si="2"/>
        <v>0</v>
      </c>
      <c r="D37" s="20">
        <f t="shared" si="4"/>
        <v>5154.09</v>
      </c>
      <c r="E37" s="20">
        <v>0</v>
      </c>
    </row>
    <row r="38" spans="1:5" x14ac:dyDescent="0.25">
      <c r="A38" s="21">
        <v>41851</v>
      </c>
      <c r="B38" s="20">
        <f t="shared" si="3"/>
        <v>-1373.24</v>
      </c>
      <c r="C38" s="19">
        <f t="shared" si="2"/>
        <v>0</v>
      </c>
      <c r="D38" s="20">
        <f t="shared" si="4"/>
        <v>5154.09</v>
      </c>
      <c r="E38" s="20">
        <v>0</v>
      </c>
    </row>
    <row r="39" spans="1:5" x14ac:dyDescent="0.25">
      <c r="A39" s="21">
        <v>41882</v>
      </c>
      <c r="B39" s="20">
        <f t="shared" si="3"/>
        <v>-1373.24</v>
      </c>
      <c r="C39" s="19">
        <f t="shared" si="2"/>
        <v>0</v>
      </c>
      <c r="D39" s="20">
        <f t="shared" si="4"/>
        <v>5154.09</v>
      </c>
      <c r="E39" s="20">
        <v>0</v>
      </c>
    </row>
    <row r="40" spans="1:5" x14ac:dyDescent="0.25">
      <c r="A40" s="21">
        <v>41912</v>
      </c>
      <c r="B40" s="20">
        <f t="shared" si="3"/>
        <v>-1373.24</v>
      </c>
      <c r="C40" s="19">
        <f t="shared" si="2"/>
        <v>0</v>
      </c>
      <c r="D40" s="20">
        <f t="shared" si="4"/>
        <v>5154.09</v>
      </c>
      <c r="E40" s="20">
        <v>0</v>
      </c>
    </row>
    <row r="41" spans="1:5" x14ac:dyDescent="0.25">
      <c r="A41" s="21">
        <v>41943</v>
      </c>
      <c r="B41" s="20">
        <f t="shared" si="3"/>
        <v>-1373.24</v>
      </c>
      <c r="C41" s="19">
        <f t="shared" si="2"/>
        <v>0</v>
      </c>
      <c r="D41" s="20">
        <f t="shared" si="4"/>
        <v>5154.09</v>
      </c>
      <c r="E41" s="20">
        <v>0</v>
      </c>
    </row>
    <row r="42" spans="1:5" x14ac:dyDescent="0.25">
      <c r="A42" s="21">
        <v>41973</v>
      </c>
      <c r="B42" s="20">
        <f t="shared" si="3"/>
        <v>-1373.24</v>
      </c>
      <c r="C42" s="19">
        <f t="shared" si="2"/>
        <v>0</v>
      </c>
      <c r="D42" s="20">
        <f t="shared" si="4"/>
        <v>5154.09</v>
      </c>
      <c r="E42" s="20">
        <v>0</v>
      </c>
    </row>
    <row r="43" spans="1:5" x14ac:dyDescent="0.25">
      <c r="A43" s="21">
        <v>42004</v>
      </c>
      <c r="B43" s="20">
        <f t="shared" si="3"/>
        <v>-1373.24</v>
      </c>
      <c r="C43" s="19">
        <f t="shared" si="2"/>
        <v>0</v>
      </c>
      <c r="D43" s="20">
        <f t="shared" si="4"/>
        <v>5154.09</v>
      </c>
      <c r="E43" s="20">
        <v>0</v>
      </c>
    </row>
    <row r="44" spans="1:5" x14ac:dyDescent="0.25">
      <c r="A44" s="21">
        <v>42035</v>
      </c>
      <c r="B44" s="20">
        <f t="shared" si="3"/>
        <v>-1373.24</v>
      </c>
      <c r="C44" s="19">
        <f>C43</f>
        <v>0</v>
      </c>
      <c r="D44" s="20">
        <f t="shared" si="4"/>
        <v>5154.09</v>
      </c>
      <c r="E44" s="20">
        <v>0</v>
      </c>
    </row>
    <row r="45" spans="1:5" x14ac:dyDescent="0.25">
      <c r="A45" s="21">
        <v>42063</v>
      </c>
      <c r="B45" s="20">
        <f t="shared" si="3"/>
        <v>-1373.24</v>
      </c>
      <c r="C45" s="19">
        <v>280361.65999999997</v>
      </c>
      <c r="D45" s="20">
        <f t="shared" si="4"/>
        <v>5154.09</v>
      </c>
      <c r="E45" s="20">
        <v>0</v>
      </c>
    </row>
    <row r="46" spans="1:5" x14ac:dyDescent="0.25">
      <c r="A46" s="21">
        <v>42094</v>
      </c>
      <c r="B46" s="20">
        <f t="shared" si="3"/>
        <v>-1373.24</v>
      </c>
      <c r="C46" s="19">
        <v>0</v>
      </c>
      <c r="D46" s="20">
        <f t="shared" si="4"/>
        <v>5154.09</v>
      </c>
      <c r="E46" s="20">
        <v>0</v>
      </c>
    </row>
    <row r="47" spans="1:5" x14ac:dyDescent="0.25">
      <c r="A47" s="21">
        <v>42124</v>
      </c>
      <c r="B47" s="20">
        <f t="shared" si="3"/>
        <v>-1373.24</v>
      </c>
      <c r="C47" s="19">
        <f>C46</f>
        <v>0</v>
      </c>
      <c r="D47" s="20">
        <f t="shared" si="4"/>
        <v>5154.09</v>
      </c>
      <c r="E47" s="20">
        <v>0</v>
      </c>
    </row>
    <row r="48" spans="1:5" x14ac:dyDescent="0.25">
      <c r="A48" s="21">
        <v>42155</v>
      </c>
      <c r="B48" s="20">
        <f t="shared" si="3"/>
        <v>-1373.24</v>
      </c>
      <c r="C48" s="19">
        <f t="shared" ref="C48:D69" si="5">C47</f>
        <v>0</v>
      </c>
      <c r="D48" s="20">
        <f t="shared" si="4"/>
        <v>5154.09</v>
      </c>
      <c r="E48" s="20">
        <v>0</v>
      </c>
    </row>
    <row r="49" spans="1:5" x14ac:dyDescent="0.25">
      <c r="A49" s="21">
        <v>42185</v>
      </c>
      <c r="B49" s="20">
        <f t="shared" si="3"/>
        <v>-1373.24</v>
      </c>
      <c r="C49" s="19">
        <f t="shared" si="5"/>
        <v>0</v>
      </c>
      <c r="D49" s="20">
        <f t="shared" si="4"/>
        <v>5154.09</v>
      </c>
      <c r="E49" s="20">
        <v>0</v>
      </c>
    </row>
    <row r="50" spans="1:5" x14ac:dyDescent="0.25">
      <c r="A50" s="21">
        <v>42216</v>
      </c>
      <c r="B50" s="20">
        <f t="shared" si="3"/>
        <v>-1373.24</v>
      </c>
      <c r="C50" s="19">
        <f t="shared" si="5"/>
        <v>0</v>
      </c>
      <c r="D50" s="20">
        <f t="shared" si="4"/>
        <v>5154.09</v>
      </c>
      <c r="E50" s="20">
        <v>0</v>
      </c>
    </row>
    <row r="51" spans="1:5" x14ac:dyDescent="0.25">
      <c r="A51" s="21">
        <v>42247</v>
      </c>
      <c r="B51" s="20">
        <f t="shared" si="3"/>
        <v>-1373.24</v>
      </c>
      <c r="C51" s="19">
        <f t="shared" si="5"/>
        <v>0</v>
      </c>
      <c r="D51" s="20">
        <f t="shared" si="4"/>
        <v>5154.09</v>
      </c>
      <c r="E51" s="20">
        <v>0</v>
      </c>
    </row>
    <row r="52" spans="1:5" x14ac:dyDescent="0.25">
      <c r="A52" s="21">
        <v>42277</v>
      </c>
      <c r="B52" s="20">
        <f t="shared" si="3"/>
        <v>-1373.24</v>
      </c>
      <c r="C52" s="19">
        <f t="shared" si="5"/>
        <v>0</v>
      </c>
      <c r="D52" s="20">
        <f t="shared" si="4"/>
        <v>5154.09</v>
      </c>
      <c r="E52" s="20">
        <v>0</v>
      </c>
    </row>
    <row r="53" spans="1:5" x14ac:dyDescent="0.25">
      <c r="A53" s="21">
        <v>42308</v>
      </c>
      <c r="B53" s="20">
        <f t="shared" si="3"/>
        <v>-1373.24</v>
      </c>
      <c r="C53" s="19">
        <f t="shared" si="5"/>
        <v>0</v>
      </c>
      <c r="D53" s="20">
        <f t="shared" si="4"/>
        <v>5154.09</v>
      </c>
      <c r="E53" s="20">
        <v>0</v>
      </c>
    </row>
    <row r="54" spans="1:5" x14ac:dyDescent="0.25">
      <c r="A54" s="21">
        <v>42338</v>
      </c>
      <c r="B54" s="20">
        <f t="shared" si="3"/>
        <v>-1373.24</v>
      </c>
      <c r="C54" s="19">
        <f t="shared" si="5"/>
        <v>0</v>
      </c>
      <c r="D54" s="20">
        <f t="shared" si="4"/>
        <v>5154.09</v>
      </c>
      <c r="E54" s="20">
        <v>0</v>
      </c>
    </row>
    <row r="55" spans="1:5" x14ac:dyDescent="0.25">
      <c r="A55" s="21">
        <v>42369</v>
      </c>
      <c r="B55" s="20">
        <f t="shared" si="3"/>
        <v>-1373.24</v>
      </c>
      <c r="C55" s="19">
        <f t="shared" si="5"/>
        <v>0</v>
      </c>
      <c r="D55" s="20">
        <f t="shared" si="4"/>
        <v>5154.09</v>
      </c>
      <c r="E55" s="20">
        <v>-16848.38</v>
      </c>
    </row>
    <row r="56" spans="1:5" x14ac:dyDescent="0.25">
      <c r="A56" s="21">
        <v>42400</v>
      </c>
      <c r="B56" s="20">
        <f t="shared" si="3"/>
        <v>-1373.24</v>
      </c>
      <c r="C56" s="19">
        <f t="shared" si="5"/>
        <v>0</v>
      </c>
      <c r="D56" s="20">
        <f t="shared" si="4"/>
        <v>5154.09</v>
      </c>
      <c r="E56" s="20"/>
    </row>
    <row r="57" spans="1:5" x14ac:dyDescent="0.25">
      <c r="A57" s="21">
        <v>42429</v>
      </c>
      <c r="B57" s="20">
        <f t="shared" si="3"/>
        <v>-1373.24</v>
      </c>
      <c r="C57" s="19">
        <f t="shared" si="5"/>
        <v>0</v>
      </c>
      <c r="D57" s="20">
        <f>D56</f>
        <v>5154.09</v>
      </c>
      <c r="E57" s="20"/>
    </row>
    <row r="58" spans="1:5" x14ac:dyDescent="0.25">
      <c r="A58" s="21">
        <v>42460</v>
      </c>
      <c r="B58" s="20">
        <f t="shared" si="3"/>
        <v>-1373.24</v>
      </c>
      <c r="C58" s="19">
        <f t="shared" si="5"/>
        <v>0</v>
      </c>
      <c r="D58" s="20">
        <f>D57</f>
        <v>5154.09</v>
      </c>
      <c r="E58" s="20"/>
    </row>
    <row r="59" spans="1:5" x14ac:dyDescent="0.25">
      <c r="A59" s="21">
        <v>42490</v>
      </c>
      <c r="B59" s="20">
        <f t="shared" si="3"/>
        <v>-1373.24</v>
      </c>
      <c r="C59" s="19">
        <f t="shared" si="5"/>
        <v>0</v>
      </c>
      <c r="D59" s="20">
        <f t="shared" si="5"/>
        <v>5154.09</v>
      </c>
      <c r="E59" s="20"/>
    </row>
    <row r="60" spans="1:5" x14ac:dyDescent="0.25">
      <c r="A60" s="21">
        <v>42521</v>
      </c>
      <c r="B60" s="20">
        <f t="shared" si="3"/>
        <v>-1373.24</v>
      </c>
      <c r="C60" s="19">
        <f t="shared" si="5"/>
        <v>0</v>
      </c>
      <c r="D60" s="20">
        <f t="shared" si="5"/>
        <v>5154.09</v>
      </c>
      <c r="E60" s="20"/>
    </row>
    <row r="61" spans="1:5" x14ac:dyDescent="0.25">
      <c r="A61" s="21">
        <v>42551</v>
      </c>
      <c r="B61" s="20">
        <f t="shared" si="3"/>
        <v>-1373.24</v>
      </c>
      <c r="C61" s="19">
        <f t="shared" si="5"/>
        <v>0</v>
      </c>
      <c r="D61" s="20">
        <f t="shared" si="5"/>
        <v>5154.09</v>
      </c>
      <c r="E61" s="20"/>
    </row>
    <row r="62" spans="1:5" x14ac:dyDescent="0.25">
      <c r="A62" s="21">
        <v>42582</v>
      </c>
      <c r="B62" s="20">
        <f t="shared" si="3"/>
        <v>-1373.24</v>
      </c>
      <c r="C62" s="19">
        <f t="shared" si="5"/>
        <v>0</v>
      </c>
      <c r="D62" s="20">
        <f t="shared" si="5"/>
        <v>5154.09</v>
      </c>
      <c r="E62" s="20"/>
    </row>
    <row r="63" spans="1:5" x14ac:dyDescent="0.25">
      <c r="A63" s="21">
        <v>42613</v>
      </c>
      <c r="B63" s="20">
        <f t="shared" si="3"/>
        <v>-1373.24</v>
      </c>
      <c r="C63" s="19">
        <f t="shared" si="5"/>
        <v>0</v>
      </c>
      <c r="D63" s="20">
        <f t="shared" si="5"/>
        <v>5154.09</v>
      </c>
      <c r="E63" s="20">
        <v>-9398.44</v>
      </c>
    </row>
    <row r="64" spans="1:5" x14ac:dyDescent="0.25">
      <c r="A64" s="21">
        <v>42643</v>
      </c>
      <c r="B64" s="20">
        <f t="shared" si="3"/>
        <v>-1373.24</v>
      </c>
      <c r="C64" s="19">
        <f t="shared" si="5"/>
        <v>0</v>
      </c>
      <c r="D64" s="20">
        <f t="shared" si="5"/>
        <v>5154.09</v>
      </c>
      <c r="E64" s="20"/>
    </row>
    <row r="65" spans="1:5" x14ac:dyDescent="0.25">
      <c r="A65" s="21">
        <v>42674</v>
      </c>
      <c r="B65" s="20">
        <f t="shared" si="3"/>
        <v>-1373.24</v>
      </c>
      <c r="C65" s="19">
        <f t="shared" si="5"/>
        <v>0</v>
      </c>
      <c r="D65" s="20">
        <f t="shared" si="5"/>
        <v>5154.09</v>
      </c>
      <c r="E65" s="20"/>
    </row>
    <row r="66" spans="1:5" x14ac:dyDescent="0.25">
      <c r="A66" s="21">
        <v>42704</v>
      </c>
      <c r="B66" s="20">
        <f t="shared" si="3"/>
        <v>-1373.24</v>
      </c>
      <c r="C66" s="19">
        <f t="shared" si="5"/>
        <v>0</v>
      </c>
      <c r="D66" s="20">
        <f t="shared" si="5"/>
        <v>5154.09</v>
      </c>
      <c r="E66" s="20"/>
    </row>
    <row r="67" spans="1:5" x14ac:dyDescent="0.25">
      <c r="A67" s="21">
        <v>42735</v>
      </c>
      <c r="B67" s="20">
        <f t="shared" si="3"/>
        <v>-1373.24</v>
      </c>
      <c r="C67" s="19">
        <f t="shared" si="5"/>
        <v>0</v>
      </c>
      <c r="D67" s="20">
        <f t="shared" si="5"/>
        <v>5154.09</v>
      </c>
      <c r="E67" s="20"/>
    </row>
    <row r="68" spans="1:5" x14ac:dyDescent="0.25">
      <c r="A68" s="21">
        <v>42766</v>
      </c>
      <c r="B68" s="20">
        <f t="shared" si="3"/>
        <v>-1373.24</v>
      </c>
      <c r="C68" s="19">
        <f t="shared" si="5"/>
        <v>0</v>
      </c>
      <c r="D68" s="20">
        <f t="shared" si="5"/>
        <v>5154.09</v>
      </c>
      <c r="E68" s="20"/>
    </row>
    <row r="69" spans="1:5" x14ac:dyDescent="0.25">
      <c r="A69" s="21">
        <v>42794</v>
      </c>
      <c r="B69" s="20">
        <f t="shared" si="3"/>
        <v>-1373.24</v>
      </c>
      <c r="C69" s="19">
        <f t="shared" si="5"/>
        <v>0</v>
      </c>
      <c r="D69" s="20">
        <f t="shared" si="5"/>
        <v>5154.09</v>
      </c>
      <c r="E69" s="20"/>
    </row>
    <row r="70" spans="1:5" x14ac:dyDescent="0.25">
      <c r="A70" s="21">
        <v>42795</v>
      </c>
      <c r="B70" s="20">
        <f t="shared" si="3"/>
        <v>-1373.24</v>
      </c>
      <c r="C70" s="19"/>
      <c r="D70" s="20">
        <f t="shared" ref="D70:D79" si="6">D69</f>
        <v>5154.09</v>
      </c>
      <c r="E70" s="20"/>
    </row>
    <row r="71" spans="1:5" x14ac:dyDescent="0.25">
      <c r="A71" s="21">
        <v>42826</v>
      </c>
      <c r="B71" s="20">
        <f t="shared" si="3"/>
        <v>-1373.24</v>
      </c>
      <c r="C71" s="19"/>
      <c r="D71" s="20">
        <f t="shared" si="6"/>
        <v>5154.09</v>
      </c>
      <c r="E71" s="20"/>
    </row>
    <row r="72" spans="1:5" x14ac:dyDescent="0.25">
      <c r="A72" s="21">
        <v>42856</v>
      </c>
      <c r="B72" s="20">
        <f t="shared" si="3"/>
        <v>-1373.24</v>
      </c>
      <c r="C72" s="19"/>
      <c r="D72" s="20">
        <f t="shared" si="6"/>
        <v>5154.09</v>
      </c>
      <c r="E72" s="20"/>
    </row>
    <row r="73" spans="1:5" x14ac:dyDescent="0.25">
      <c r="A73" s="21">
        <v>42887</v>
      </c>
      <c r="B73" s="20">
        <f t="shared" si="3"/>
        <v>-1373.24</v>
      </c>
      <c r="C73" s="19"/>
      <c r="D73" s="20">
        <f t="shared" si="6"/>
        <v>5154.09</v>
      </c>
      <c r="E73" s="20"/>
    </row>
    <row r="74" spans="1:5" x14ac:dyDescent="0.25">
      <c r="A74" s="21">
        <v>42917</v>
      </c>
      <c r="B74" s="20">
        <f t="shared" si="3"/>
        <v>-1373.24</v>
      </c>
      <c r="C74" s="19"/>
      <c r="D74" s="20">
        <f t="shared" si="6"/>
        <v>5154.09</v>
      </c>
      <c r="E74" s="20"/>
    </row>
    <row r="75" spans="1:5" x14ac:dyDescent="0.25">
      <c r="A75" s="21">
        <v>42948</v>
      </c>
      <c r="B75" s="20">
        <f t="shared" si="3"/>
        <v>-1373.24</v>
      </c>
      <c r="C75" s="19"/>
      <c r="D75" s="20">
        <f t="shared" si="6"/>
        <v>5154.09</v>
      </c>
      <c r="E75" s="20"/>
    </row>
    <row r="76" spans="1:5" x14ac:dyDescent="0.25">
      <c r="A76" s="21">
        <v>42979</v>
      </c>
      <c r="B76" s="20">
        <f t="shared" si="3"/>
        <v>-1373.24</v>
      </c>
      <c r="C76" s="19"/>
      <c r="D76" s="20">
        <f t="shared" si="6"/>
        <v>5154.09</v>
      </c>
      <c r="E76" s="20"/>
    </row>
    <row r="77" spans="1:5" x14ac:dyDescent="0.25">
      <c r="A77" s="21">
        <v>43009</v>
      </c>
      <c r="B77" s="20">
        <f t="shared" si="3"/>
        <v>-1373.24</v>
      </c>
      <c r="C77" s="19"/>
      <c r="D77" s="20">
        <f t="shared" si="6"/>
        <v>5154.09</v>
      </c>
      <c r="E77" s="20"/>
    </row>
    <row r="78" spans="1:5" x14ac:dyDescent="0.25">
      <c r="A78" s="21">
        <v>43040</v>
      </c>
      <c r="B78" s="20">
        <f t="shared" si="3"/>
        <v>-1373.24</v>
      </c>
      <c r="C78" s="19"/>
      <c r="D78" s="20">
        <f t="shared" si="6"/>
        <v>5154.09</v>
      </c>
      <c r="E78" s="20"/>
    </row>
    <row r="79" spans="1:5" x14ac:dyDescent="0.25">
      <c r="A79" s="21">
        <v>43070</v>
      </c>
      <c r="B79" s="20">
        <f t="shared" si="3"/>
        <v>-1373.24</v>
      </c>
      <c r="C79" s="19"/>
      <c r="D79" s="20">
        <f t="shared" si="6"/>
        <v>5154.09</v>
      </c>
      <c r="E79" s="20"/>
    </row>
    <row r="80" spans="1:5" x14ac:dyDescent="0.25">
      <c r="A80" s="22" t="s">
        <v>77</v>
      </c>
      <c r="B80" s="23">
        <f>SUM(B9:B79)</f>
        <v>-45289.169999999991</v>
      </c>
      <c r="C80" s="23">
        <f>SUM(C9:C79)</f>
        <v>316253.37</v>
      </c>
      <c r="D80" s="23">
        <f>SUM(D9:D79)</f>
        <v>169979.93999999983</v>
      </c>
      <c r="E80" s="23">
        <f>SUM(E9:E79)</f>
        <v>-92024.8</v>
      </c>
    </row>
    <row r="81" spans="1:5" x14ac:dyDescent="0.25">
      <c r="A81" s="24"/>
      <c r="B81" s="25"/>
      <c r="C81" s="25"/>
      <c r="D81" s="25"/>
    </row>
    <row r="82" spans="1:5" x14ac:dyDescent="0.25">
      <c r="C82" s="57"/>
    </row>
    <row r="83" spans="1:5" x14ac:dyDescent="0.25">
      <c r="B83" s="5" t="s">
        <v>62</v>
      </c>
      <c r="E83" s="57">
        <f>B80</f>
        <v>-45289.169999999991</v>
      </c>
    </row>
    <row r="84" spans="1:5" x14ac:dyDescent="0.25">
      <c r="B84" s="5" t="s">
        <v>63</v>
      </c>
      <c r="E84" s="58">
        <f>D80</f>
        <v>169979.93999999983</v>
      </c>
    </row>
    <row r="85" spans="1:5" x14ac:dyDescent="0.25">
      <c r="E85" s="60"/>
    </row>
    <row r="86" spans="1:5" ht="13.8" thickBot="1" x14ac:dyDescent="0.3">
      <c r="B86" s="5" t="s">
        <v>71</v>
      </c>
      <c r="E86" s="25">
        <f>SUM(E83:E84)</f>
        <v>124690.76999999984</v>
      </c>
    </row>
    <row r="87" spans="1:5" ht="13.8" thickTop="1" x14ac:dyDescent="0.25">
      <c r="E87" s="72"/>
    </row>
    <row r="88" spans="1:5" x14ac:dyDescent="0.25">
      <c r="E88" s="60"/>
    </row>
    <row r="89" spans="1:5" x14ac:dyDescent="0.25">
      <c r="E89" s="73"/>
    </row>
    <row r="90" spans="1:5" x14ac:dyDescent="0.25">
      <c r="E90" s="73"/>
    </row>
    <row r="91" spans="1:5" x14ac:dyDescent="0.25">
      <c r="C91" s="59"/>
      <c r="D91" s="59"/>
      <c r="E91" s="74"/>
    </row>
  </sheetData>
  <mergeCells count="4">
    <mergeCell ref="B2:C2"/>
    <mergeCell ref="D2:E2"/>
    <mergeCell ref="B3:C3"/>
    <mergeCell ref="D3:E3"/>
  </mergeCells>
  <phoneticPr fontId="20" type="noConversion"/>
  <pageMargins left="0.69" right="0.5" top="0.45" bottom="0.75" header="0.25" footer="0.25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E38" sqref="E38"/>
    </sheetView>
  </sheetViews>
  <sheetFormatPr defaultColWidth="11.44140625" defaultRowHeight="13.2" outlineLevelRow="2" x14ac:dyDescent="0.25"/>
  <cols>
    <col min="1" max="1" width="10.33203125" style="27" customWidth="1"/>
    <col min="2" max="2" width="11.88671875" style="27" customWidth="1"/>
    <col min="3" max="3" width="19.44140625" style="27" bestFit="1" customWidth="1"/>
    <col min="4" max="4" width="25" style="27" bestFit="1" customWidth="1"/>
    <col min="5" max="5" width="18" style="27" bestFit="1" customWidth="1"/>
    <col min="6" max="6" width="11.88671875" style="89" bestFit="1" customWidth="1"/>
    <col min="7" max="7" width="16.33203125" style="27" bestFit="1" customWidth="1"/>
    <col min="8" max="8" width="20.6640625" style="27" customWidth="1"/>
    <col min="9" max="16384" width="11.44140625" style="27"/>
  </cols>
  <sheetData>
    <row r="1" spans="1:9" x14ac:dyDescent="0.25">
      <c r="A1" s="50" t="s">
        <v>50</v>
      </c>
    </row>
    <row r="3" spans="1:9" x14ac:dyDescent="0.25">
      <c r="A3" s="26" t="s">
        <v>21</v>
      </c>
    </row>
    <row r="4" spans="1:9" x14ac:dyDescent="0.25">
      <c r="A4" s="93" t="s">
        <v>0</v>
      </c>
      <c r="B4" s="93" t="s">
        <v>1</v>
      </c>
      <c r="C4" s="93" t="s">
        <v>2</v>
      </c>
      <c r="D4" s="93" t="s">
        <v>3</v>
      </c>
      <c r="E4" s="93" t="s">
        <v>4</v>
      </c>
      <c r="F4" s="93" t="s">
        <v>5</v>
      </c>
      <c r="G4" s="94" t="s">
        <v>6</v>
      </c>
      <c r="H4" s="93" t="s">
        <v>80</v>
      </c>
    </row>
    <row r="5" spans="1:9" x14ac:dyDescent="0.25">
      <c r="A5" s="95" t="s">
        <v>22</v>
      </c>
      <c r="B5" s="95" t="s">
        <v>7</v>
      </c>
      <c r="C5" s="95" t="s">
        <v>8</v>
      </c>
      <c r="D5" s="95" t="s">
        <v>23</v>
      </c>
      <c r="E5" s="96">
        <v>-5154.09</v>
      </c>
      <c r="F5" s="97">
        <v>42302</v>
      </c>
      <c r="G5" s="95" t="s">
        <v>64</v>
      </c>
      <c r="H5" s="95" t="s">
        <v>79</v>
      </c>
    </row>
    <row r="6" spans="1:9" x14ac:dyDescent="0.25">
      <c r="A6" s="95" t="s">
        <v>22</v>
      </c>
      <c r="B6" s="95" t="s">
        <v>7</v>
      </c>
      <c r="C6" s="95" t="s">
        <v>8</v>
      </c>
      <c r="D6" s="95" t="s">
        <v>23</v>
      </c>
      <c r="E6" s="96">
        <v>-5154.09</v>
      </c>
      <c r="F6" s="97">
        <v>42333</v>
      </c>
      <c r="G6" s="95" t="s">
        <v>64</v>
      </c>
      <c r="H6" s="95" t="s">
        <v>79</v>
      </c>
    </row>
    <row r="7" spans="1:9" x14ac:dyDescent="0.25">
      <c r="A7" s="95" t="s">
        <v>22</v>
      </c>
      <c r="B7" s="95" t="s">
        <v>7</v>
      </c>
      <c r="C7" s="95" t="s">
        <v>8</v>
      </c>
      <c r="D7" s="95" t="s">
        <v>23</v>
      </c>
      <c r="E7" s="96">
        <v>-5154.09</v>
      </c>
      <c r="F7" s="97">
        <v>42363</v>
      </c>
      <c r="G7" s="95" t="s">
        <v>64</v>
      </c>
      <c r="H7" s="95" t="s">
        <v>79</v>
      </c>
    </row>
    <row r="8" spans="1:9" x14ac:dyDescent="0.25">
      <c r="A8" s="95" t="s">
        <v>22</v>
      </c>
      <c r="B8" s="95" t="s">
        <v>7</v>
      </c>
      <c r="C8" s="95" t="s">
        <v>8</v>
      </c>
      <c r="D8" s="95" t="s">
        <v>23</v>
      </c>
      <c r="E8" s="96">
        <v>-5154.09</v>
      </c>
      <c r="F8" s="97">
        <v>42394</v>
      </c>
      <c r="G8" s="95" t="s">
        <v>64</v>
      </c>
      <c r="H8" s="95" t="s">
        <v>79</v>
      </c>
    </row>
    <row r="9" spans="1:9" x14ac:dyDescent="0.25">
      <c r="A9" s="95" t="s">
        <v>22</v>
      </c>
      <c r="B9" s="95" t="s">
        <v>7</v>
      </c>
      <c r="C9" s="95" t="s">
        <v>8</v>
      </c>
      <c r="D9" s="95" t="s">
        <v>23</v>
      </c>
      <c r="E9" s="96">
        <v>-5154.09</v>
      </c>
      <c r="F9" s="98">
        <v>42425</v>
      </c>
      <c r="G9" s="95" t="s">
        <v>64</v>
      </c>
      <c r="H9" s="95" t="s">
        <v>79</v>
      </c>
    </row>
    <row r="10" spans="1:9" x14ac:dyDescent="0.25">
      <c r="A10" s="95" t="s">
        <v>22</v>
      </c>
      <c r="B10" s="95" t="s">
        <v>7</v>
      </c>
      <c r="C10" s="95" t="s">
        <v>8</v>
      </c>
      <c r="D10" s="95" t="s">
        <v>23</v>
      </c>
      <c r="E10" s="96">
        <v>-5154.09</v>
      </c>
      <c r="F10" s="97">
        <v>42454</v>
      </c>
      <c r="G10" s="95" t="s">
        <v>64</v>
      </c>
      <c r="H10" s="95" t="s">
        <v>79</v>
      </c>
    </row>
    <row r="11" spans="1:9" x14ac:dyDescent="0.25">
      <c r="A11" s="95" t="s">
        <v>22</v>
      </c>
      <c r="B11" s="95" t="s">
        <v>7</v>
      </c>
      <c r="C11" s="95" t="s">
        <v>8</v>
      </c>
      <c r="D11" s="95" t="s">
        <v>23</v>
      </c>
      <c r="E11" s="96">
        <v>-5154.09</v>
      </c>
      <c r="F11" s="97">
        <v>42485</v>
      </c>
      <c r="G11" s="95" t="s">
        <v>64</v>
      </c>
      <c r="H11" s="95" t="s">
        <v>79</v>
      </c>
    </row>
    <row r="12" spans="1:9" x14ac:dyDescent="0.25">
      <c r="A12" s="99" t="s">
        <v>22</v>
      </c>
      <c r="B12" s="99" t="s">
        <v>7</v>
      </c>
      <c r="C12" s="99" t="s">
        <v>8</v>
      </c>
      <c r="D12" s="99" t="s">
        <v>23</v>
      </c>
      <c r="E12" s="100">
        <v>-5154.09</v>
      </c>
      <c r="F12" s="97">
        <v>42515</v>
      </c>
      <c r="G12" s="99" t="s">
        <v>64</v>
      </c>
      <c r="H12" s="99" t="s">
        <v>79</v>
      </c>
    </row>
    <row r="13" spans="1:9" x14ac:dyDescent="0.25">
      <c r="A13" s="95" t="s">
        <v>22</v>
      </c>
      <c r="B13" s="95" t="s">
        <v>7</v>
      </c>
      <c r="C13" s="95" t="s">
        <v>8</v>
      </c>
      <c r="D13" s="95" t="s">
        <v>23</v>
      </c>
      <c r="E13" s="96">
        <v>-5154.09</v>
      </c>
      <c r="F13" s="97">
        <v>42546</v>
      </c>
      <c r="G13" s="95" t="s">
        <v>64</v>
      </c>
      <c r="H13" s="95" t="s">
        <v>79</v>
      </c>
    </row>
    <row r="14" spans="1:9" x14ac:dyDescent="0.25">
      <c r="A14" s="95" t="s">
        <v>22</v>
      </c>
      <c r="B14" s="95" t="s">
        <v>7</v>
      </c>
      <c r="C14" s="95" t="s">
        <v>8</v>
      </c>
      <c r="D14" s="95" t="s">
        <v>23</v>
      </c>
      <c r="E14" s="96">
        <v>-5154.09</v>
      </c>
      <c r="F14" s="97">
        <v>42576</v>
      </c>
      <c r="G14" s="95" t="s">
        <v>64</v>
      </c>
      <c r="H14" s="95" t="s">
        <v>79</v>
      </c>
    </row>
    <row r="15" spans="1:9" x14ac:dyDescent="0.25">
      <c r="A15" s="95" t="s">
        <v>22</v>
      </c>
      <c r="B15" s="95" t="s">
        <v>7</v>
      </c>
      <c r="C15" s="95" t="s">
        <v>8</v>
      </c>
      <c r="D15" s="95" t="s">
        <v>23</v>
      </c>
      <c r="E15" s="96">
        <v>-5154.09</v>
      </c>
      <c r="F15" s="97">
        <v>42607</v>
      </c>
      <c r="G15" s="95" t="s">
        <v>64</v>
      </c>
      <c r="H15" s="95" t="s">
        <v>79</v>
      </c>
    </row>
    <row r="16" spans="1:9" x14ac:dyDescent="0.25">
      <c r="A16" s="102" t="s">
        <v>22</v>
      </c>
      <c r="B16" s="102" t="s">
        <v>7</v>
      </c>
      <c r="C16" s="102" t="s">
        <v>8</v>
      </c>
      <c r="D16" s="102" t="s">
        <v>23</v>
      </c>
      <c r="E16" s="103">
        <v>-5154.09</v>
      </c>
      <c r="F16" s="104">
        <v>42638</v>
      </c>
      <c r="G16" s="102" t="s">
        <v>64</v>
      </c>
      <c r="H16" s="102" t="s">
        <v>79</v>
      </c>
      <c r="I16" s="92"/>
    </row>
    <row r="17" spans="1:9" ht="13.8" thickBot="1" x14ac:dyDescent="0.3">
      <c r="A17" s="63"/>
      <c r="B17" s="63"/>
      <c r="C17" s="63"/>
      <c r="D17" s="63"/>
      <c r="E17" s="101">
        <f>SUM(E5:E16)</f>
        <v>-61849.079999999987</v>
      </c>
      <c r="F17" s="64"/>
      <c r="G17" s="105"/>
    </row>
    <row r="18" spans="1:9" ht="13.8" thickTop="1" x14ac:dyDescent="0.25">
      <c r="G18" s="71"/>
    </row>
    <row r="19" spans="1:9" x14ac:dyDescent="0.25">
      <c r="A19" s="30" t="s">
        <v>24</v>
      </c>
      <c r="G19" s="71"/>
    </row>
    <row r="20" spans="1:9" x14ac:dyDescent="0.25">
      <c r="A20" s="93" t="s">
        <v>0</v>
      </c>
      <c r="B20" s="93" t="s">
        <v>1</v>
      </c>
      <c r="C20" s="93" t="s">
        <v>2</v>
      </c>
      <c r="D20" s="93" t="s">
        <v>3</v>
      </c>
      <c r="E20" s="93" t="s">
        <v>4</v>
      </c>
      <c r="F20" s="93" t="s">
        <v>5</v>
      </c>
      <c r="G20" s="94" t="s">
        <v>6</v>
      </c>
      <c r="H20" s="93" t="s">
        <v>80</v>
      </c>
    </row>
    <row r="21" spans="1:9" outlineLevel="2" x14ac:dyDescent="0.25">
      <c r="A21" s="95" t="s">
        <v>25</v>
      </c>
      <c r="B21" s="95" t="s">
        <v>7</v>
      </c>
      <c r="C21" s="95" t="s">
        <v>8</v>
      </c>
      <c r="D21" s="95" t="s">
        <v>26</v>
      </c>
      <c r="E21" s="96">
        <v>1373.24</v>
      </c>
      <c r="F21" s="97">
        <v>42302</v>
      </c>
      <c r="G21" s="95" t="s">
        <v>7</v>
      </c>
      <c r="H21" s="95" t="s">
        <v>8</v>
      </c>
    </row>
    <row r="22" spans="1:9" outlineLevel="2" x14ac:dyDescent="0.25">
      <c r="A22" s="95" t="s">
        <v>25</v>
      </c>
      <c r="B22" s="95" t="s">
        <v>7</v>
      </c>
      <c r="C22" s="95" t="s">
        <v>8</v>
      </c>
      <c r="D22" s="95" t="s">
        <v>26</v>
      </c>
      <c r="E22" s="96">
        <v>1373.24</v>
      </c>
      <c r="F22" s="97">
        <v>42333</v>
      </c>
      <c r="G22" s="95" t="s">
        <v>7</v>
      </c>
      <c r="H22" s="95" t="s">
        <v>8</v>
      </c>
    </row>
    <row r="23" spans="1:9" outlineLevel="2" x14ac:dyDescent="0.25">
      <c r="A23" s="95" t="s">
        <v>25</v>
      </c>
      <c r="B23" s="95" t="s">
        <v>7</v>
      </c>
      <c r="C23" s="95" t="s">
        <v>8</v>
      </c>
      <c r="D23" s="95" t="s">
        <v>26</v>
      </c>
      <c r="E23" s="96">
        <v>1373.24</v>
      </c>
      <c r="F23" s="97">
        <v>42363</v>
      </c>
      <c r="G23" s="95" t="s">
        <v>7</v>
      </c>
      <c r="H23" s="95" t="s">
        <v>8</v>
      </c>
    </row>
    <row r="24" spans="1:9" outlineLevel="2" x14ac:dyDescent="0.25">
      <c r="A24" s="95" t="s">
        <v>25</v>
      </c>
      <c r="B24" s="95" t="s">
        <v>7</v>
      </c>
      <c r="C24" s="95" t="s">
        <v>8</v>
      </c>
      <c r="D24" s="95" t="s">
        <v>26</v>
      </c>
      <c r="E24" s="96">
        <v>1373.24</v>
      </c>
      <c r="F24" s="97">
        <v>42394</v>
      </c>
      <c r="G24" s="95" t="s">
        <v>7</v>
      </c>
      <c r="H24" s="95" t="s">
        <v>8</v>
      </c>
    </row>
    <row r="25" spans="1:9" outlineLevel="2" x14ac:dyDescent="0.25">
      <c r="A25" s="95" t="s">
        <v>25</v>
      </c>
      <c r="B25" s="95" t="s">
        <v>7</v>
      </c>
      <c r="C25" s="95" t="s">
        <v>8</v>
      </c>
      <c r="D25" s="95" t="s">
        <v>26</v>
      </c>
      <c r="E25" s="96">
        <v>1373.24</v>
      </c>
      <c r="F25" s="97">
        <v>42425</v>
      </c>
      <c r="G25" s="95" t="s">
        <v>7</v>
      </c>
      <c r="H25" s="95" t="s">
        <v>8</v>
      </c>
    </row>
    <row r="26" spans="1:9" outlineLevel="2" x14ac:dyDescent="0.25">
      <c r="A26" s="95" t="s">
        <v>25</v>
      </c>
      <c r="B26" s="95" t="s">
        <v>7</v>
      </c>
      <c r="C26" s="95" t="s">
        <v>8</v>
      </c>
      <c r="D26" s="95" t="s">
        <v>26</v>
      </c>
      <c r="E26" s="96">
        <v>1373.24</v>
      </c>
      <c r="F26" s="97">
        <v>42454</v>
      </c>
      <c r="G26" s="95" t="s">
        <v>7</v>
      </c>
      <c r="H26" s="95" t="s">
        <v>8</v>
      </c>
      <c r="I26" s="91"/>
    </row>
    <row r="27" spans="1:9" outlineLevel="2" x14ac:dyDescent="0.25">
      <c r="A27" s="95" t="s">
        <v>25</v>
      </c>
      <c r="B27" s="95" t="s">
        <v>7</v>
      </c>
      <c r="C27" s="95" t="s">
        <v>8</v>
      </c>
      <c r="D27" s="95" t="s">
        <v>26</v>
      </c>
      <c r="E27" s="96">
        <v>1373.24</v>
      </c>
      <c r="F27" s="97">
        <v>42485</v>
      </c>
      <c r="G27" s="95" t="s">
        <v>7</v>
      </c>
      <c r="H27" s="95" t="s">
        <v>8</v>
      </c>
    </row>
    <row r="28" spans="1:9" outlineLevel="2" x14ac:dyDescent="0.25">
      <c r="A28" s="95" t="s">
        <v>25</v>
      </c>
      <c r="B28" s="95" t="s">
        <v>7</v>
      </c>
      <c r="C28" s="95" t="s">
        <v>8</v>
      </c>
      <c r="D28" s="95" t="s">
        <v>26</v>
      </c>
      <c r="E28" s="96">
        <v>1373.24</v>
      </c>
      <c r="F28" s="97">
        <v>42515</v>
      </c>
      <c r="G28" s="95" t="s">
        <v>7</v>
      </c>
      <c r="H28" s="95" t="s">
        <v>8</v>
      </c>
    </row>
    <row r="29" spans="1:9" outlineLevel="2" x14ac:dyDescent="0.25">
      <c r="A29" s="95" t="s">
        <v>25</v>
      </c>
      <c r="B29" s="95" t="s">
        <v>7</v>
      </c>
      <c r="C29" s="95" t="s">
        <v>8</v>
      </c>
      <c r="D29" s="95" t="s">
        <v>26</v>
      </c>
      <c r="E29" s="96">
        <v>1373.24</v>
      </c>
      <c r="F29" s="97">
        <v>42546</v>
      </c>
      <c r="G29" s="95" t="s">
        <v>7</v>
      </c>
      <c r="H29" s="95" t="s">
        <v>8</v>
      </c>
    </row>
    <row r="30" spans="1:9" outlineLevel="2" x14ac:dyDescent="0.25">
      <c r="A30" s="95" t="s">
        <v>25</v>
      </c>
      <c r="B30" s="95" t="s">
        <v>7</v>
      </c>
      <c r="C30" s="95" t="s">
        <v>8</v>
      </c>
      <c r="D30" s="95" t="s">
        <v>26</v>
      </c>
      <c r="E30" s="96">
        <v>1373.24</v>
      </c>
      <c r="F30" s="97">
        <v>42576</v>
      </c>
      <c r="G30" s="95" t="s">
        <v>7</v>
      </c>
      <c r="H30" s="95" t="s">
        <v>8</v>
      </c>
    </row>
    <row r="31" spans="1:9" outlineLevel="2" x14ac:dyDescent="0.25">
      <c r="A31" s="95" t="s">
        <v>25</v>
      </c>
      <c r="B31" s="95" t="s">
        <v>7</v>
      </c>
      <c r="C31" s="95" t="s">
        <v>8</v>
      </c>
      <c r="D31" s="95" t="s">
        <v>26</v>
      </c>
      <c r="E31" s="96">
        <v>1373.24</v>
      </c>
      <c r="F31" s="97">
        <v>42607</v>
      </c>
      <c r="G31" s="95" t="s">
        <v>7</v>
      </c>
      <c r="H31" s="95" t="s">
        <v>8</v>
      </c>
    </row>
    <row r="32" spans="1:9" outlineLevel="2" x14ac:dyDescent="0.25">
      <c r="A32" s="95" t="s">
        <v>25</v>
      </c>
      <c r="B32" s="95" t="s">
        <v>7</v>
      </c>
      <c r="C32" s="95" t="s">
        <v>8</v>
      </c>
      <c r="D32" s="95" t="s">
        <v>26</v>
      </c>
      <c r="E32" s="96">
        <v>1373.24</v>
      </c>
      <c r="F32" s="97">
        <v>42638</v>
      </c>
      <c r="G32" s="95" t="s">
        <v>7</v>
      </c>
      <c r="H32" s="102" t="s">
        <v>8</v>
      </c>
    </row>
    <row r="33" spans="1:7" ht="13.8" outlineLevel="1" thickBot="1" x14ac:dyDescent="0.3">
      <c r="A33" s="28"/>
      <c r="B33" s="28"/>
      <c r="C33" s="28"/>
      <c r="D33" s="28"/>
      <c r="E33" s="90">
        <f>SUM(E21:E32)</f>
        <v>16478.88</v>
      </c>
      <c r="F33" s="29"/>
      <c r="G33" s="105"/>
    </row>
    <row r="34" spans="1:7" ht="13.8" thickTop="1" x14ac:dyDescent="0.25">
      <c r="A34" s="63"/>
      <c r="B34" s="63"/>
      <c r="C34" s="63"/>
      <c r="D34" s="63"/>
      <c r="E34" s="65"/>
      <c r="F34" s="64"/>
      <c r="G34" s="63"/>
    </row>
    <row r="36" spans="1:7" x14ac:dyDescent="0.25">
      <c r="E36" s="62">
        <f>E17</f>
        <v>-61849.079999999987</v>
      </c>
    </row>
    <row r="37" spans="1:7" x14ac:dyDescent="0.25">
      <c r="E37" s="61">
        <f>E33</f>
        <v>16478.88</v>
      </c>
    </row>
    <row r="38" spans="1:7" ht="13.8" thickBot="1" x14ac:dyDescent="0.3">
      <c r="E38" s="66">
        <f>SUM(E36:E37)</f>
        <v>-45370.199999999983</v>
      </c>
    </row>
    <row r="39" spans="1:7" ht="13.8" thickTop="1" x14ac:dyDescent="0.25"/>
  </sheetData>
  <pageMargins left="0.75" right="0.75" top="1" bottom="1" header="0.5" footer="0.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2" workbookViewId="0">
      <selection activeCell="K35" sqref="K35"/>
    </sheetView>
  </sheetViews>
  <sheetFormatPr defaultColWidth="9.109375" defaultRowHeight="13.2" x14ac:dyDescent="0.25"/>
  <cols>
    <col min="1" max="1" width="12.109375" style="78" customWidth="1"/>
    <col min="2" max="2" width="7.109375" style="78" bestFit="1" customWidth="1"/>
    <col min="3" max="3" width="10.33203125" style="78" bestFit="1" customWidth="1"/>
    <col min="4" max="4" width="12.33203125" style="78" customWidth="1"/>
    <col min="5" max="5" width="11.5546875" style="78" customWidth="1"/>
    <col min="6" max="6" width="4" style="78" customWidth="1"/>
    <col min="7" max="7" width="3.44140625" style="78" customWidth="1"/>
    <col min="8" max="8" width="13.109375" style="78" customWidth="1"/>
    <col min="9" max="12" width="10.33203125" style="78" bestFit="1" customWidth="1"/>
    <col min="13" max="16384" width="9.109375" style="78"/>
  </cols>
  <sheetData>
    <row r="1" spans="1:5" x14ac:dyDescent="0.25">
      <c r="A1" s="77" t="s">
        <v>60</v>
      </c>
    </row>
    <row r="2" spans="1:5" x14ac:dyDescent="0.25">
      <c r="A2" s="79" t="s">
        <v>61</v>
      </c>
    </row>
    <row r="3" spans="1:5" x14ac:dyDescent="0.25">
      <c r="A3" s="79"/>
    </row>
    <row r="4" spans="1:5" x14ac:dyDescent="0.25">
      <c r="A4" s="84">
        <v>2015</v>
      </c>
    </row>
    <row r="5" spans="1:5" x14ac:dyDescent="0.25">
      <c r="A5" s="79" t="s">
        <v>28</v>
      </c>
    </row>
    <row r="6" spans="1:5" ht="26.4" x14ac:dyDescent="0.25">
      <c r="A6" s="80" t="s">
        <v>29</v>
      </c>
      <c r="B6" s="80" t="s">
        <v>30</v>
      </c>
      <c r="C6" s="80" t="s">
        <v>31</v>
      </c>
      <c r="D6" s="80" t="s">
        <v>32</v>
      </c>
      <c r="E6" s="81" t="s">
        <v>53</v>
      </c>
    </row>
    <row r="7" spans="1:5" x14ac:dyDescent="0.25">
      <c r="A7" s="78" t="s">
        <v>33</v>
      </c>
      <c r="B7" s="82">
        <v>0</v>
      </c>
      <c r="C7" s="82">
        <v>0</v>
      </c>
      <c r="D7" s="82">
        <v>0</v>
      </c>
      <c r="E7" s="82">
        <v>-12331.41</v>
      </c>
    </row>
    <row r="8" spans="1:5" x14ac:dyDescent="0.25">
      <c r="A8" s="78" t="s">
        <v>15</v>
      </c>
      <c r="B8" s="82">
        <v>0</v>
      </c>
      <c r="C8" s="82">
        <v>1373.24</v>
      </c>
      <c r="D8" s="82">
        <v>-1373.24</v>
      </c>
      <c r="E8" s="82">
        <v>-13704.65</v>
      </c>
    </row>
    <row r="9" spans="1:5" x14ac:dyDescent="0.25">
      <c r="A9" s="78" t="s">
        <v>34</v>
      </c>
      <c r="B9" s="82">
        <v>0</v>
      </c>
      <c r="C9" s="82">
        <v>1373.24</v>
      </c>
      <c r="D9" s="82">
        <v>-1373.24</v>
      </c>
      <c r="E9" s="82">
        <v>-15077.89</v>
      </c>
    </row>
    <row r="10" spans="1:5" x14ac:dyDescent="0.25">
      <c r="A10" s="78" t="s">
        <v>35</v>
      </c>
      <c r="B10" s="82">
        <v>0</v>
      </c>
      <c r="C10" s="82">
        <v>1373.24</v>
      </c>
      <c r="D10" s="82">
        <v>-1373.24</v>
      </c>
      <c r="E10" s="82">
        <v>-16451.13</v>
      </c>
    </row>
    <row r="11" spans="1:5" x14ac:dyDescent="0.25">
      <c r="A11" s="78" t="s">
        <v>36</v>
      </c>
      <c r="B11" s="82">
        <v>0</v>
      </c>
      <c r="C11" s="82">
        <v>1373.24</v>
      </c>
      <c r="D11" s="82">
        <v>-1373.24</v>
      </c>
      <c r="E11" s="82">
        <v>-17824.37</v>
      </c>
    </row>
    <row r="12" spans="1:5" x14ac:dyDescent="0.25">
      <c r="A12" s="78" t="s">
        <v>37</v>
      </c>
      <c r="B12" s="82">
        <v>0</v>
      </c>
      <c r="C12" s="82">
        <v>1373.24</v>
      </c>
      <c r="D12" s="82">
        <v>-1373.24</v>
      </c>
      <c r="E12" s="82">
        <v>-19197.61</v>
      </c>
    </row>
    <row r="13" spans="1:5" x14ac:dyDescent="0.25">
      <c r="A13" s="78" t="s">
        <v>38</v>
      </c>
      <c r="B13" s="82">
        <v>0</v>
      </c>
      <c r="C13" s="82">
        <v>1373.24</v>
      </c>
      <c r="D13" s="82">
        <v>-1373.24</v>
      </c>
      <c r="E13" s="82">
        <v>-20570.849999999999</v>
      </c>
    </row>
    <row r="14" spans="1:5" x14ac:dyDescent="0.25">
      <c r="A14" s="78" t="s">
        <v>39</v>
      </c>
      <c r="B14" s="82">
        <v>0</v>
      </c>
      <c r="C14" s="82">
        <v>1373.24</v>
      </c>
      <c r="D14" s="82">
        <v>-1373.24</v>
      </c>
      <c r="E14" s="82">
        <v>-21944.09</v>
      </c>
    </row>
    <row r="15" spans="1:5" x14ac:dyDescent="0.25">
      <c r="A15" s="78" t="s">
        <v>40</v>
      </c>
      <c r="B15" s="82">
        <v>0</v>
      </c>
      <c r="C15" s="82">
        <v>1373.24</v>
      </c>
      <c r="D15" s="82">
        <v>-1373.24</v>
      </c>
      <c r="E15" s="82">
        <v>-23317.33</v>
      </c>
    </row>
    <row r="16" spans="1:5" x14ac:dyDescent="0.25">
      <c r="A16" s="78" t="s">
        <v>41</v>
      </c>
      <c r="B16" s="82">
        <v>0</v>
      </c>
      <c r="C16" s="82">
        <v>1373.24</v>
      </c>
      <c r="D16" s="82">
        <v>-1373.24</v>
      </c>
      <c r="E16" s="82">
        <v>-24690.57</v>
      </c>
    </row>
    <row r="17" spans="1:12" x14ac:dyDescent="0.25">
      <c r="A17" s="78" t="s">
        <v>42</v>
      </c>
      <c r="B17" s="82">
        <v>0</v>
      </c>
      <c r="C17" s="82">
        <v>0</v>
      </c>
      <c r="D17" s="82">
        <v>0</v>
      </c>
      <c r="E17" s="82">
        <v>-24690.57</v>
      </c>
    </row>
    <row r="18" spans="1:12" x14ac:dyDescent="0.25">
      <c r="A18" s="78" t="s">
        <v>43</v>
      </c>
      <c r="B18" s="82">
        <v>0</v>
      </c>
      <c r="C18" s="82">
        <v>0</v>
      </c>
      <c r="D18" s="82">
        <v>0</v>
      </c>
      <c r="E18" s="82">
        <v>-24690.57</v>
      </c>
    </row>
    <row r="19" spans="1:12" x14ac:dyDescent="0.25">
      <c r="A19" s="78" t="s">
        <v>44</v>
      </c>
      <c r="B19" s="82">
        <v>0</v>
      </c>
      <c r="C19" s="82">
        <v>0</v>
      </c>
      <c r="D19" s="82">
        <v>0</v>
      </c>
      <c r="E19" s="82">
        <v>-24690.57</v>
      </c>
    </row>
    <row r="20" spans="1:12" x14ac:dyDescent="0.25">
      <c r="A20" s="78" t="s">
        <v>45</v>
      </c>
      <c r="B20" s="82">
        <v>0</v>
      </c>
      <c r="C20" s="82">
        <v>0</v>
      </c>
      <c r="D20" s="82">
        <v>0</v>
      </c>
      <c r="E20" s="82">
        <v>-24690.57</v>
      </c>
    </row>
    <row r="21" spans="1:12" x14ac:dyDescent="0.25">
      <c r="A21" s="78" t="s">
        <v>46</v>
      </c>
      <c r="B21" s="82">
        <v>0</v>
      </c>
      <c r="C21" s="82">
        <v>0</v>
      </c>
      <c r="D21" s="82">
        <v>0</v>
      </c>
      <c r="E21" s="82">
        <v>-24690.57</v>
      </c>
    </row>
    <row r="22" spans="1:12" x14ac:dyDescent="0.25">
      <c r="A22" s="78" t="s">
        <v>47</v>
      </c>
      <c r="B22" s="82">
        <v>0</v>
      </c>
      <c r="C22" s="82">
        <v>0</v>
      </c>
      <c r="D22" s="82">
        <v>0</v>
      </c>
      <c r="E22" s="82">
        <v>-24690.57</v>
      </c>
    </row>
    <row r="23" spans="1:12" x14ac:dyDescent="0.25">
      <c r="A23" s="78" t="s">
        <v>48</v>
      </c>
      <c r="B23" s="82">
        <v>0</v>
      </c>
      <c r="C23" s="82">
        <v>0</v>
      </c>
      <c r="D23" s="82">
        <v>0</v>
      </c>
      <c r="E23" s="82">
        <v>-24690.57</v>
      </c>
    </row>
    <row r="24" spans="1:12" x14ac:dyDescent="0.25">
      <c r="A24" s="78" t="s">
        <v>49</v>
      </c>
      <c r="B24" s="82">
        <v>0</v>
      </c>
      <c r="C24" s="82">
        <v>12359.16</v>
      </c>
      <c r="D24" s="82">
        <v>-12359.16</v>
      </c>
      <c r="E24" s="82">
        <v>-24690.57</v>
      </c>
    </row>
    <row r="25" spans="1:12" x14ac:dyDescent="0.25">
      <c r="A25" s="79"/>
    </row>
    <row r="26" spans="1:12" x14ac:dyDescent="0.25">
      <c r="A26" s="84">
        <v>2015</v>
      </c>
      <c r="H26" s="84">
        <v>2012</v>
      </c>
    </row>
    <row r="27" spans="1:12" x14ac:dyDescent="0.25">
      <c r="A27" s="79" t="s">
        <v>28</v>
      </c>
      <c r="H27" s="79" t="s">
        <v>28</v>
      </c>
    </row>
    <row r="28" spans="1:12" ht="26.4" x14ac:dyDescent="0.25">
      <c r="A28" s="80" t="s">
        <v>29</v>
      </c>
      <c r="B28" s="80" t="s">
        <v>30</v>
      </c>
      <c r="C28" s="80" t="s">
        <v>31</v>
      </c>
      <c r="D28" s="80" t="s">
        <v>32</v>
      </c>
      <c r="E28" s="81" t="s">
        <v>53</v>
      </c>
      <c r="H28" s="80" t="s">
        <v>29</v>
      </c>
      <c r="I28" s="80" t="s">
        <v>30</v>
      </c>
      <c r="J28" s="80" t="s">
        <v>31</v>
      </c>
      <c r="K28" s="80" t="s">
        <v>32</v>
      </c>
      <c r="L28" s="81" t="s">
        <v>53</v>
      </c>
    </row>
    <row r="29" spans="1:12" x14ac:dyDescent="0.25">
      <c r="A29" s="78" t="s">
        <v>33</v>
      </c>
      <c r="B29" s="82">
        <v>0</v>
      </c>
      <c r="C29" s="82">
        <v>0</v>
      </c>
      <c r="D29" s="82">
        <v>0</v>
      </c>
      <c r="E29" s="82">
        <v>4147.47</v>
      </c>
      <c r="H29" s="78" t="s">
        <v>33</v>
      </c>
      <c r="I29" s="82">
        <v>0</v>
      </c>
      <c r="J29" s="82">
        <v>0</v>
      </c>
      <c r="K29" s="82">
        <v>0</v>
      </c>
      <c r="L29" s="82">
        <v>0</v>
      </c>
    </row>
    <row r="30" spans="1:12" x14ac:dyDescent="0.25">
      <c r="A30" s="78" t="s">
        <v>15</v>
      </c>
      <c r="B30" s="82">
        <v>0</v>
      </c>
      <c r="C30" s="82">
        <v>1373.24</v>
      </c>
      <c r="D30" s="82">
        <v>-1373.24</v>
      </c>
      <c r="E30" s="82">
        <v>2774.23</v>
      </c>
      <c r="H30" s="78" t="s">
        <v>15</v>
      </c>
      <c r="I30" s="82">
        <v>0</v>
      </c>
      <c r="J30" s="82">
        <v>0</v>
      </c>
      <c r="K30" s="82">
        <v>0</v>
      </c>
      <c r="L30" s="82">
        <v>0</v>
      </c>
    </row>
    <row r="31" spans="1:12" x14ac:dyDescent="0.25">
      <c r="A31" s="78" t="s">
        <v>34</v>
      </c>
      <c r="B31" s="82">
        <v>0</v>
      </c>
      <c r="C31" s="82">
        <v>1373.24</v>
      </c>
      <c r="D31" s="82">
        <v>-1373.24</v>
      </c>
      <c r="E31" s="82">
        <v>1400.99</v>
      </c>
      <c r="H31" s="78" t="s">
        <v>34</v>
      </c>
      <c r="I31" s="82">
        <v>0</v>
      </c>
      <c r="J31" s="82">
        <v>0</v>
      </c>
      <c r="K31" s="82">
        <v>0</v>
      </c>
      <c r="L31" s="82">
        <v>0</v>
      </c>
    </row>
    <row r="32" spans="1:12" x14ac:dyDescent="0.25">
      <c r="A32" s="78" t="s">
        <v>35</v>
      </c>
      <c r="B32" s="82">
        <v>0</v>
      </c>
      <c r="C32" s="82">
        <v>1373.24</v>
      </c>
      <c r="D32" s="82">
        <v>-1373.24</v>
      </c>
      <c r="E32" s="82">
        <v>27.75</v>
      </c>
      <c r="H32" s="78" t="s">
        <v>35</v>
      </c>
      <c r="I32" s="82">
        <v>0</v>
      </c>
      <c r="J32" s="82">
        <v>0</v>
      </c>
      <c r="K32" s="82">
        <v>0</v>
      </c>
      <c r="L32" s="82">
        <v>0</v>
      </c>
    </row>
    <row r="33" spans="1:12" x14ac:dyDescent="0.25">
      <c r="A33" s="78" t="s">
        <v>36</v>
      </c>
      <c r="B33" s="82">
        <v>0</v>
      </c>
      <c r="C33" s="82">
        <v>1373.24</v>
      </c>
      <c r="D33" s="82">
        <v>-1373.24</v>
      </c>
      <c r="E33" s="82">
        <v>-1345.49</v>
      </c>
      <c r="H33" s="78" t="s">
        <v>36</v>
      </c>
      <c r="I33" s="82">
        <v>0</v>
      </c>
      <c r="J33" s="82">
        <v>0</v>
      </c>
      <c r="K33" s="82">
        <v>0</v>
      </c>
      <c r="L33" s="82">
        <v>0</v>
      </c>
    </row>
    <row r="34" spans="1:12" x14ac:dyDescent="0.25">
      <c r="A34" s="78" t="s">
        <v>37</v>
      </c>
      <c r="B34" s="82">
        <v>0</v>
      </c>
      <c r="C34" s="82">
        <v>1373.24</v>
      </c>
      <c r="D34" s="82">
        <v>-1373.24</v>
      </c>
      <c r="E34" s="82">
        <v>-2718.73</v>
      </c>
      <c r="H34" s="78" t="s">
        <v>37</v>
      </c>
      <c r="I34" s="82">
        <v>49436.47</v>
      </c>
      <c r="J34" s="82">
        <v>2718.56</v>
      </c>
      <c r="K34" s="82">
        <v>46717.91</v>
      </c>
      <c r="L34" s="82">
        <v>46717.91</v>
      </c>
    </row>
    <row r="35" spans="1:12" x14ac:dyDescent="0.25">
      <c r="A35" s="78" t="s">
        <v>38</v>
      </c>
      <c r="B35" s="82">
        <v>0</v>
      </c>
      <c r="C35" s="82">
        <v>1373.24</v>
      </c>
      <c r="D35" s="82">
        <v>-1373.24</v>
      </c>
      <c r="E35" s="82">
        <v>-4091.97</v>
      </c>
      <c r="H35" s="78" t="s">
        <v>38</v>
      </c>
      <c r="I35" s="82">
        <v>0</v>
      </c>
      <c r="J35" s="82">
        <v>1373.24</v>
      </c>
      <c r="K35" s="82">
        <v>-1373.24</v>
      </c>
      <c r="L35" s="82">
        <v>45344.67</v>
      </c>
    </row>
    <row r="36" spans="1:12" x14ac:dyDescent="0.25">
      <c r="A36" s="78" t="s">
        <v>39</v>
      </c>
      <c r="B36" s="82">
        <v>0</v>
      </c>
      <c r="C36" s="82">
        <v>1373.24</v>
      </c>
      <c r="D36" s="82">
        <v>-1373.24</v>
      </c>
      <c r="E36" s="82">
        <v>-5465.21</v>
      </c>
      <c r="H36" s="78" t="s">
        <v>39</v>
      </c>
      <c r="I36" s="82">
        <v>0</v>
      </c>
      <c r="J36" s="82">
        <v>1373.24</v>
      </c>
      <c r="K36" s="82">
        <v>-1373.24</v>
      </c>
      <c r="L36" s="82">
        <v>43971.43</v>
      </c>
    </row>
    <row r="37" spans="1:12" x14ac:dyDescent="0.25">
      <c r="A37" s="78" t="s">
        <v>40</v>
      </c>
      <c r="B37" s="82">
        <v>0</v>
      </c>
      <c r="C37" s="82">
        <v>1373.24</v>
      </c>
      <c r="D37" s="82">
        <v>-1373.24</v>
      </c>
      <c r="E37" s="82">
        <v>-6838.45</v>
      </c>
      <c r="H37" s="78" t="s">
        <v>40</v>
      </c>
      <c r="I37" s="82">
        <v>0</v>
      </c>
      <c r="J37" s="82">
        <v>1373.24</v>
      </c>
      <c r="K37" s="82">
        <v>-1373.24</v>
      </c>
      <c r="L37" s="82">
        <v>42598.19</v>
      </c>
    </row>
    <row r="38" spans="1:12" x14ac:dyDescent="0.25">
      <c r="A38" s="78" t="s">
        <v>41</v>
      </c>
      <c r="B38" s="82">
        <v>0</v>
      </c>
      <c r="C38" s="82">
        <v>1373.24</v>
      </c>
      <c r="D38" s="82">
        <v>-1373.24</v>
      </c>
      <c r="E38" s="82">
        <v>-8211.69</v>
      </c>
      <c r="H38" s="78" t="s">
        <v>41</v>
      </c>
      <c r="I38" s="82">
        <v>0</v>
      </c>
      <c r="J38" s="82">
        <v>1373.24</v>
      </c>
      <c r="K38" s="82">
        <v>-1373.24</v>
      </c>
      <c r="L38" s="82">
        <v>41224.949999999997</v>
      </c>
    </row>
    <row r="39" spans="1:12" x14ac:dyDescent="0.25">
      <c r="A39" s="78" t="s">
        <v>42</v>
      </c>
      <c r="B39" s="82">
        <v>0</v>
      </c>
      <c r="C39" s="82">
        <v>1373.24</v>
      </c>
      <c r="D39" s="82">
        <v>-1373.24</v>
      </c>
      <c r="E39" s="82">
        <v>-9584.93</v>
      </c>
      <c r="H39" s="78" t="s">
        <v>42</v>
      </c>
      <c r="I39" s="82">
        <v>0</v>
      </c>
      <c r="J39" s="82">
        <v>1373.24</v>
      </c>
      <c r="K39" s="82">
        <v>-1373.24</v>
      </c>
      <c r="L39" s="82">
        <v>39851.71</v>
      </c>
    </row>
    <row r="40" spans="1:12" x14ac:dyDescent="0.25">
      <c r="A40" s="78" t="s">
        <v>43</v>
      </c>
      <c r="B40" s="82">
        <v>0</v>
      </c>
      <c r="C40" s="82">
        <v>1373.24</v>
      </c>
      <c r="D40" s="82">
        <v>-1373.24</v>
      </c>
      <c r="E40" s="82">
        <v>-10958.17</v>
      </c>
      <c r="H40" s="78" t="s">
        <v>43</v>
      </c>
      <c r="I40" s="82">
        <v>0</v>
      </c>
      <c r="J40" s="82">
        <v>1373.24</v>
      </c>
      <c r="K40" s="82">
        <v>-1373.24</v>
      </c>
      <c r="L40" s="82">
        <v>38478.47</v>
      </c>
    </row>
    <row r="41" spans="1:12" x14ac:dyDescent="0.25">
      <c r="A41" s="78" t="s">
        <v>44</v>
      </c>
      <c r="B41" s="82">
        <v>0</v>
      </c>
      <c r="C41" s="82">
        <v>1373.24</v>
      </c>
      <c r="D41" s="82">
        <v>-1373.24</v>
      </c>
      <c r="E41" s="82">
        <v>-12331.41</v>
      </c>
      <c r="H41" s="78" t="s">
        <v>44</v>
      </c>
      <c r="I41" s="82">
        <v>0</v>
      </c>
      <c r="J41" s="82">
        <v>1373.24</v>
      </c>
      <c r="K41" s="82">
        <v>-1373.24</v>
      </c>
      <c r="L41" s="82">
        <v>37105.230000000003</v>
      </c>
    </row>
    <row r="42" spans="1:12" x14ac:dyDescent="0.25">
      <c r="A42" s="78" t="s">
        <v>45</v>
      </c>
      <c r="B42" s="82">
        <v>0</v>
      </c>
      <c r="C42" s="82">
        <v>0</v>
      </c>
      <c r="D42" s="82">
        <v>0</v>
      </c>
      <c r="E42" s="82">
        <v>-12331.41</v>
      </c>
      <c r="H42" s="78" t="s">
        <v>45</v>
      </c>
      <c r="I42" s="82">
        <v>0</v>
      </c>
      <c r="J42" s="82">
        <v>0</v>
      </c>
      <c r="K42" s="82">
        <v>0</v>
      </c>
      <c r="L42" s="82">
        <v>37105.230000000003</v>
      </c>
    </row>
    <row r="43" spans="1:12" x14ac:dyDescent="0.25">
      <c r="A43" s="78" t="s">
        <v>46</v>
      </c>
      <c r="B43" s="82">
        <v>0</v>
      </c>
      <c r="C43" s="82">
        <v>0</v>
      </c>
      <c r="D43" s="82">
        <v>0</v>
      </c>
      <c r="E43" s="82">
        <v>-12331.41</v>
      </c>
      <c r="H43" s="78" t="s">
        <v>46</v>
      </c>
      <c r="I43" s="82">
        <v>0</v>
      </c>
      <c r="J43" s="82">
        <v>0</v>
      </c>
      <c r="K43" s="82">
        <v>0</v>
      </c>
      <c r="L43" s="82">
        <v>37105.230000000003</v>
      </c>
    </row>
    <row r="44" spans="1:12" x14ac:dyDescent="0.25">
      <c r="A44" s="78" t="s">
        <v>47</v>
      </c>
      <c r="B44" s="82">
        <v>0</v>
      </c>
      <c r="C44" s="82">
        <v>0</v>
      </c>
      <c r="D44" s="82">
        <v>0</v>
      </c>
      <c r="E44" s="82">
        <v>-12331.41</v>
      </c>
      <c r="H44" s="78" t="s">
        <v>47</v>
      </c>
      <c r="I44" s="82">
        <v>0</v>
      </c>
      <c r="J44" s="82">
        <v>0</v>
      </c>
      <c r="K44" s="82">
        <v>0</v>
      </c>
      <c r="L44" s="82">
        <v>37105.230000000003</v>
      </c>
    </row>
    <row r="45" spans="1:12" x14ac:dyDescent="0.25">
      <c r="A45" s="78" t="s">
        <v>48</v>
      </c>
      <c r="B45" s="82">
        <v>0</v>
      </c>
      <c r="C45" s="82">
        <v>0</v>
      </c>
      <c r="D45" s="82">
        <v>0</v>
      </c>
      <c r="E45" s="82">
        <v>-12331.41</v>
      </c>
      <c r="H45" s="78" t="s">
        <v>48</v>
      </c>
      <c r="I45" s="82">
        <v>0</v>
      </c>
      <c r="J45" s="82">
        <v>0</v>
      </c>
      <c r="K45" s="82">
        <v>0</v>
      </c>
      <c r="L45" s="82">
        <v>37105.230000000003</v>
      </c>
    </row>
    <row r="46" spans="1:12" x14ac:dyDescent="0.25">
      <c r="A46" s="78" t="s">
        <v>49</v>
      </c>
      <c r="B46" s="82">
        <v>0</v>
      </c>
      <c r="C46" s="82">
        <v>16478.88</v>
      </c>
      <c r="D46" s="82">
        <v>-16478.88</v>
      </c>
      <c r="E46" s="82">
        <v>-12331.41</v>
      </c>
      <c r="H46" s="78" t="s">
        <v>49</v>
      </c>
      <c r="I46" s="82">
        <v>49436.47</v>
      </c>
      <c r="J46" s="82">
        <v>12331.24</v>
      </c>
      <c r="K46" s="82">
        <v>37105.230000000003</v>
      </c>
      <c r="L46" s="82">
        <v>37105.230000000003</v>
      </c>
    </row>
  </sheetData>
  <pageMargins left="0.75" right="0.75" top="1" bottom="1" header="0.5" footer="0.5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3F8DC9-7860-4473-93EE-244087497E62}"/>
</file>

<file path=customXml/itemProps2.xml><?xml version="1.0" encoding="utf-8"?>
<ds:datastoreItem xmlns:ds="http://schemas.openxmlformats.org/officeDocument/2006/customXml" ds:itemID="{1A448001-8CE7-417E-9A9B-97EFBD06BFEC}"/>
</file>

<file path=customXml/itemProps3.xml><?xml version="1.0" encoding="utf-8"?>
<ds:datastoreItem xmlns:ds="http://schemas.openxmlformats.org/officeDocument/2006/customXml" ds:itemID="{F00735EE-F64F-4A4F-BD5F-FA37B141CF79}"/>
</file>

<file path=customXml/itemProps4.xml><?xml version="1.0" encoding="utf-8"?>
<ds:datastoreItem xmlns:ds="http://schemas.openxmlformats.org/officeDocument/2006/customXml" ds:itemID="{09435E2B-4189-4912-938F-E9D2E0778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Lead G</vt:lpstr>
      <vt:lpstr>Rate Year - Gas</vt:lpstr>
      <vt:lpstr>Charged to IS - Gas </vt:lpstr>
      <vt:lpstr>18700062 2016</vt:lpstr>
      <vt:lpstr>'18700062 2016'!Print_Area</vt:lpstr>
      <vt:lpstr>'Charged to IS - Gas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kbarnard</cp:lastModifiedBy>
  <cp:lastPrinted>2016-12-21T19:29:09Z</cp:lastPrinted>
  <dcterms:created xsi:type="dcterms:W3CDTF">2010-05-03T14:59:14Z</dcterms:created>
  <dcterms:modified xsi:type="dcterms:W3CDTF">2018-04-05T16:29:02Z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