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F1DA934D-5A89-402E-AFB1-4724E24187D7}" xr6:coauthVersionLast="47" xr6:coauthVersionMax="47" xr10:uidLastSave="{00000000-0000-0000-0000-000000000000}"/>
  <bookViews>
    <workbookView xWindow="-120" yWindow="480" windowWidth="19440" windowHeight="15000" xr2:uid="{00000000-000D-0000-FFFF-FFFF00000000}"/>
  </bookViews>
  <sheets>
    <sheet name="8.12" sheetId="5" r:id="rId1"/>
    <sheet name="8.12.1" sheetId="3" r:id="rId2"/>
    <sheet name="8.12.2" sheetId="2" r:id="rId3"/>
  </sheets>
  <definedNames>
    <definedName name="_xlnm.Print_Area" localSheetId="2">'8.12.2'!$A$1:$I$16</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H13" i="2"/>
  <c r="H12" i="2"/>
  <c r="H11" i="2"/>
  <c r="H10" i="2"/>
  <c r="H9" i="2"/>
  <c r="G21" i="3" l="1"/>
  <c r="H21" i="3" s="1"/>
  <c r="I21" i="3" s="1"/>
  <c r="J21" i="3" s="1"/>
  <c r="K21" i="3" s="1"/>
  <c r="L21" i="3" s="1"/>
  <c r="M21" i="3" s="1"/>
  <c r="N21" i="3" s="1"/>
  <c r="O21" i="3" s="1"/>
  <c r="P21" i="3" s="1"/>
  <c r="F21" i="3"/>
  <c r="E21" i="3"/>
  <c r="P16" i="3" l="1"/>
  <c r="I16" i="3"/>
  <c r="O16" i="3"/>
  <c r="Q12" i="3" l="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H15" i="2" l="1"/>
</calcChain>
</file>

<file path=xl/sharedStrings.xml><?xml version="1.0" encoding="utf-8"?>
<sst xmlns="http://schemas.openxmlformats.org/spreadsheetml/2006/main" count="94" uniqueCount="62">
  <si>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</si>
  <si>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</si>
  <si>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</si>
  <si>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</si>
  <si>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</si>
  <si>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</si>
  <si>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</si>
  <si>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</si>
  <si>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</si>
  <si>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</si>
  <si>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</si>
  <si>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</si>
  <si>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</si>
  <si>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</si>
  <si>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</si>
  <si>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</si>
  <si>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</si>
  <si>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</si>
  <si>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</si>
  <si>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</si>
  <si>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</si>
  <si>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</si>
  <si>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</si>
  <si>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Capital Amount</t>
  </si>
  <si>
    <t>108TP</t>
  </si>
  <si>
    <t>403TP</t>
  </si>
  <si>
    <t>Transmission Plant</t>
  </si>
  <si>
    <t>*Composite Depreciation Rate - Trans</t>
  </si>
  <si>
    <t>Transmission</t>
  </si>
  <si>
    <t>12 ME</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</si>
  <si>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</si>
  <si>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</si>
  <si>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</si>
  <si>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</si>
  <si>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</si>
  <si>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</si>
  <si>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12 ME Dec 24</t>
  </si>
  <si>
    <t>Jun 2022</t>
  </si>
  <si>
    <t>Dec 2024</t>
  </si>
  <si>
    <t>Washington 2023 General Rate Case</t>
  </si>
  <si>
    <t>WASHINGTON</t>
  </si>
  <si>
    <t>AMA</t>
  </si>
  <si>
    <t>GATEWAY TRANSMISSION CAPITAL ADDITIONS</t>
  </si>
  <si>
    <t>Ref. 8.12</t>
  </si>
  <si>
    <t>Ref 8.12.1</t>
  </si>
  <si>
    <t xml:space="preserve">Investment </t>
  </si>
  <si>
    <t>Specific</t>
  </si>
  <si>
    <t>Ref</t>
  </si>
  <si>
    <t>8.12.3</t>
  </si>
  <si>
    <t>Major Transmission Capital Additions - Year 1</t>
  </si>
  <si>
    <t>New Capital - Transmission</t>
  </si>
  <si>
    <t>New Capital - Transmission Depr. Exp.</t>
  </si>
  <si>
    <t>New Capital - Transmission  Depr. Res.</t>
  </si>
  <si>
    <t>PRO</t>
  </si>
  <si>
    <t>FERC</t>
  </si>
  <si>
    <t>In-Service</t>
  </si>
  <si>
    <t>Plant Adds</t>
  </si>
  <si>
    <t>Jul-22 - Dec-22</t>
  </si>
  <si>
    <t>CY 2023</t>
  </si>
  <si>
    <t>CY 2024</t>
  </si>
  <si>
    <t>Jul-22 - Dec-24</t>
  </si>
  <si>
    <t xml:space="preserve">This adjustment adds into results the capital additions for the new major transmission projects set to be placed in-service before the end of 2024. Please refer to testimonies of Company witness Richard A. Vail and Rick T. Link for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</si>
</sst>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3"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5">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0" fontId="5" fillId="0" borderId="1" xfId="0" applyFont="1" applyFill="1" applyBorder="1" applyAlignment="1">
      <alignment horizontal="center"/>
    </xf>
    <xf numFmtId="0" fontId="3" fillId="0" borderId="0" xfId="8" applyFont="1"/>
    <xf numFmtId="0" fontId="3" fillId="0" borderId="0" xfId="8" applyFont="1" applyAlignment="1">
      <alignment horizontal="right"/>
    </xf>
    <xf numFmtId="0" fontId="3" fillId="0" borderId="0" xfId="8" applyFont="1" applyAlignment="1">
      <alignment horizontal="center"/>
    </xf>
    <xf numFmtId="0" fontId="3" fillId="0" borderId="0" xfId="8" applyFont="1" applyFill="1"/>
    <xf numFmtId="0" fontId="3" fillId="0" borderId="0" xfId="8" applyFont="1" applyFill="1" applyAlignment="1">
      <alignment horizontal="center"/>
    </xf>
    <xf numFmtId="0" fontId="3" fillId="0" borderId="2" xfId="8" applyFont="1" applyBorder="1"/>
    <xf numFmtId="0" fontId="3" fillId="0" borderId="7" xfId="8" applyFont="1" applyBorder="1"/>
    <xf numFmtId="0" fontId="3" fillId="0" borderId="9" xfId="8" applyFont="1" applyBorder="1"/>
    <xf numFmtId="165" fontId="3" fillId="0" borderId="0" xfId="1" applyNumberFormat="1" applyFont="1" applyFill="1" applyBorder="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1"/>
  <sheetViews>
    <sheetView tabSelected="1" view="pageBreakPreview" zoomScale="85" zoomScaleNormal="100" zoomScaleSheetLayoutView="85" workbookViewId="0">
      <selection activeCell="C67" sqref="C67"/>
    </sheetView>
  </sheetViews>
  <sheetFormatPr defaultColWidth="9.140625" defaultRowHeight="12" customHeight="1" x14ac:dyDescent="0.2"/>
  <cols>
    <col min="1" max="1" width="2.5703125" style="70" customWidth="1"/>
    <col min="2" max="2" width="3.28515625" style="70" customWidth="1"/>
    <col min="3" max="3" width="33.7109375" style="70" customWidth="1"/>
    <col min="4" max="4" width="9.85546875" style="70" bestFit="1" customWidth="1"/>
    <col min="5" max="5" width="5.140625" style="70" bestFit="1" customWidth="1"/>
    <col min="6" max="6" width="12.5703125" style="70" bestFit="1" customWidth="1"/>
    <col min="7" max="7" width="8.42578125" style="70" bestFit="1" customWidth="1"/>
    <col min="8" max="8" width="10.7109375" style="70" bestFit="1" customWidth="1"/>
    <col min="9" max="9" width="13.7109375" style="70" bestFit="1" customWidth="1"/>
    <col min="10" max="10" width="6.140625" style="70" bestFit="1" customWidth="1"/>
    <col min="11" max="11" width="9.140625" style="70"/>
    <col min="12" max="12" width="17.28515625" style="70" bestFit="1" customWidth="1"/>
    <col min="13" max="13" width="10.5703125" style="70" bestFit="1" customWidth="1"/>
    <col min="14" max="16384" width="9.140625" style="70"/>
  </cols>
  <sheetData>
    <row r="2" spans="2:13" ht="12" customHeight="1" x14ac:dyDescent="0.2">
      <c r="B2" s="29" t="s">
        <v>7</v>
      </c>
      <c r="I2" s="71" t="s">
        <v>8</v>
      </c>
      <c r="J2" s="72">
        <v>8.1199999999999992</v>
      </c>
    </row>
    <row r="3" spans="2:13" ht="12" customHeight="1" x14ac:dyDescent="0.2">
      <c r="B3" s="29" t="s">
        <v>39</v>
      </c>
    </row>
    <row r="4" spans="2:13" ht="12" customHeight="1" x14ac:dyDescent="0.2">
      <c r="B4" s="29" t="s">
        <v>49</v>
      </c>
    </row>
    <row r="7" spans="2:13" ht="12" customHeight="1" x14ac:dyDescent="0.2">
      <c r="B7" s="27"/>
      <c r="C7" s="27"/>
      <c r="D7" s="30"/>
      <c r="E7" s="30"/>
      <c r="F7" s="30" t="s">
        <v>9</v>
      </c>
      <c r="G7" s="30"/>
      <c r="H7" s="30"/>
      <c r="I7" s="30" t="s">
        <v>40</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0" t="s">
        <v>50</v>
      </c>
      <c r="D10" s="9">
        <v>355</v>
      </c>
      <c r="E10" s="66" t="s">
        <v>53</v>
      </c>
      <c r="F10" s="40">
        <f>'8.12.1'!G26</f>
        <v>473021989.2152741</v>
      </c>
      <c r="G10" s="39" t="s">
        <v>20</v>
      </c>
      <c r="H10" s="67">
        <v>7.9787774498314715E-2</v>
      </c>
      <c r="I10" s="40">
        <f>H10*F10</f>
        <v>37741371.808252543</v>
      </c>
      <c r="J10" s="42" t="str">
        <f>$J$2&amp;".1"</f>
        <v>8.12.1</v>
      </c>
      <c r="L10" s="34"/>
      <c r="M10" s="43"/>
    </row>
    <row r="11" spans="2:13" ht="12" customHeight="1" x14ac:dyDescent="0.2">
      <c r="L11" s="34"/>
      <c r="M11" s="34"/>
    </row>
    <row r="12" spans="2:13" ht="12" customHeight="1" x14ac:dyDescent="0.2">
      <c r="B12" s="35" t="s">
        <v>18</v>
      </c>
      <c r="L12" s="34"/>
      <c r="M12" s="34"/>
    </row>
    <row r="13" spans="2:13" ht="12" customHeight="1" x14ac:dyDescent="0.2">
      <c r="B13" s="70" t="s">
        <v>51</v>
      </c>
      <c r="D13" s="9" t="s">
        <v>25</v>
      </c>
      <c r="E13" s="66" t="s">
        <v>53</v>
      </c>
      <c r="F13" s="40">
        <f>'8.12.1'!G28</f>
        <v>8107069.7363113388</v>
      </c>
      <c r="G13" s="39" t="s">
        <v>20</v>
      </c>
      <c r="H13" s="67">
        <v>7.9787774498314715E-2</v>
      </c>
      <c r="I13" s="40">
        <f t="shared" ref="I13" si="0">H13*F13</f>
        <v>646845.05196292081</v>
      </c>
      <c r="J13" s="42" t="str">
        <f>$J$2&amp;".1"</f>
        <v>8.12.1</v>
      </c>
      <c r="L13" s="40"/>
      <c r="M13" s="43"/>
    </row>
    <row r="14" spans="2:13" ht="12" customHeight="1" x14ac:dyDescent="0.2">
      <c r="D14" s="9"/>
      <c r="E14" s="39"/>
      <c r="F14" s="40"/>
      <c r="G14" s="39"/>
      <c r="H14" s="41"/>
      <c r="I14" s="40"/>
      <c r="J14" s="42"/>
      <c r="L14" s="34"/>
      <c r="M14" s="43"/>
    </row>
    <row r="15" spans="2:13" ht="12" customHeight="1" x14ac:dyDescent="0.2">
      <c r="B15" s="35" t="s">
        <v>19</v>
      </c>
      <c r="L15" s="34"/>
      <c r="M15" s="34"/>
    </row>
    <row r="16" spans="2:13" ht="12" customHeight="1" x14ac:dyDescent="0.2">
      <c r="B16" s="70" t="s">
        <v>52</v>
      </c>
      <c r="D16" s="9" t="s">
        <v>24</v>
      </c>
      <c r="E16" s="66" t="s">
        <v>53</v>
      </c>
      <c r="F16" s="10">
        <f>'8.12.1'!G30</f>
        <v>-1078850.4380695156</v>
      </c>
      <c r="G16" s="39" t="s">
        <v>20</v>
      </c>
      <c r="H16" s="67">
        <v>7.9787774498314715E-2</v>
      </c>
      <c r="I16" s="40">
        <f t="shared" ref="I16" si="1">H16*F16</f>
        <v>-86079.075470098556</v>
      </c>
      <c r="J16" s="42" t="str">
        <f>$J$2&amp;".1"</f>
        <v>8.12.1</v>
      </c>
      <c r="L16" s="10"/>
      <c r="M16" s="43"/>
    </row>
    <row r="17" spans="4:13" ht="12" customHeight="1" x14ac:dyDescent="0.2">
      <c r="D17" s="9"/>
      <c r="E17" s="39"/>
      <c r="F17" s="10"/>
      <c r="G17" s="39"/>
      <c r="H17" s="41"/>
      <c r="I17" s="40"/>
      <c r="J17" s="42"/>
      <c r="L17" s="34"/>
      <c r="M17" s="43"/>
    </row>
    <row r="18" spans="4:13" ht="12" customHeight="1" x14ac:dyDescent="0.2">
      <c r="D18" s="9"/>
      <c r="E18" s="39"/>
      <c r="F18" s="10"/>
      <c r="G18" s="39"/>
      <c r="H18" s="41"/>
      <c r="I18" s="40"/>
      <c r="J18" s="42"/>
      <c r="L18" s="34"/>
      <c r="M18" s="43"/>
    </row>
    <row r="19" spans="4:13" ht="12" customHeight="1" x14ac:dyDescent="0.2">
      <c r="D19" s="9"/>
      <c r="E19" s="39"/>
      <c r="F19" s="10"/>
      <c r="G19" s="39"/>
      <c r="H19" s="41"/>
      <c r="I19" s="40"/>
      <c r="J19" s="42"/>
      <c r="L19" s="34"/>
      <c r="M19" s="43"/>
    </row>
    <row r="20" spans="4:13" ht="12" customHeight="1" x14ac:dyDescent="0.2">
      <c r="D20" s="9"/>
      <c r="E20" s="39"/>
      <c r="F20" s="10"/>
      <c r="G20" s="39"/>
      <c r="H20" s="41"/>
      <c r="I20" s="40"/>
      <c r="J20" s="42"/>
      <c r="L20" s="34"/>
      <c r="M20" s="43"/>
    </row>
    <row r="21" spans="4:13" ht="12" customHeight="1" x14ac:dyDescent="0.2">
      <c r="D21" s="9"/>
      <c r="E21" s="39"/>
      <c r="F21" s="10"/>
      <c r="G21" s="39"/>
      <c r="H21" s="41"/>
      <c r="I21" s="40"/>
      <c r="J21" s="42"/>
      <c r="L21" s="34"/>
      <c r="M21" s="43"/>
    </row>
    <row r="22" spans="4:13" ht="12" customHeight="1" x14ac:dyDescent="0.2">
      <c r="D22" s="9"/>
      <c r="E22" s="39"/>
      <c r="F22" s="10"/>
      <c r="G22" s="39"/>
      <c r="H22" s="41"/>
      <c r="I22" s="40"/>
      <c r="J22" s="42"/>
      <c r="L22" s="34"/>
      <c r="M22" s="43"/>
    </row>
    <row r="23" spans="4:13" ht="12" customHeight="1" x14ac:dyDescent="0.2">
      <c r="D23" s="9"/>
      <c r="E23" s="39"/>
      <c r="F23" s="10"/>
      <c r="G23" s="39"/>
      <c r="H23" s="41"/>
      <c r="I23" s="40"/>
      <c r="J23" s="42"/>
      <c r="L23" s="34"/>
      <c r="M23" s="43"/>
    </row>
    <row r="24" spans="4:13" ht="12" customHeight="1" x14ac:dyDescent="0.2">
      <c r="D24" s="9"/>
      <c r="E24" s="39"/>
      <c r="F24" s="10"/>
      <c r="G24" s="39"/>
      <c r="H24" s="41"/>
      <c r="I24" s="40"/>
      <c r="J24" s="42"/>
      <c r="L24" s="34"/>
      <c r="M24" s="43"/>
    </row>
    <row r="25" spans="4:13" ht="12" customHeight="1" x14ac:dyDescent="0.2">
      <c r="D25" s="9"/>
      <c r="E25" s="39"/>
      <c r="F25" s="10"/>
      <c r="G25" s="39"/>
      <c r="H25" s="41"/>
      <c r="I25" s="40"/>
      <c r="J25" s="42"/>
      <c r="L25" s="34"/>
      <c r="M25" s="43"/>
    </row>
    <row r="26" spans="4:13" ht="12" customHeight="1" x14ac:dyDescent="0.2">
      <c r="D26" s="9"/>
      <c r="E26" s="39"/>
      <c r="F26" s="10"/>
      <c r="G26" s="39"/>
      <c r="H26" s="41"/>
      <c r="I26" s="40"/>
      <c r="J26" s="42"/>
      <c r="L26" s="34"/>
      <c r="M26" s="43"/>
    </row>
    <row r="27" spans="4:13" ht="12" customHeight="1" x14ac:dyDescent="0.2">
      <c r="D27" s="9"/>
      <c r="E27" s="39"/>
      <c r="F27" s="10"/>
      <c r="G27" s="39"/>
      <c r="H27" s="41"/>
      <c r="I27" s="40"/>
      <c r="J27" s="42"/>
      <c r="L27" s="34"/>
      <c r="M27" s="43"/>
    </row>
    <row r="28" spans="4:13" ht="12" customHeight="1" x14ac:dyDescent="0.2">
      <c r="D28" s="9"/>
      <c r="E28" s="39"/>
      <c r="F28" s="10"/>
      <c r="G28" s="39"/>
      <c r="H28" s="41"/>
      <c r="I28" s="40"/>
      <c r="J28" s="42"/>
      <c r="L28" s="34"/>
      <c r="M28" s="43"/>
    </row>
    <row r="29" spans="4:13" ht="12" customHeight="1" x14ac:dyDescent="0.2">
      <c r="D29" s="9"/>
      <c r="E29" s="39"/>
      <c r="F29" s="10"/>
      <c r="G29" s="39"/>
      <c r="H29" s="41"/>
      <c r="I29" s="40"/>
      <c r="J29" s="42"/>
      <c r="L29" s="34"/>
      <c r="M29" s="43"/>
    </row>
    <row r="30" spans="4:13" ht="12" customHeight="1" x14ac:dyDescent="0.2">
      <c r="D30" s="9"/>
      <c r="E30" s="39"/>
      <c r="F30" s="10"/>
      <c r="G30" s="39"/>
      <c r="H30" s="41"/>
      <c r="I30" s="40"/>
      <c r="J30" s="42"/>
      <c r="L30" s="34"/>
      <c r="M30" s="43"/>
    </row>
    <row r="31" spans="4:13" ht="12" customHeight="1" x14ac:dyDescent="0.2">
      <c r="D31" s="9"/>
      <c r="E31" s="39"/>
      <c r="F31" s="10"/>
      <c r="G31" s="39"/>
      <c r="H31" s="41"/>
      <c r="I31" s="40"/>
      <c r="J31" s="42"/>
      <c r="L31" s="34"/>
      <c r="M31" s="43"/>
    </row>
    <row r="32" spans="4:13" ht="12" customHeight="1" x14ac:dyDescent="0.2">
      <c r="D32" s="9"/>
      <c r="E32" s="39"/>
      <c r="F32" s="10"/>
      <c r="G32" s="39"/>
      <c r="H32" s="41"/>
      <c r="I32" s="40"/>
      <c r="J32" s="42"/>
      <c r="L32" s="34"/>
      <c r="M32" s="43"/>
    </row>
    <row r="33" spans="2:13" ht="12" customHeight="1" x14ac:dyDescent="0.2">
      <c r="D33" s="9"/>
      <c r="E33" s="39"/>
      <c r="F33" s="10"/>
      <c r="G33" s="39"/>
      <c r="H33" s="41"/>
      <c r="I33" s="40"/>
      <c r="J33" s="42"/>
      <c r="L33" s="34"/>
      <c r="M33" s="43"/>
    </row>
    <row r="34" spans="2:13" ht="12" customHeight="1" x14ac:dyDescent="0.2">
      <c r="D34" s="9"/>
      <c r="E34" s="39"/>
      <c r="F34" s="10"/>
      <c r="G34" s="39"/>
      <c r="H34" s="41"/>
      <c r="I34" s="40"/>
      <c r="J34" s="42"/>
      <c r="L34" s="34"/>
      <c r="M34" s="43"/>
    </row>
    <row r="35" spans="2:13" ht="12" customHeight="1" x14ac:dyDescent="0.2">
      <c r="D35" s="9"/>
      <c r="E35" s="39"/>
      <c r="F35" s="10"/>
      <c r="G35" s="39"/>
      <c r="H35" s="41"/>
      <c r="I35" s="40"/>
      <c r="J35" s="42"/>
      <c r="L35" s="34"/>
      <c r="M35" s="43"/>
    </row>
    <row r="36" spans="2:13" ht="12" customHeight="1" x14ac:dyDescent="0.2">
      <c r="D36" s="9"/>
      <c r="E36" s="39"/>
      <c r="F36" s="10"/>
      <c r="G36" s="39"/>
      <c r="H36" s="41"/>
      <c r="I36" s="40"/>
      <c r="J36" s="42"/>
      <c r="L36" s="34"/>
      <c r="M36" s="43"/>
    </row>
    <row r="37" spans="2:13" ht="12" customHeight="1" x14ac:dyDescent="0.2">
      <c r="D37" s="9"/>
      <c r="E37" s="39"/>
      <c r="F37" s="10"/>
      <c r="G37" s="39"/>
      <c r="H37" s="41"/>
      <c r="I37" s="40"/>
      <c r="J37" s="42"/>
      <c r="L37" s="34"/>
      <c r="M37" s="43"/>
    </row>
    <row r="38" spans="2:13" ht="12" customHeight="1" x14ac:dyDescent="0.2">
      <c r="D38" s="9"/>
      <c r="E38" s="39"/>
      <c r="F38" s="10"/>
      <c r="G38" s="39"/>
      <c r="H38" s="41"/>
      <c r="I38" s="40"/>
      <c r="J38" s="42"/>
      <c r="L38" s="34"/>
      <c r="M38" s="43"/>
    </row>
    <row r="39" spans="2:13" ht="12" customHeight="1" x14ac:dyDescent="0.2">
      <c r="D39" s="9"/>
      <c r="E39" s="39"/>
      <c r="F39" s="10"/>
      <c r="G39" s="39"/>
      <c r="H39" s="41"/>
      <c r="I39" s="40"/>
      <c r="J39" s="42"/>
      <c r="L39" s="34"/>
      <c r="M39" s="43"/>
    </row>
    <row r="40" spans="2:13" ht="12" customHeight="1" x14ac:dyDescent="0.2">
      <c r="D40" s="9"/>
      <c r="E40" s="39"/>
      <c r="F40" s="10"/>
      <c r="G40" s="39"/>
      <c r="H40" s="41"/>
      <c r="I40" s="40"/>
      <c r="J40" s="42"/>
      <c r="L40" s="34"/>
      <c r="M40" s="43"/>
    </row>
    <row r="41" spans="2:13" ht="12" customHeight="1" x14ac:dyDescent="0.2">
      <c r="D41" s="9"/>
      <c r="E41" s="39"/>
      <c r="F41" s="10"/>
      <c r="G41" s="39"/>
      <c r="H41" s="41"/>
      <c r="I41" s="40"/>
      <c r="J41" s="42"/>
      <c r="L41" s="34"/>
      <c r="M41" s="43"/>
    </row>
    <row r="42" spans="2:13" ht="12" customHeight="1" x14ac:dyDescent="0.2">
      <c r="D42" s="9"/>
      <c r="E42" s="39"/>
      <c r="F42" s="10"/>
      <c r="G42" s="39"/>
      <c r="H42" s="41"/>
      <c r="I42" s="40"/>
      <c r="J42" s="42"/>
      <c r="L42" s="34"/>
      <c r="M42" s="43"/>
    </row>
    <row r="43" spans="2:13" ht="12" customHeight="1" x14ac:dyDescent="0.2">
      <c r="D43" s="9"/>
      <c r="E43" s="39"/>
      <c r="F43" s="10"/>
      <c r="G43" s="39"/>
      <c r="H43" s="41"/>
      <c r="I43" s="40"/>
      <c r="J43" s="42"/>
      <c r="L43" s="34"/>
      <c r="M43" s="43"/>
    </row>
    <row r="44" spans="2:13" ht="12" customHeight="1" x14ac:dyDescent="0.2">
      <c r="L44" s="34"/>
      <c r="M44" s="34"/>
    </row>
    <row r="45" spans="2:13" ht="12" customHeight="1" x14ac:dyDescent="0.2">
      <c r="B45" s="44"/>
      <c r="C45" s="73"/>
      <c r="D45" s="73"/>
      <c r="E45" s="73"/>
      <c r="F45" s="73"/>
      <c r="G45" s="73"/>
      <c r="H45" s="73"/>
      <c r="I45" s="73"/>
      <c r="J45" s="73"/>
      <c r="M45" s="34"/>
    </row>
    <row r="46" spans="2:13" ht="12" customHeight="1" x14ac:dyDescent="0.2">
      <c r="B46" s="73"/>
      <c r="C46" s="73"/>
      <c r="D46" s="74"/>
      <c r="E46" s="74"/>
      <c r="F46" s="58"/>
      <c r="G46" s="39"/>
      <c r="H46" s="67"/>
      <c r="I46" s="40"/>
      <c r="J46" s="42"/>
      <c r="L46" s="34"/>
      <c r="M46" s="34"/>
    </row>
    <row r="47" spans="2:13" ht="12" customHeight="1" x14ac:dyDescent="0.2">
      <c r="L47" s="34"/>
      <c r="M47" s="34"/>
    </row>
    <row r="48" spans="2:13" ht="12" customHeight="1" x14ac:dyDescent="0.2">
      <c r="D48" s="9"/>
      <c r="E48" s="39"/>
      <c r="F48" s="40"/>
      <c r="G48" s="39"/>
      <c r="H48" s="41"/>
      <c r="I48" s="40"/>
      <c r="J48" s="42"/>
    </row>
    <row r="55" spans="1:10" ht="12.75" x14ac:dyDescent="0.2"/>
    <row r="56" spans="1:10" ht="12" customHeight="1" thickBot="1" x14ac:dyDescent="0.25">
      <c r="B56" s="45" t="s">
        <v>21</v>
      </c>
    </row>
    <row r="57" spans="1:10" ht="12" customHeight="1" x14ac:dyDescent="0.2">
      <c r="A57" s="75"/>
      <c r="B57" s="79" t="s">
        <v>61</v>
      </c>
      <c r="C57" s="79"/>
      <c r="D57" s="79"/>
      <c r="E57" s="79"/>
      <c r="F57" s="79"/>
      <c r="G57" s="79"/>
      <c r="H57" s="79"/>
      <c r="I57" s="79"/>
      <c r="J57" s="80"/>
    </row>
    <row r="58" spans="1:10" ht="12" customHeight="1" x14ac:dyDescent="0.2">
      <c r="A58" s="76"/>
      <c r="B58" s="81"/>
      <c r="C58" s="81"/>
      <c r="D58" s="81"/>
      <c r="E58" s="81"/>
      <c r="F58" s="81"/>
      <c r="G58" s="81"/>
      <c r="H58" s="81"/>
      <c r="I58" s="81"/>
      <c r="J58" s="82"/>
    </row>
    <row r="59" spans="1:10" ht="12" customHeight="1" x14ac:dyDescent="0.2">
      <c r="A59" s="76"/>
      <c r="B59" s="81"/>
      <c r="C59" s="81"/>
      <c r="D59" s="81"/>
      <c r="E59" s="81"/>
      <c r="F59" s="81"/>
      <c r="G59" s="81"/>
      <c r="H59" s="81"/>
      <c r="I59" s="81"/>
      <c r="J59" s="82"/>
    </row>
    <row r="60" spans="1:10" ht="12" customHeight="1" x14ac:dyDescent="0.2">
      <c r="A60" s="76"/>
      <c r="B60" s="81"/>
      <c r="C60" s="81"/>
      <c r="D60" s="81"/>
      <c r="E60" s="81"/>
      <c r="F60" s="81"/>
      <c r="G60" s="81"/>
      <c r="H60" s="81"/>
      <c r="I60" s="81"/>
      <c r="J60" s="82"/>
    </row>
    <row r="61" spans="1:10" ht="12" customHeight="1" thickBot="1" x14ac:dyDescent="0.25">
      <c r="A61" s="77"/>
      <c r="B61" s="83"/>
      <c r="C61" s="83"/>
      <c r="D61" s="83"/>
      <c r="E61" s="83"/>
      <c r="F61" s="83"/>
      <c r="G61" s="83"/>
      <c r="H61" s="83"/>
      <c r="I61" s="83"/>
      <c r="J61" s="84"/>
    </row>
  </sheetData>
  <mergeCells count="1">
    <mergeCell ref="B57:J61"/>
  </mergeCells>
  <conditionalFormatting sqref="B9 B17:B42">
    <cfRule type="cellIs" dxfId="3" priority="12" stopIfTrue="1" operator="equal">
      <formula>"Adjustment to Income/Expense/Rate Base:"</formula>
    </cfRule>
  </conditionalFormatting>
  <conditionalFormatting sqref="B12">
    <cfRule type="cellIs" dxfId="2" priority="11" stopIfTrue="1" operator="equal">
      <formula>"Adjustment to Income/Expense/Rate Base:"</formula>
    </cfRule>
  </conditionalFormatting>
  <conditionalFormatting sqref="B45">
    <cfRule type="cellIs" dxfId="1" priority="7" stopIfTrue="1" operator="equal">
      <formula>"Adjustment to Income/Expense/Rate Base:"</formula>
    </cfRule>
  </conditionalFormatting>
  <conditionalFormatting sqref="B15">
    <cfRule type="cellIs" dxfId="0" priority="4"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G45" sqref="G45"/>
    </sheetView>
  </sheetViews>
  <sheetFormatPr defaultRowHeight="12.75" x14ac:dyDescent="0.2"/>
  <cols>
    <col min="1" max="1" width="22.140625" style="3" customWidth="1"/>
    <col min="2" max="2" width="8.5703125" style="3" bestFit="1" customWidth="1"/>
    <col min="3" max="3" width="6.85546875" style="3" bestFit="1" customWidth="1"/>
    <col min="4" max="5" width="11.140625" style="3" bestFit="1" customWidth="1"/>
    <col min="6" max="7" width="13.28515625" style="3" bestFit="1" customWidth="1"/>
    <col min="8" max="10" width="12.140625" style="3" bestFit="1" customWidth="1"/>
    <col min="11" max="11" width="12.140625" style="3" customWidth="1"/>
    <col min="12" max="13" width="12.140625" style="3" bestFit="1" customWidth="1"/>
    <col min="14" max="14" width="15" style="3" bestFit="1" customWidth="1"/>
    <col min="15" max="16" width="15" style="3" customWidth="1"/>
    <col min="17" max="17" width="13.28515625" style="3" bestFit="1" customWidth="1"/>
    <col min="18" max="16384" width="9.140625" style="3"/>
  </cols>
  <sheetData>
    <row r="1" spans="1:28" x14ac:dyDescent="0.2">
      <c r="A1" s="2" t="str">
        <f>'8.12'!B2</f>
        <v>PacifiCorp</v>
      </c>
      <c r="Q1" s="68"/>
    </row>
    <row r="2" spans="1:28" x14ac:dyDescent="0.2">
      <c r="A2" s="2" t="str">
        <f>'8.12'!B3</f>
        <v>Washington 2023 General Rate Case</v>
      </c>
    </row>
    <row r="3" spans="1:28" x14ac:dyDescent="0.2">
      <c r="A3" s="2" t="str">
        <f>'8.12'!B4</f>
        <v>Major Transmission Capital Additions - Year 1</v>
      </c>
    </row>
    <row r="4" spans="1:28" x14ac:dyDescent="0.2">
      <c r="A4" s="2"/>
    </row>
    <row r="5" spans="1:28" x14ac:dyDescent="0.2">
      <c r="A5" s="2"/>
    </row>
    <row r="6" spans="1:28" x14ac:dyDescent="0.2">
      <c r="A6" s="2"/>
    </row>
    <row r="7" spans="1:28" x14ac:dyDescent="0.2">
      <c r="A7" s="46" t="s">
        <v>42</v>
      </c>
      <c r="B7" s="47"/>
      <c r="C7" s="47"/>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68" t="s">
        <v>41</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26</v>
      </c>
      <c r="B12" s="7">
        <v>355</v>
      </c>
      <c r="C12" s="7" t="s">
        <v>20</v>
      </c>
      <c r="D12" s="10">
        <v>4763214.7299999986</v>
      </c>
      <c r="E12" s="10">
        <v>4763214.7299999986</v>
      </c>
      <c r="F12" s="10">
        <v>4763214.7299999986</v>
      </c>
      <c r="G12" s="10">
        <v>4763214.7299999986</v>
      </c>
      <c r="H12" s="10">
        <v>39139292.2960684</v>
      </c>
      <c r="I12" s="10">
        <v>39460611.343268402</v>
      </c>
      <c r="J12" s="10">
        <v>39566557.143268399</v>
      </c>
      <c r="K12" s="10">
        <v>39672502.943268396</v>
      </c>
      <c r="L12" s="10">
        <v>39778448.743268393</v>
      </c>
      <c r="M12" s="10">
        <v>39884394.54326839</v>
      </c>
      <c r="N12" s="10">
        <v>2080986487.4536784</v>
      </c>
      <c r="O12" s="10">
        <v>2083431882.7460783</v>
      </c>
      <c r="P12" s="10">
        <v>2515344883.6322432</v>
      </c>
      <c r="Q12" s="21">
        <f>(((D12+P12)+(SUM(E12:O12)*2))/24)</f>
        <v>473021989.2152741</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53" t="s">
        <v>26</v>
      </c>
      <c r="B16" s="7" t="s">
        <v>25</v>
      </c>
      <c r="C16" s="7" t="s">
        <v>20</v>
      </c>
      <c r="D16" s="8"/>
      <c r="E16" s="8">
        <f t="shared" ref="E16:P16" si="0">(((D12+E12)/2)*$D$34)/12</f>
        <v>6803.016009396204</v>
      </c>
      <c r="F16" s="8">
        <f t="shared" si="0"/>
        <v>6803.016009396204</v>
      </c>
      <c r="G16" s="8">
        <f t="shared" si="0"/>
        <v>6803.016009396204</v>
      </c>
      <c r="H16" s="8">
        <f t="shared" si="0"/>
        <v>31351.668471911693</v>
      </c>
      <c r="I16" s="8">
        <f t="shared" si="0"/>
        <v>56129.781366733318</v>
      </c>
      <c r="J16" s="8">
        <f t="shared" si="0"/>
        <v>56434.899838240264</v>
      </c>
      <c r="K16" s="8">
        <f t="shared" si="0"/>
        <v>56586.215916641842</v>
      </c>
      <c r="L16" s="8">
        <f t="shared" si="0"/>
        <v>56737.531995043428</v>
      </c>
      <c r="M16" s="8">
        <f t="shared" si="0"/>
        <v>56888.84807344502</v>
      </c>
      <c r="N16" s="8">
        <f t="shared" si="0"/>
        <v>1514556.8047997158</v>
      </c>
      <c r="O16" s="8">
        <f t="shared" si="0"/>
        <v>2973895.4097386035</v>
      </c>
      <c r="P16" s="8">
        <f t="shared" si="0"/>
        <v>3284079.5280828164</v>
      </c>
      <c r="Q16" s="21">
        <f>SUM(E16:P16)</f>
        <v>8107069.7363113388</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48"/>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49"/>
      <c r="C19" s="5"/>
      <c r="D19" s="23"/>
      <c r="E19" s="23"/>
      <c r="F19" s="23"/>
      <c r="G19" s="23"/>
      <c r="H19" s="23"/>
      <c r="I19" s="23"/>
      <c r="J19" s="23"/>
      <c r="K19" s="23"/>
      <c r="L19" s="23"/>
      <c r="M19" s="23"/>
      <c r="N19" s="23"/>
      <c r="O19" s="23"/>
      <c r="P19" s="23"/>
      <c r="Q19" s="68" t="s">
        <v>41</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53" t="s">
        <v>26</v>
      </c>
      <c r="B21" s="7" t="s">
        <v>24</v>
      </c>
      <c r="C21" s="7" t="s">
        <v>20</v>
      </c>
      <c r="D21" s="8">
        <v>-85224.326741917277</v>
      </c>
      <c r="E21" s="8">
        <f>D21-E16</f>
        <v>-92027.342751313481</v>
      </c>
      <c r="F21" s="8">
        <f t="shared" ref="F21:P21" si="1">E21-F16</f>
        <v>-98830.358760709685</v>
      </c>
      <c r="G21" s="8">
        <f t="shared" si="1"/>
        <v>-105633.37477010589</v>
      </c>
      <c r="H21" s="8">
        <f t="shared" si="1"/>
        <v>-136985.04324201759</v>
      </c>
      <c r="I21" s="8">
        <f t="shared" si="1"/>
        <v>-193114.8246087509</v>
      </c>
      <c r="J21" s="8">
        <f t="shared" si="1"/>
        <v>-249549.72444699117</v>
      </c>
      <c r="K21" s="8">
        <f t="shared" si="1"/>
        <v>-306135.94036363298</v>
      </c>
      <c r="L21" s="8">
        <f t="shared" si="1"/>
        <v>-362873.47235867643</v>
      </c>
      <c r="M21" s="8">
        <f t="shared" si="1"/>
        <v>-419762.32043212146</v>
      </c>
      <c r="N21" s="8">
        <f t="shared" si="1"/>
        <v>-1934319.1252318372</v>
      </c>
      <c r="O21" s="8">
        <f t="shared" si="1"/>
        <v>-4908214.5349704409</v>
      </c>
      <c r="P21" s="8">
        <f t="shared" si="1"/>
        <v>-8192294.0630532578</v>
      </c>
      <c r="Q21" s="21">
        <f>(((D21+P21)+(SUM(E21:O21)*2))/24)</f>
        <v>-1078850.4380695156</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2" t="s">
        <v>29</v>
      </c>
      <c r="F24" s="62" t="s">
        <v>41</v>
      </c>
      <c r="G24" s="15"/>
    </row>
    <row r="25" spans="1:28" x14ac:dyDescent="0.2">
      <c r="D25" s="17"/>
      <c r="E25" s="18" t="s">
        <v>37</v>
      </c>
      <c r="F25" s="18" t="s">
        <v>38</v>
      </c>
      <c r="G25" s="19" t="s">
        <v>6</v>
      </c>
    </row>
    <row r="26" spans="1:28" x14ac:dyDescent="0.2">
      <c r="A26" s="13"/>
      <c r="C26" s="16"/>
      <c r="D26" s="20">
        <v>355</v>
      </c>
      <c r="E26" s="21">
        <v>0</v>
      </c>
      <c r="F26" s="21">
        <f>+Q12</f>
        <v>473021989.2152741</v>
      </c>
      <c r="G26" s="22">
        <f>F26-E26</f>
        <v>473021989.2152741</v>
      </c>
      <c r="H26" s="2" t="s">
        <v>43</v>
      </c>
    </row>
    <row r="27" spans="1:28" x14ac:dyDescent="0.2">
      <c r="A27" s="13"/>
      <c r="C27" s="16"/>
      <c r="D27" s="20"/>
      <c r="E27" s="21"/>
      <c r="F27" s="21"/>
      <c r="G27" s="22"/>
      <c r="H27" s="2"/>
    </row>
    <row r="28" spans="1:28" x14ac:dyDescent="0.2">
      <c r="A28" s="13"/>
      <c r="C28" s="16"/>
      <c r="D28" s="24" t="s">
        <v>25</v>
      </c>
      <c r="E28" s="21">
        <v>0</v>
      </c>
      <c r="F28" s="61">
        <f>Q16</f>
        <v>8107069.7363113388</v>
      </c>
      <c r="G28" s="22">
        <f>F28-E28</f>
        <v>8107069.7363113388</v>
      </c>
      <c r="H28" s="2" t="s">
        <v>43</v>
      </c>
      <c r="I28" s="10"/>
      <c r="J28" s="8"/>
    </row>
    <row r="29" spans="1:28" x14ac:dyDescent="0.2">
      <c r="A29" s="13"/>
      <c r="C29" s="16"/>
      <c r="D29" s="20"/>
      <c r="E29" s="21"/>
      <c r="F29" s="21"/>
      <c r="G29" s="22"/>
      <c r="H29" s="2"/>
    </row>
    <row r="30" spans="1:28" ht="13.5" thickBot="1" x14ac:dyDescent="0.25">
      <c r="A30" s="13"/>
      <c r="C30" s="16"/>
      <c r="D30" s="50" t="s">
        <v>24</v>
      </c>
      <c r="E30" s="25">
        <v>0</v>
      </c>
      <c r="F30" s="25">
        <f>Q21</f>
        <v>-1078850.4380695156</v>
      </c>
      <c r="G30" s="26">
        <f>F30-E30</f>
        <v>-1078850.4380695156</v>
      </c>
      <c r="H30" s="2" t="s">
        <v>43</v>
      </c>
    </row>
    <row r="32" spans="1:28" x14ac:dyDescent="0.2">
      <c r="D32" s="57"/>
      <c r="E32" s="57"/>
      <c r="F32" s="57"/>
      <c r="G32" s="63"/>
      <c r="H32" s="63"/>
      <c r="I32" s="57"/>
    </row>
    <row r="33" spans="1:9" x14ac:dyDescent="0.2">
      <c r="A33" s="47"/>
      <c r="B33" s="47"/>
      <c r="C33" s="47"/>
      <c r="D33" s="65"/>
      <c r="E33" s="56"/>
      <c r="F33" s="56"/>
      <c r="G33" s="56"/>
      <c r="H33" s="56"/>
      <c r="I33" s="57"/>
    </row>
    <row r="34" spans="1:9" x14ac:dyDescent="0.2">
      <c r="A34" s="47" t="s">
        <v>27</v>
      </c>
      <c r="B34" s="47"/>
      <c r="C34" s="47"/>
      <c r="D34" s="65">
        <v>1.7138885551093868E-2</v>
      </c>
      <c r="E34" s="56"/>
      <c r="F34" s="56"/>
      <c r="G34" s="56"/>
      <c r="H34" s="56"/>
      <c r="I34" s="57"/>
    </row>
    <row r="35" spans="1:9" x14ac:dyDescent="0.2">
      <c r="D35" s="57"/>
      <c r="E35" s="56"/>
      <c r="F35" s="56"/>
      <c r="G35" s="56"/>
      <c r="H35" s="56"/>
      <c r="I35" s="57"/>
    </row>
    <row r="36" spans="1:9" x14ac:dyDescent="0.2">
      <c r="D36" s="57"/>
      <c r="E36" s="61"/>
      <c r="F36" s="1"/>
      <c r="G36" s="61"/>
      <c r="H36" s="61"/>
      <c r="I36" s="64"/>
    </row>
    <row r="37" spans="1:9" x14ac:dyDescent="0.2">
      <c r="D37" s="57"/>
      <c r="E37" s="61"/>
      <c r="F37" s="1"/>
      <c r="G37" s="61"/>
      <c r="H37" s="61"/>
      <c r="I37" s="64"/>
    </row>
    <row r="38" spans="1:9" x14ac:dyDescent="0.2">
      <c r="E38" s="2"/>
      <c r="F38" s="68"/>
    </row>
    <row r="40" spans="1:9" x14ac:dyDescent="0.2">
      <c r="A40" s="13"/>
      <c r="D40" s="54"/>
    </row>
    <row r="41" spans="1:9" x14ac:dyDescent="0.2">
      <c r="A41" s="13"/>
      <c r="D41" s="54"/>
    </row>
    <row r="42" spans="1:9" x14ac:dyDescent="0.2">
      <c r="D42" s="47"/>
    </row>
  </sheetData>
  <pageMargins left="0.7" right="0.7" top="0.75" bottom="0.75" header="0.3" footer="0.3"/>
  <pageSetup scale="56" fitToHeight="0" orientation="landscape" r:id="rId1"/>
  <headerFooter>
    <oddFooter>&amp;C&amp;"Arial,Regular"&amp;10Page 8.12.1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17"/>
  <sheetViews>
    <sheetView view="pageBreakPreview" zoomScale="90" zoomScaleNormal="100" zoomScaleSheetLayoutView="90" workbookViewId="0">
      <selection activeCell="F32" sqref="F32"/>
    </sheetView>
  </sheetViews>
  <sheetFormatPr defaultRowHeight="12.75" x14ac:dyDescent="0.2"/>
  <cols>
    <col min="1" max="1" width="58.7109375" style="3" customWidth="1"/>
    <col min="2" max="2" width="8.5703125" style="3" bestFit="1" customWidth="1"/>
    <col min="3" max="3" width="9.7109375" style="3" bestFit="1" customWidth="1"/>
    <col min="4" max="4" width="13.5703125" style="3" customWidth="1"/>
    <col min="5" max="5" width="14.7109375" style="3" bestFit="1" customWidth="1"/>
    <col min="6" max="6" width="14.85546875" style="3" customWidth="1"/>
    <col min="7" max="7" width="15" style="3" bestFit="1" customWidth="1"/>
    <col min="8" max="8" width="15.140625" style="3" bestFit="1" customWidth="1"/>
    <col min="9" max="9" width="6.42578125" style="3" customWidth="1"/>
    <col min="10" max="16384" width="9.140625" style="3"/>
  </cols>
  <sheetData>
    <row r="1" spans="1:11" x14ac:dyDescent="0.2">
      <c r="A1" s="2" t="str">
        <f>'8.12'!B2</f>
        <v>PacifiCorp</v>
      </c>
      <c r="B1" s="2"/>
      <c r="H1" s="55"/>
      <c r="I1" s="55"/>
    </row>
    <row r="2" spans="1:11" x14ac:dyDescent="0.2">
      <c r="A2" s="2" t="str">
        <f>'8.12'!B3</f>
        <v>Washington 2023 General Rate Case</v>
      </c>
      <c r="B2" s="2"/>
    </row>
    <row r="3" spans="1:11" x14ac:dyDescent="0.2">
      <c r="A3" s="2" t="str">
        <f>'8.12'!B4</f>
        <v>Major Transmission Capital Additions - Year 1</v>
      </c>
      <c r="B3" s="2"/>
    </row>
    <row r="4" spans="1:11" x14ac:dyDescent="0.2">
      <c r="A4" s="2"/>
      <c r="B4" s="2"/>
    </row>
    <row r="5" spans="1:11" x14ac:dyDescent="0.2">
      <c r="I5" s="57"/>
    </row>
    <row r="6" spans="1:11" x14ac:dyDescent="0.2">
      <c r="B6" s="68" t="s">
        <v>54</v>
      </c>
      <c r="C6" s="2" t="s">
        <v>55</v>
      </c>
      <c r="D6" s="68" t="s">
        <v>45</v>
      </c>
      <c r="E6" s="68" t="s">
        <v>57</v>
      </c>
      <c r="F6" s="68" t="s">
        <v>58</v>
      </c>
      <c r="G6" s="68" t="s">
        <v>59</v>
      </c>
      <c r="H6" s="68" t="s">
        <v>60</v>
      </c>
      <c r="I6" s="57"/>
    </row>
    <row r="7" spans="1:11" x14ac:dyDescent="0.2">
      <c r="A7" s="51" t="s">
        <v>0</v>
      </c>
      <c r="B7" s="52" t="s">
        <v>3</v>
      </c>
      <c r="C7" s="52" t="s">
        <v>22</v>
      </c>
      <c r="D7" s="52" t="s">
        <v>11</v>
      </c>
      <c r="E7" s="52" t="s">
        <v>56</v>
      </c>
      <c r="F7" s="52" t="s">
        <v>56</v>
      </c>
      <c r="G7" s="52" t="s">
        <v>56</v>
      </c>
      <c r="H7" s="52" t="s">
        <v>23</v>
      </c>
      <c r="I7" s="69" t="s">
        <v>47</v>
      </c>
    </row>
    <row r="8" spans="1:11" x14ac:dyDescent="0.2">
      <c r="A8" s="49" t="s">
        <v>28</v>
      </c>
      <c r="B8" s="49"/>
      <c r="C8" s="5"/>
      <c r="D8" s="5"/>
      <c r="E8" s="5"/>
      <c r="F8" s="5"/>
      <c r="G8" s="5"/>
      <c r="H8" s="5"/>
      <c r="I8" s="56"/>
    </row>
    <row r="9" spans="1:11" x14ac:dyDescent="0.2">
      <c r="A9" s="3" t="s">
        <v>30</v>
      </c>
      <c r="B9" s="7">
        <v>355</v>
      </c>
      <c r="C9" s="59">
        <v>45580</v>
      </c>
      <c r="D9" s="59" t="s">
        <v>46</v>
      </c>
      <c r="E9" s="78">
        <v>0</v>
      </c>
      <c r="F9" s="78">
        <v>0</v>
      </c>
      <c r="G9" s="78">
        <v>2045992883.4052098</v>
      </c>
      <c r="H9" s="58">
        <f>SUM(E9:G9)</f>
        <v>2045992883.4052098</v>
      </c>
      <c r="I9" s="64" t="s">
        <v>48</v>
      </c>
      <c r="K9" s="8"/>
    </row>
    <row r="10" spans="1:11" x14ac:dyDescent="0.2">
      <c r="A10" s="3" t="s">
        <v>31</v>
      </c>
      <c r="B10" s="7">
        <v>355</v>
      </c>
      <c r="C10" s="59">
        <v>44136</v>
      </c>
      <c r="D10" s="59" t="s">
        <v>46</v>
      </c>
      <c r="E10" s="78">
        <v>2618914.9699999993</v>
      </c>
      <c r="F10" s="78">
        <v>0</v>
      </c>
      <c r="G10" s="78">
        <v>0</v>
      </c>
      <c r="H10" s="10">
        <f t="shared" ref="H10:H14" si="0">SUM(E10:G10)</f>
        <v>2618914.9699999993</v>
      </c>
      <c r="I10" s="57"/>
      <c r="K10" s="8"/>
    </row>
    <row r="11" spans="1:11" x14ac:dyDescent="0.2">
      <c r="A11" s="3" t="s">
        <v>32</v>
      </c>
      <c r="B11" s="7">
        <v>355</v>
      </c>
      <c r="C11" s="59">
        <v>45641</v>
      </c>
      <c r="D11" s="59" t="s">
        <v>46</v>
      </c>
      <c r="E11" s="78">
        <v>0</v>
      </c>
      <c r="F11" s="78">
        <v>0</v>
      </c>
      <c r="G11" s="78">
        <v>143697290.118882</v>
      </c>
      <c r="H11" s="10">
        <f t="shared" si="0"/>
        <v>143697290.118882</v>
      </c>
      <c r="I11" s="57"/>
      <c r="K11" s="8"/>
    </row>
    <row r="12" spans="1:11" x14ac:dyDescent="0.2">
      <c r="A12" s="3" t="s">
        <v>33</v>
      </c>
      <c r="B12" s="7">
        <v>355</v>
      </c>
      <c r="C12" s="59">
        <v>45397</v>
      </c>
      <c r="D12" s="59" t="s">
        <v>46</v>
      </c>
      <c r="E12" s="78">
        <v>0</v>
      </c>
      <c r="F12" s="78">
        <v>0</v>
      </c>
      <c r="G12" s="78">
        <v>35121179.813268393</v>
      </c>
      <c r="H12" s="10">
        <f t="shared" si="0"/>
        <v>35121179.813268393</v>
      </c>
      <c r="I12" s="64" t="s">
        <v>48</v>
      </c>
      <c r="K12" s="8"/>
    </row>
    <row r="13" spans="1:11" x14ac:dyDescent="0.2">
      <c r="A13" s="3" t="s">
        <v>34</v>
      </c>
      <c r="B13" s="7">
        <v>355</v>
      </c>
      <c r="C13" s="59">
        <v>45092</v>
      </c>
      <c r="D13" s="59" t="s">
        <v>46</v>
      </c>
      <c r="E13" s="78">
        <v>17499.759999999998</v>
      </c>
      <c r="F13" s="78">
        <v>2126800</v>
      </c>
      <c r="G13" s="78">
        <v>0</v>
      </c>
      <c r="H13" s="10">
        <f t="shared" si="0"/>
        <v>2144299.7599999998</v>
      </c>
      <c r="I13" s="57"/>
      <c r="K13" s="8"/>
    </row>
    <row r="14" spans="1:11" x14ac:dyDescent="0.2">
      <c r="A14" s="3" t="s">
        <v>35</v>
      </c>
      <c r="B14" s="7">
        <v>355</v>
      </c>
      <c r="C14" s="59">
        <v>45641</v>
      </c>
      <c r="D14" s="59" t="s">
        <v>46</v>
      </c>
      <c r="E14" s="78">
        <v>0</v>
      </c>
      <c r="F14" s="78">
        <v>0</v>
      </c>
      <c r="G14" s="78">
        <v>285770315.56488299</v>
      </c>
      <c r="H14" s="60">
        <f t="shared" si="0"/>
        <v>285770315.56488299</v>
      </c>
      <c r="I14" s="64" t="s">
        <v>48</v>
      </c>
      <c r="K14" s="8"/>
    </row>
    <row r="15" spans="1:11" x14ac:dyDescent="0.2">
      <c r="C15" s="59"/>
      <c r="D15" s="59"/>
      <c r="E15" s="59"/>
      <c r="F15" s="59"/>
      <c r="G15" s="59"/>
      <c r="H15" s="10">
        <f>SUM(H9:H14)</f>
        <v>2515344883.6322432</v>
      </c>
    </row>
    <row r="16" spans="1:11" x14ac:dyDescent="0.2">
      <c r="H16" s="68" t="s">
        <v>44</v>
      </c>
    </row>
    <row r="17" spans="1:2" x14ac:dyDescent="0.2">
      <c r="A17" s="47"/>
      <c r="B17" s="47"/>
    </row>
  </sheetData>
  <pageMargins left="0.7" right="0.7" top="0.75" bottom="0.75" header="0.3" footer="0.3"/>
  <pageSetup scale="77" fitToHeight="0" orientation="landscape" r:id="rId1"/>
  <headerFooter>
    <oddFooter>&amp;C&amp;"Arial,Regular"&amp;10Page 8.12.2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A71F7555-F53F-47FE-B5D1-CB7BA3699FCF}"/>
</file>

<file path=customXml/itemProps2.xml><?xml version="1.0" encoding="utf-8"?>
<ds:datastoreItem xmlns:ds="http://schemas.openxmlformats.org/officeDocument/2006/customXml" ds:itemID="{E1FC77BB-DEE7-4143-A509-809BA8B8FE5B}"/>
</file>

<file path=customXml/itemProps3.xml><?xml version="1.0" encoding="utf-8"?>
<ds:datastoreItem xmlns:ds="http://schemas.openxmlformats.org/officeDocument/2006/customXml" ds:itemID="{1970CA44-ED53-4333-BF3E-4C92E6F52957}"/>
</file>

<file path=customXml/itemProps4.xml><?xml version="1.0" encoding="utf-8"?>
<ds:datastoreItem xmlns:ds="http://schemas.openxmlformats.org/officeDocument/2006/customXml" ds:itemID="{250121AC-F8A7-4380-9320-EA89139157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8.12</vt:lpstr>
      <vt:lpstr>8.12.1</vt:lpstr>
      <vt:lpstr>8.12.2</vt:lpstr>
      <vt:lpstr>'8.12.2'!Print_Area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2023-03-02T23:19:08Z</dcterms:created>
  <dcterms:modified xsi:type="dcterms:W3CDTF">2023-03-09T22:00:55Z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