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2450"/>
  </bookViews>
  <sheets>
    <sheet name="Exh. JDT-16 Pgs. 1-4 (BR-01)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JDT-16 Pgs. 1-4 (BR-01)'!$A$9:$N$205</definedName>
    <definedName name="_xlnm.Print_Titles" localSheetId="0">'Exh. JDT-16 Pgs. 1-4 (BR-01)'!$1:$8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5" i="1" l="1"/>
  <c r="K205" i="1"/>
  <c r="J205" i="1"/>
  <c r="I205" i="1"/>
  <c r="H205" i="1"/>
  <c r="G205" i="1"/>
  <c r="F205" i="1"/>
  <c r="E205" i="1"/>
  <c r="D205" i="1"/>
  <c r="A205" i="1"/>
  <c r="A203" i="1"/>
  <c r="N201" i="1"/>
  <c r="M201" i="1"/>
  <c r="L201" i="1"/>
  <c r="K201" i="1"/>
  <c r="J201" i="1"/>
  <c r="I201" i="1"/>
  <c r="H201" i="1"/>
  <c r="G201" i="1"/>
  <c r="F201" i="1"/>
  <c r="E201" i="1"/>
  <c r="D201" i="1"/>
  <c r="A201" i="1"/>
  <c r="N199" i="1"/>
  <c r="M199" i="1"/>
  <c r="L199" i="1"/>
  <c r="K199" i="1"/>
  <c r="J199" i="1"/>
  <c r="I199" i="1"/>
  <c r="H199" i="1"/>
  <c r="G199" i="1"/>
  <c r="F199" i="1"/>
  <c r="E199" i="1"/>
  <c r="D199" i="1"/>
  <c r="A199" i="1"/>
  <c r="N197" i="1"/>
  <c r="M197" i="1"/>
  <c r="L197" i="1"/>
  <c r="K197" i="1"/>
  <c r="J197" i="1"/>
  <c r="I197" i="1"/>
  <c r="H197" i="1"/>
  <c r="G197" i="1"/>
  <c r="F197" i="1"/>
  <c r="E197" i="1"/>
  <c r="D197" i="1"/>
  <c r="A197" i="1"/>
  <c r="D196" i="1"/>
  <c r="A196" i="1"/>
  <c r="D195" i="1"/>
  <c r="A195" i="1"/>
  <c r="D194" i="1"/>
  <c r="A194" i="1"/>
  <c r="D193" i="1"/>
  <c r="A193" i="1"/>
  <c r="D192" i="1"/>
  <c r="A192" i="1"/>
  <c r="D191" i="1"/>
  <c r="A191" i="1"/>
  <c r="N188" i="1"/>
  <c r="M188" i="1"/>
  <c r="L188" i="1"/>
  <c r="K188" i="1"/>
  <c r="J188" i="1"/>
  <c r="I188" i="1"/>
  <c r="H188" i="1"/>
  <c r="G188" i="1"/>
  <c r="F188" i="1"/>
  <c r="E188" i="1"/>
  <c r="D188" i="1"/>
  <c r="A188" i="1"/>
  <c r="D187" i="1"/>
  <c r="A187" i="1"/>
  <c r="D186" i="1"/>
  <c r="A186" i="1"/>
  <c r="D185" i="1"/>
  <c r="A185" i="1"/>
  <c r="D184" i="1"/>
  <c r="A184" i="1"/>
  <c r="D183" i="1"/>
  <c r="A183" i="1"/>
  <c r="N180" i="1"/>
  <c r="M180" i="1"/>
  <c r="L180" i="1"/>
  <c r="K180" i="1"/>
  <c r="J180" i="1"/>
  <c r="I180" i="1"/>
  <c r="H180" i="1"/>
  <c r="G180" i="1"/>
  <c r="F180" i="1"/>
  <c r="E180" i="1"/>
  <c r="D180" i="1"/>
  <c r="A180" i="1"/>
  <c r="N178" i="1"/>
  <c r="M178" i="1"/>
  <c r="L178" i="1"/>
  <c r="K178" i="1"/>
  <c r="J178" i="1"/>
  <c r="I178" i="1"/>
  <c r="H178" i="1"/>
  <c r="G178" i="1"/>
  <c r="F178" i="1"/>
  <c r="E178" i="1"/>
  <c r="D178" i="1"/>
  <c r="A178" i="1"/>
  <c r="D177" i="1"/>
  <c r="A177" i="1"/>
  <c r="D176" i="1"/>
  <c r="A176" i="1"/>
  <c r="D175" i="1"/>
  <c r="A175" i="1"/>
  <c r="D174" i="1"/>
  <c r="A174" i="1"/>
  <c r="D173" i="1"/>
  <c r="A173" i="1"/>
  <c r="D172" i="1"/>
  <c r="A172" i="1"/>
  <c r="D171" i="1"/>
  <c r="A171" i="1"/>
  <c r="D170" i="1"/>
  <c r="A170" i="1"/>
  <c r="D169" i="1"/>
  <c r="A169" i="1"/>
  <c r="D168" i="1"/>
  <c r="A168" i="1"/>
  <c r="D167" i="1"/>
  <c r="A167" i="1"/>
  <c r="D166" i="1"/>
  <c r="A166" i="1"/>
  <c r="D165" i="1"/>
  <c r="A165" i="1"/>
  <c r="D164" i="1"/>
  <c r="A164" i="1"/>
  <c r="D163" i="1"/>
  <c r="A163" i="1"/>
  <c r="D162" i="1"/>
  <c r="A162" i="1"/>
  <c r="D161" i="1"/>
  <c r="A161" i="1"/>
  <c r="D160" i="1"/>
  <c r="A160" i="1"/>
  <c r="D159" i="1"/>
  <c r="A159" i="1"/>
  <c r="N156" i="1"/>
  <c r="M156" i="1"/>
  <c r="L156" i="1"/>
  <c r="K156" i="1"/>
  <c r="J156" i="1"/>
  <c r="I156" i="1"/>
  <c r="H156" i="1"/>
  <c r="G156" i="1"/>
  <c r="F156" i="1"/>
  <c r="E156" i="1"/>
  <c r="D156" i="1"/>
  <c r="A156" i="1"/>
  <c r="D155" i="1"/>
  <c r="A155" i="1"/>
  <c r="D154" i="1"/>
  <c r="A154" i="1"/>
  <c r="D153" i="1"/>
  <c r="A153" i="1"/>
  <c r="N150" i="1"/>
  <c r="M150" i="1"/>
  <c r="L150" i="1"/>
  <c r="K150" i="1"/>
  <c r="J150" i="1"/>
  <c r="I150" i="1"/>
  <c r="H150" i="1"/>
  <c r="G150" i="1"/>
  <c r="F150" i="1"/>
  <c r="E150" i="1"/>
  <c r="D150" i="1"/>
  <c r="A150" i="1"/>
  <c r="D149" i="1"/>
  <c r="A149" i="1"/>
  <c r="D148" i="1"/>
  <c r="A148" i="1"/>
  <c r="D147" i="1"/>
  <c r="A147" i="1"/>
  <c r="D146" i="1"/>
  <c r="A146" i="1"/>
  <c r="D145" i="1"/>
  <c r="A145" i="1"/>
  <c r="N142" i="1"/>
  <c r="M142" i="1"/>
  <c r="L142" i="1"/>
  <c r="K142" i="1"/>
  <c r="J142" i="1"/>
  <c r="I142" i="1"/>
  <c r="H142" i="1"/>
  <c r="G142" i="1"/>
  <c r="F142" i="1"/>
  <c r="E142" i="1"/>
  <c r="D142" i="1"/>
  <c r="A142" i="1"/>
  <c r="D141" i="1"/>
  <c r="A141" i="1"/>
  <c r="D140" i="1"/>
  <c r="A140" i="1"/>
  <c r="D139" i="1"/>
  <c r="A139" i="1"/>
  <c r="D138" i="1"/>
  <c r="A138" i="1"/>
  <c r="D137" i="1"/>
  <c r="A137" i="1"/>
  <c r="D136" i="1"/>
  <c r="A136" i="1"/>
  <c r="D135" i="1"/>
  <c r="A135" i="1"/>
  <c r="D134" i="1"/>
  <c r="A134" i="1"/>
  <c r="D133" i="1"/>
  <c r="A133" i="1"/>
  <c r="D132" i="1"/>
  <c r="A132" i="1"/>
  <c r="N129" i="1"/>
  <c r="M129" i="1"/>
  <c r="L129" i="1"/>
  <c r="K129" i="1"/>
  <c r="J129" i="1"/>
  <c r="I129" i="1"/>
  <c r="H129" i="1"/>
  <c r="G129" i="1"/>
  <c r="F129" i="1"/>
  <c r="E129" i="1"/>
  <c r="D129" i="1"/>
  <c r="A129" i="1"/>
  <c r="D128" i="1"/>
  <c r="A128" i="1"/>
  <c r="D127" i="1"/>
  <c r="A127" i="1"/>
  <c r="D126" i="1"/>
  <c r="A126" i="1"/>
  <c r="D125" i="1"/>
  <c r="A125" i="1"/>
  <c r="D124" i="1"/>
  <c r="A124" i="1"/>
  <c r="D123" i="1"/>
  <c r="A123" i="1"/>
  <c r="D122" i="1"/>
  <c r="A122" i="1"/>
  <c r="D121" i="1"/>
  <c r="A121" i="1"/>
  <c r="D120" i="1"/>
  <c r="A120" i="1"/>
  <c r="D119" i="1"/>
  <c r="A119" i="1"/>
  <c r="D118" i="1"/>
  <c r="A118" i="1"/>
  <c r="D117" i="1"/>
  <c r="A117" i="1"/>
  <c r="D116" i="1"/>
  <c r="A116" i="1"/>
  <c r="D112" i="1"/>
  <c r="A112" i="1"/>
  <c r="D111" i="1"/>
  <c r="A111" i="1"/>
  <c r="N109" i="1"/>
  <c r="M109" i="1"/>
  <c r="L109" i="1"/>
  <c r="K109" i="1"/>
  <c r="J109" i="1"/>
  <c r="I109" i="1"/>
  <c r="H109" i="1"/>
  <c r="G109" i="1"/>
  <c r="F109" i="1"/>
  <c r="E109" i="1"/>
  <c r="D109" i="1"/>
  <c r="A109" i="1"/>
  <c r="N108" i="1"/>
  <c r="M108" i="1"/>
  <c r="L108" i="1"/>
  <c r="K108" i="1"/>
  <c r="J108" i="1"/>
  <c r="I108" i="1"/>
  <c r="H108" i="1"/>
  <c r="G108" i="1"/>
  <c r="F108" i="1"/>
  <c r="E108" i="1"/>
  <c r="D108" i="1"/>
  <c r="A108" i="1"/>
  <c r="N107" i="1"/>
  <c r="M107" i="1"/>
  <c r="L107" i="1"/>
  <c r="K107" i="1"/>
  <c r="J107" i="1"/>
  <c r="I107" i="1"/>
  <c r="H107" i="1"/>
  <c r="G107" i="1"/>
  <c r="F107" i="1"/>
  <c r="E107" i="1"/>
  <c r="D107" i="1"/>
  <c r="A107" i="1"/>
  <c r="N106" i="1"/>
  <c r="M106" i="1"/>
  <c r="L106" i="1"/>
  <c r="K106" i="1"/>
  <c r="J106" i="1"/>
  <c r="I106" i="1"/>
  <c r="H106" i="1"/>
  <c r="G106" i="1"/>
  <c r="F106" i="1"/>
  <c r="E106" i="1"/>
  <c r="D106" i="1"/>
  <c r="A106" i="1"/>
  <c r="N105" i="1"/>
  <c r="M105" i="1"/>
  <c r="L105" i="1"/>
  <c r="K105" i="1"/>
  <c r="J105" i="1"/>
  <c r="I105" i="1"/>
  <c r="H105" i="1"/>
  <c r="G105" i="1"/>
  <c r="F105" i="1"/>
  <c r="E105" i="1"/>
  <c r="D105" i="1"/>
  <c r="A105" i="1"/>
  <c r="N103" i="1"/>
  <c r="M103" i="1"/>
  <c r="L103" i="1"/>
  <c r="K103" i="1"/>
  <c r="J103" i="1"/>
  <c r="I103" i="1"/>
  <c r="H103" i="1"/>
  <c r="G103" i="1"/>
  <c r="F103" i="1"/>
  <c r="E103" i="1"/>
  <c r="D103" i="1"/>
  <c r="A103" i="1"/>
  <c r="N101" i="1"/>
  <c r="M101" i="1"/>
  <c r="L101" i="1"/>
  <c r="K101" i="1"/>
  <c r="J101" i="1"/>
  <c r="I101" i="1"/>
  <c r="H101" i="1"/>
  <c r="G101" i="1"/>
  <c r="F101" i="1"/>
  <c r="E101" i="1"/>
  <c r="D101" i="1"/>
  <c r="A101" i="1"/>
  <c r="D100" i="1"/>
  <c r="A100" i="1"/>
  <c r="D99" i="1"/>
  <c r="A99" i="1"/>
  <c r="D98" i="1"/>
  <c r="A98" i="1"/>
  <c r="D97" i="1"/>
  <c r="A97" i="1"/>
  <c r="D96" i="1"/>
  <c r="A96" i="1"/>
  <c r="N93" i="1"/>
  <c r="M93" i="1"/>
  <c r="L93" i="1"/>
  <c r="K93" i="1"/>
  <c r="J93" i="1"/>
  <c r="I93" i="1"/>
  <c r="H93" i="1"/>
  <c r="G93" i="1"/>
  <c r="F93" i="1"/>
  <c r="E93" i="1"/>
  <c r="D93" i="1"/>
  <c r="A93" i="1"/>
  <c r="N91" i="1"/>
  <c r="M91" i="1"/>
  <c r="L91" i="1"/>
  <c r="K91" i="1"/>
  <c r="J91" i="1"/>
  <c r="I91" i="1"/>
  <c r="H91" i="1"/>
  <c r="G91" i="1"/>
  <c r="F91" i="1"/>
  <c r="E91" i="1"/>
  <c r="D91" i="1"/>
  <c r="A91" i="1"/>
  <c r="D90" i="1"/>
  <c r="A90" i="1"/>
  <c r="D89" i="1"/>
  <c r="A89" i="1"/>
  <c r="D88" i="1"/>
  <c r="A88" i="1"/>
  <c r="D87" i="1"/>
  <c r="A87" i="1"/>
  <c r="N84" i="1"/>
  <c r="M84" i="1"/>
  <c r="L84" i="1"/>
  <c r="K84" i="1"/>
  <c r="J84" i="1"/>
  <c r="I84" i="1"/>
  <c r="H84" i="1"/>
  <c r="G84" i="1"/>
  <c r="F84" i="1"/>
  <c r="E84" i="1"/>
  <c r="D84" i="1"/>
  <c r="A84" i="1"/>
  <c r="D83" i="1"/>
  <c r="A83" i="1"/>
  <c r="D82" i="1"/>
  <c r="A82" i="1"/>
  <c r="D81" i="1"/>
  <c r="A81" i="1"/>
  <c r="D80" i="1"/>
  <c r="A80" i="1"/>
  <c r="D79" i="1"/>
  <c r="A79" i="1"/>
  <c r="D78" i="1"/>
  <c r="A78" i="1"/>
  <c r="D77" i="1"/>
  <c r="A77" i="1"/>
  <c r="D76" i="1"/>
  <c r="A76" i="1"/>
  <c r="D75" i="1"/>
  <c r="A75" i="1"/>
  <c r="D74" i="1"/>
  <c r="A74" i="1"/>
  <c r="D73" i="1"/>
  <c r="A73" i="1"/>
  <c r="N70" i="1"/>
  <c r="M70" i="1"/>
  <c r="L70" i="1"/>
  <c r="K70" i="1"/>
  <c r="J70" i="1"/>
  <c r="I70" i="1"/>
  <c r="H70" i="1"/>
  <c r="G70" i="1"/>
  <c r="F70" i="1"/>
  <c r="E70" i="1"/>
  <c r="D70" i="1"/>
  <c r="A70" i="1"/>
  <c r="D69" i="1"/>
  <c r="A69" i="1"/>
  <c r="D68" i="1"/>
  <c r="A68" i="1"/>
  <c r="D67" i="1"/>
  <c r="A67" i="1"/>
  <c r="D66" i="1"/>
  <c r="A66" i="1"/>
  <c r="D65" i="1"/>
  <c r="A65" i="1"/>
  <c r="D64" i="1"/>
  <c r="A64" i="1"/>
  <c r="D63" i="1"/>
  <c r="A63" i="1"/>
  <c r="D62" i="1"/>
  <c r="A62" i="1"/>
  <c r="D61" i="1"/>
  <c r="A61" i="1"/>
  <c r="D60" i="1"/>
  <c r="A60" i="1"/>
  <c r="D59" i="1"/>
  <c r="A59" i="1"/>
  <c r="D58" i="1"/>
  <c r="A58" i="1"/>
  <c r="N55" i="1"/>
  <c r="M55" i="1"/>
  <c r="L55" i="1"/>
  <c r="K55" i="1"/>
  <c r="J55" i="1"/>
  <c r="I55" i="1"/>
  <c r="H55" i="1"/>
  <c r="G55" i="1"/>
  <c r="F55" i="1"/>
  <c r="E55" i="1"/>
  <c r="D55" i="1"/>
  <c r="A55" i="1"/>
  <c r="D54" i="1"/>
  <c r="A54" i="1"/>
  <c r="D53" i="1"/>
  <c r="A53" i="1"/>
  <c r="N49" i="1"/>
  <c r="M49" i="1"/>
  <c r="L49" i="1"/>
  <c r="K49" i="1"/>
  <c r="J49" i="1"/>
  <c r="I49" i="1"/>
  <c r="H49" i="1"/>
  <c r="G49" i="1"/>
  <c r="F49" i="1"/>
  <c r="E49" i="1"/>
  <c r="D49" i="1"/>
  <c r="A49" i="1"/>
  <c r="N47" i="1"/>
  <c r="M47" i="1"/>
  <c r="L47" i="1"/>
  <c r="K47" i="1"/>
  <c r="J47" i="1"/>
  <c r="I47" i="1"/>
  <c r="H47" i="1"/>
  <c r="G47" i="1"/>
  <c r="F47" i="1"/>
  <c r="E47" i="1"/>
  <c r="D47" i="1"/>
  <c r="A47" i="1"/>
  <c r="D46" i="1"/>
  <c r="A46" i="1"/>
  <c r="N43" i="1"/>
  <c r="M43" i="1"/>
  <c r="L43" i="1"/>
  <c r="K43" i="1"/>
  <c r="J43" i="1"/>
  <c r="I43" i="1"/>
  <c r="H43" i="1"/>
  <c r="G43" i="1"/>
  <c r="F43" i="1"/>
  <c r="E43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N29" i="1"/>
  <c r="M29" i="1"/>
  <c r="L29" i="1"/>
  <c r="K29" i="1"/>
  <c r="J29" i="1"/>
  <c r="I29" i="1"/>
  <c r="H29" i="1"/>
  <c r="G29" i="1"/>
  <c r="F29" i="1"/>
  <c r="E29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N14" i="1"/>
  <c r="M14" i="1"/>
  <c r="L14" i="1"/>
  <c r="K14" i="1"/>
  <c r="J14" i="1"/>
  <c r="I14" i="1"/>
  <c r="H14" i="1"/>
  <c r="G14" i="1"/>
  <c r="F14" i="1"/>
  <c r="E14" i="1"/>
  <c r="D14" i="1"/>
  <c r="A14" i="1"/>
  <c r="D13" i="1"/>
  <c r="A13" i="1"/>
  <c r="D12" i="1"/>
  <c r="A12" i="1"/>
  <c r="D11" i="1"/>
</calcChain>
</file>

<file path=xl/sharedStrings.xml><?xml version="1.0" encoding="utf-8"?>
<sst xmlns="http://schemas.openxmlformats.org/spreadsheetml/2006/main" count="208" uniqueCount="156">
  <si>
    <t>Puget Sound Energy</t>
  </si>
  <si>
    <t>2019 Gas Cost of Service Study</t>
  </si>
  <si>
    <t>Detail of Customer Related Costs</t>
  </si>
  <si>
    <t>Line No.</t>
  </si>
  <si>
    <t>Acct. No.</t>
  </si>
  <si>
    <t>Description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</si>
  <si>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</si>
  <si>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</si>
  <si>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</si>
  <si>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</si>
  <si>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</si>
  <si>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</si>
  <si>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</si>
  <si>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</si>
  <si>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</si>
  <si>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</si>
  <si>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</si>
  <si>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</si>
  <si>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Plant in Service</t>
  </si>
  <si>
    <t>Intangible Plant</t>
  </si>
  <si>
    <t>Organization</t>
  </si>
  <si>
    <t>Franchise and Consents</t>
  </si>
  <si>
    <t>Misc. Intangible</t>
  </si>
  <si>
    <t>Sub-total</t>
  </si>
  <si>
    <t>Distribution Plant</t>
  </si>
  <si>
    <t>Land and Land Rights</t>
  </si>
  <si>
    <t>Structures and Improvements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</si>
  <si>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</si>
  <si>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</si>
  <si>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</si>
  <si>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</si>
  <si>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</si>
  <si>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</si>
  <si>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</si>
  <si>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</si>
  <si>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Other Equipment</t>
  </si>
  <si>
    <t>ARO</t>
  </si>
  <si>
    <t>General Plant</t>
  </si>
  <si>
    <t>Office Furniture and Equipment</t>
  </si>
  <si>
    <t>Transportation Equipment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</si>
  <si>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</si>
  <si>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</si>
  <si>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</si>
  <si>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</si>
  <si>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</si>
  <si>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</si>
  <si>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</si>
  <si>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</si>
  <si>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</si>
  <si>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</si>
  <si>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</si>
  <si>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Other Intangible Plant</t>
  </si>
  <si>
    <t>Retirement Work in Progress</t>
  </si>
  <si>
    <t>Asset Retirment Obligations</t>
  </si>
  <si>
    <t>Landlord Incentives</t>
  </si>
  <si>
    <t>TOTAL ACCUMULATED RESERVE</t>
  </si>
  <si>
    <t>Rate Base Adjustments and Working Capital</t>
  </si>
  <si>
    <t>n/a</t>
  </si>
  <si>
    <t>Customer Advances for Construction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</si>
  <si>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</si>
  <si>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</si>
  <si>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</si>
  <si>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</si>
  <si>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</si>
  <si>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</si>
  <si>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Net Distribution Plant</t>
  </si>
  <si>
    <t>Net Intangible Plant</t>
  </si>
  <si>
    <t>Net General Plant</t>
  </si>
  <si>
    <t>Other Rate Base</t>
  </si>
  <si>
    <t>Total Rate Base</t>
  </si>
  <si>
    <t>RETURN</t>
  </si>
  <si>
    <t>INCOME TAXES</t>
  </si>
  <si>
    <t>EXPENSES</t>
  </si>
  <si>
    <t>Distribution O&amp;M</t>
  </si>
  <si>
    <t>Oper Supv &amp; Engineering</t>
  </si>
  <si>
    <t>oper Mains &amp; Services Exp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</si>
  <si>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</si>
  <si>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</si>
  <si>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</si>
  <si>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</si>
  <si>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</si>
  <si>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Meas &amp; Reg Sta Ind</t>
  </si>
  <si>
    <t>Maint Services</t>
  </si>
  <si>
    <t>Maint Meters &amp; House Reg</t>
  </si>
  <si>
    <t>Maint Other Equipment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</si>
  <si>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</si>
  <si>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</si>
  <si>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</si>
  <si>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</si>
  <si>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</si>
  <si>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</si>
  <si>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</si>
  <si>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</si>
  <si>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- Gas Cost Rel</t>
  </si>
  <si>
    <t>Uncollectible Accounts  - Rate Inc Rel</t>
  </si>
  <si>
    <t>Misc. Customer Accounts Expense</t>
  </si>
  <si>
    <t>Customer Service &amp; Information Expenses</t>
  </si>
  <si>
    <t>Direct Assignment to Sales</t>
  </si>
  <si>
    <t>Customer Assistance Expenses</t>
  </si>
  <si>
    <t>Information, Instructional Advertising</t>
  </si>
  <si>
    <t>Misc. Cust. Serv. &amp; Infor. Expenses</t>
  </si>
  <si>
    <t>Sales Expense</t>
  </si>
  <si>
    <t>Demonstrating and Selling -DIR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</si>
  <si>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</si>
  <si>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</si>
  <si>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</si>
  <si>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</si>
  <si>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</si>
  <si>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</si>
  <si>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</si>
  <si>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</si>
  <si>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</si>
  <si>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</si>
  <si>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</si>
  <si>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</si>
  <si>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</si>
  <si>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</si>
  <si>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</si>
  <si>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</si>
  <si>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</si>
  <si>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</si>
  <si>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Gen Advertising Exp</t>
  </si>
  <si>
    <t>Misc. General Expenses</t>
  </si>
  <si>
    <t>Rents</t>
  </si>
  <si>
    <t>Maint Of General Plant- Gas</t>
  </si>
  <si>
    <t>TOTAL O &amp; M EXPENSES</t>
  </si>
  <si>
    <t>Depreciation Expense</t>
  </si>
  <si>
    <t>Distribution Depreciation Expense</t>
  </si>
  <si>
    <t>Rental Depreciation Expense</t>
  </si>
  <si>
    <t>General Depreciation Expense</t>
  </si>
  <si>
    <t>Amort. Ltd - Term Plant</t>
  </si>
  <si>
    <t>Gains/Losses Property Sales</t>
  </si>
  <si>
    <t>TOTAL DEPRECIATION EXPENSES</t>
  </si>
  <si>
    <t>Taxes (other than income)</t>
  </si>
  <si>
    <t>TOTAL TAXES OTHER THAN INCOME</t>
  </si>
  <si>
    <t>TOTAL EXPENSES</t>
  </si>
  <si>
    <t>TOTAL RETURN, TAXES &amp; EXPENSES</t>
  </si>
  <si>
    <t>Annual Number of Customers</t>
  </si>
  <si>
    <t>Customer Cost per Customer per Month</t>
  </si>
  <si>
    <t xml:space="preserve"> 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</si>
  <si>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</si>
  <si>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</si>
  <si>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</si>
  <si>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</si>
  <si>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</si>
  <si>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</si>
  <si>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</si>
  <si>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</si>
  <si>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</si>
  <si>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</si>
  <si>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</si>
  <si>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</si>
  <si>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</si>
  <si>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</si>
  <si>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Other Taxes - Property Taxes</t>
  </si>
  <si>
    <t>Other Taxes - Payroll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</si>
</sst>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00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164" fontId="0" fillId="0" borderId="0">
      <alignment horizontal="left" wrapText="1"/>
    </xf>
    <xf numFmtId="44" fontId="1" fillId="0" borderId="0" applyFont="0" applyFill="0" applyBorder="0" applyAlignment="0" applyProtection="0"/>
    <xf numFmtId="0" fontId="2" fillId="2" borderId="1" applyNumberFormat="0">
      <alignment horizontal="center" vertical="center" wrapText="1"/>
    </xf>
  </cellStyleXfs>
  <cellXfs count="13">
    <xf numFmtId="164" fontId="0" fillId="0" borderId="0" xfId="0">
      <alignment horizontal="left" wrapText="1"/>
    </xf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41" fontId="3" fillId="0" borderId="1" xfId="2" applyNumberFormat="1" applyFont="1" applyFill="1">
      <alignment horizontal="center" vertical="center" wrapText="1"/>
    </xf>
    <xf numFmtId="0" fontId="3" fillId="0" borderId="1" xfId="2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1" fontId="0" fillId="0" borderId="0" xfId="0" applyNumberFormat="1" applyFill="1" applyAlignment="1"/>
    <xf numFmtId="41" fontId="0" fillId="0" borderId="2" xfId="0" applyNumberFormat="1" applyFill="1" applyBorder="1" applyAlignment="1"/>
    <xf numFmtId="41" fontId="0" fillId="0" borderId="0" xfId="0" applyNumberFormat="1" applyFill="1" applyBorder="1" applyAlignment="1"/>
    <xf numFmtId="37" fontId="0" fillId="0" borderId="0" xfId="0" applyNumberFormat="1" applyFill="1" applyAlignment="1"/>
    <xf numFmtId="44" fontId="0" fillId="0" borderId="0" xfId="1" applyFont="1" applyFill="1"/>
  </cellXfs>
  <cellStyles count="3">
    <cellStyle name="Currency" xfId="1" builtinId="4"/>
    <cellStyle name="Normal" xfId="0" builtinId="0"/>
    <cellStyle name="Report Head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7.4800000000000005E-2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N205"/>
  <sheetViews>
    <sheetView tabSelected="1" zoomScale="90" zoomScaleNormal="90" workbookViewId="0">
      <selection activeCell="O12" sqref="O12"/>
    </sheetView>
  </sheetViews>
  <sheetFormatPr defaultColWidth="9.1796875" defaultRowHeight="12.5" x14ac:dyDescent="0.25"/>
  <cols>
    <col min="1" max="1" width="6.81640625" style="2" customWidth="1"/>
    <col min="2" max="2" width="8.1796875" style="2" customWidth="1"/>
    <col min="3" max="3" width="43.26953125" style="2" bestFit="1" customWidth="1"/>
    <col min="4" max="4" width="15" style="2" bestFit="1" customWidth="1"/>
    <col min="5" max="5" width="13.7265625" style="2" customWidth="1"/>
    <col min="6" max="6" width="16" style="2" customWidth="1"/>
    <col min="7" max="12" width="13.7265625" style="2" customWidth="1"/>
    <col min="13" max="14" width="13.7265625" style="2" hidden="1" customWidth="1"/>
    <col min="15" max="16384" width="9.1796875" style="2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140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7.5" x14ac:dyDescent="0.25">
      <c r="A6" s="3" t="s">
        <v>3</v>
      </c>
      <c r="B6" s="3" t="s">
        <v>4</v>
      </c>
      <c r="C6" s="4" t="s">
        <v>5</v>
      </c>
      <c r="D6" s="4" t="s">
        <v>6</v>
      </c>
      <c r="E6" s="5" t="s">
        <v>141</v>
      </c>
      <c r="F6" s="5" t="s">
        <v>142</v>
      </c>
      <c r="G6" s="5" t="s">
        <v>143</v>
      </c>
      <c r="H6" s="5" t="s">
        <v>144</v>
      </c>
      <c r="I6" s="6" t="s">
        <v>145</v>
      </c>
      <c r="J6" s="6" t="s">
        <v>146</v>
      </c>
      <c r="K6" s="5" t="s">
        <v>147</v>
      </c>
      <c r="L6" s="5" t="s">
        <v>148</v>
      </c>
      <c r="M6" s="5" t="s">
        <v>149</v>
      </c>
      <c r="N6" s="5" t="s">
        <v>149</v>
      </c>
    </row>
    <row r="7" spans="1:14" x14ac:dyDescent="0.25"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16</v>
      </c>
      <c r="N7" s="7" t="s">
        <v>17</v>
      </c>
    </row>
    <row r="9" spans="1:14" x14ac:dyDescent="0.25">
      <c r="C9" s="2" t="s">
        <v>18</v>
      </c>
    </row>
    <row r="10" spans="1:14" x14ac:dyDescent="0.25">
      <c r="C10" s="2" t="s">
        <v>19</v>
      </c>
    </row>
    <row r="11" spans="1:14" x14ac:dyDescent="0.25">
      <c r="A11" s="7">
        <v>1</v>
      </c>
      <c r="B11" s="2">
        <v>301</v>
      </c>
      <c r="C11" s="2" t="s">
        <v>20</v>
      </c>
      <c r="D11" s="8">
        <f ca="1">SUM(E11:N11)</f>
        <v>69080.859154035861</v>
      </c>
      <c r="E11" s="8">
        <v>43035.685439516579</v>
      </c>
      <c r="F11" s="8">
        <v>23429.648636374917</v>
      </c>
      <c r="G11" s="8">
        <v>943.01234012591101</v>
      </c>
      <c r="H11" s="8">
        <v>557.8623870991953</v>
      </c>
      <c r="I11" s="8">
        <v>104.28211613455785</v>
      </c>
      <c r="J11" s="8">
        <v>96.840346980679016</v>
      </c>
      <c r="K11" s="8">
        <v>96.117953287237867</v>
      </c>
      <c r="L11" s="8">
        <v>817.40993451678162</v>
      </c>
      <c r="M11" s="8">
        <v>0</v>
      </c>
      <c r="N11" s="8">
        <v>0</v>
      </c>
    </row>
    <row r="12" spans="1:14" x14ac:dyDescent="0.25">
      <c r="A12" s="7">
        <f ca="1">A11+1</f>
        <v>2</v>
      </c>
      <c r="B12" s="2">
        <v>302</v>
      </c>
      <c r="C12" s="2" t="s">
        <v>21</v>
      </c>
      <c r="D12" s="8">
        <f ca="1">SUM(E12:N12)</f>
        <v>231304.43998832657</v>
      </c>
      <c r="E12" s="8">
        <v>144097.00808591649</v>
      </c>
      <c r="F12" s="8">
        <v>78449.831448619821</v>
      </c>
      <c r="G12" s="8">
        <v>3157.5018595025967</v>
      </c>
      <c r="H12" s="8">
        <v>1867.8987004317221</v>
      </c>
      <c r="I12" s="8">
        <v>349.16931793678106</v>
      </c>
      <c r="J12" s="8">
        <v>324.25193463061555</v>
      </c>
      <c r="K12" s="8">
        <v>321.8331333771464</v>
      </c>
      <c r="L12" s="8">
        <v>2736.9455079114045</v>
      </c>
      <c r="M12" s="8">
        <v>0</v>
      </c>
      <c r="N12" s="8">
        <v>0</v>
      </c>
    </row>
    <row r="13" spans="1:14" x14ac:dyDescent="0.25">
      <c r="A13" s="7">
        <f ca="1">A12+1</f>
        <v>3</v>
      </c>
      <c r="B13" s="2">
        <v>303</v>
      </c>
      <c r="C13" s="2" t="s">
        <v>22</v>
      </c>
      <c r="D13" s="8">
        <f ca="1">SUM(E13:N13)</f>
        <v>130151442.92088978</v>
      </c>
      <c r="E13" s="8">
        <v>98615414.323920444</v>
      </c>
      <c r="F13" s="8">
        <v>25362549.779759426</v>
      </c>
      <c r="G13" s="8">
        <v>1956121.5568968325</v>
      </c>
      <c r="H13" s="8">
        <v>952253.36243351223</v>
      </c>
      <c r="I13" s="8">
        <v>195914.76111269614</v>
      </c>
      <c r="J13" s="8">
        <v>668671.20159011381</v>
      </c>
      <c r="K13" s="8">
        <v>321964.4800757285</v>
      </c>
      <c r="L13" s="8">
        <v>2078553.455101029</v>
      </c>
      <c r="M13" s="8">
        <v>0</v>
      </c>
      <c r="N13" s="8">
        <v>0</v>
      </c>
    </row>
    <row r="14" spans="1:14" x14ac:dyDescent="0.25">
      <c r="A14" s="7">
        <f ca="1">A13+1</f>
        <v>4</v>
      </c>
      <c r="C14" s="2" t="s">
        <v>23</v>
      </c>
      <c r="D14" s="9">
        <f ca="1">SUM(D11:D13)</f>
        <v>130451828.22003214</v>
      </c>
      <c r="E14" s="9">
        <f t="shared" ref="E14:N14" ca="1" si="0">SUM(E11:E13)</f>
        <v>98802547.017445877</v>
      </c>
      <c r="F14" s="9">
        <f t="shared" ca="1" si="0"/>
        <v>25464429.259844419</v>
      </c>
      <c r="G14" s="9">
        <f t="shared" ca="1" si="0"/>
        <v>1960222.071096461</v>
      </c>
      <c r="H14" s="9">
        <f t="shared" ca="1" si="0"/>
        <v>954679.1235210431</v>
      </c>
      <c r="I14" s="9">
        <f t="shared" ca="1" si="0"/>
        <v>196368.21254676749</v>
      </c>
      <c r="J14" s="9">
        <f t="shared" ca="1" si="0"/>
        <v>669092.29387172509</v>
      </c>
      <c r="K14" s="9">
        <f t="shared" ca="1" si="0"/>
        <v>322382.4311623929</v>
      </c>
      <c r="L14" s="9">
        <f t="shared" ca="1" si="0"/>
        <v>2082107.8105434573</v>
      </c>
      <c r="M14" s="9">
        <f t="shared" ca="1" si="0"/>
        <v>0</v>
      </c>
      <c r="N14" s="9">
        <f t="shared" ca="1" si="0"/>
        <v>0</v>
      </c>
    </row>
    <row r="15" spans="1:14" x14ac:dyDescent="0.25">
      <c r="A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7"/>
      <c r="C16" s="2" t="s">
        <v>24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7">
        <f ca="1">+A14+1</f>
        <v>5</v>
      </c>
      <c r="B17" s="2">
        <v>374</v>
      </c>
      <c r="C17" s="2" t="s">
        <v>25</v>
      </c>
      <c r="D17" s="8">
        <f ca="1">SUM(E17:N17)</f>
        <v>10575131.614251938</v>
      </c>
      <c r="E17" s="8">
        <v>6666935.8615166657</v>
      </c>
      <c r="F17" s="8">
        <v>3629638.1275515151</v>
      </c>
      <c r="G17" s="8">
        <v>146088.1295146117</v>
      </c>
      <c r="H17" s="8">
        <v>86422.063837463895</v>
      </c>
      <c r="I17" s="8">
        <v>16155.015835624137</v>
      </c>
      <c r="J17" s="8">
        <v>15002.163333371054</v>
      </c>
      <c r="K17" s="8">
        <v>14890.252662685789</v>
      </c>
      <c r="L17" s="8">
        <v>0</v>
      </c>
      <c r="M17" s="8">
        <v>0</v>
      </c>
      <c r="N17" s="8">
        <v>0</v>
      </c>
    </row>
    <row r="18" spans="1:14" x14ac:dyDescent="0.25">
      <c r="A18" s="7">
        <f t="shared" ref="A18:A29" ca="1" si="1">A17+1</f>
        <v>6</v>
      </c>
      <c r="B18" s="2">
        <v>375</v>
      </c>
      <c r="C18" s="2" t="s">
        <v>26</v>
      </c>
      <c r="D18" s="8">
        <f ca="1">SUM(E18:N18)</f>
        <v>14993252.908228967</v>
      </c>
      <c r="E18" s="8">
        <v>9452275.3135239948</v>
      </c>
      <c r="F18" s="8">
        <v>5146043.0372695709</v>
      </c>
      <c r="G18" s="8">
        <v>207121.4196285558</v>
      </c>
      <c r="H18" s="8">
        <v>122527.82350433788</v>
      </c>
      <c r="I18" s="8">
        <v>22904.32374699958</v>
      </c>
      <c r="J18" s="8">
        <v>21269.827859603687</v>
      </c>
      <c r="K18" s="8">
        <v>21111.162695904692</v>
      </c>
      <c r="L18" s="8">
        <v>0</v>
      </c>
      <c r="M18" s="8">
        <v>0</v>
      </c>
      <c r="N18" s="8">
        <v>0</v>
      </c>
    </row>
    <row r="19" spans="1:14" x14ac:dyDescent="0.25">
      <c r="A19" s="7">
        <f t="shared" ca="1" si="1"/>
        <v>7</v>
      </c>
      <c r="B19" s="2">
        <v>380</v>
      </c>
      <c r="C19" s="2" t="s">
        <v>27</v>
      </c>
      <c r="D19" s="8">
        <f ca="1">SUM(E19:N19)</f>
        <v>1165290124.7571111</v>
      </c>
      <c r="E19" s="8">
        <v>677007379.39249671</v>
      </c>
      <c r="F19" s="8">
        <v>478438171.8577565</v>
      </c>
      <c r="G19" s="8">
        <v>8499697.1560583673</v>
      </c>
      <c r="H19" s="8">
        <v>0</v>
      </c>
      <c r="I19" s="8">
        <v>1344876.3507996157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7">
        <f t="shared" ca="1" si="1"/>
        <v>8</v>
      </c>
      <c r="B20" s="2">
        <v>380</v>
      </c>
      <c r="C20" s="2" t="s">
        <v>28</v>
      </c>
      <c r="D20" s="8">
        <f t="shared" ref="D20:D25" ca="1" si="2">SUM(E20:N20)</f>
        <v>11129875.242888613</v>
      </c>
      <c r="E20" s="8">
        <v>0</v>
      </c>
      <c r="F20" s="8">
        <v>0</v>
      </c>
      <c r="G20" s="8">
        <v>0</v>
      </c>
      <c r="H20" s="8">
        <v>8532534.3420465346</v>
      </c>
      <c r="I20" s="8">
        <v>0</v>
      </c>
      <c r="J20" s="8">
        <v>1098092.7451304488</v>
      </c>
      <c r="K20" s="8">
        <v>1499248.1557116287</v>
      </c>
      <c r="L20" s="8">
        <v>0</v>
      </c>
      <c r="M20" s="8">
        <v>0</v>
      </c>
      <c r="N20" s="8">
        <v>0</v>
      </c>
    </row>
    <row r="21" spans="1:14" x14ac:dyDescent="0.25">
      <c r="A21" s="7">
        <f t="shared" ca="1" si="1"/>
        <v>9</v>
      </c>
      <c r="B21" s="2">
        <v>381</v>
      </c>
      <c r="C21" s="2" t="s">
        <v>29</v>
      </c>
      <c r="D21" s="8">
        <f t="shared" ca="1" si="2"/>
        <v>114991833.29000001</v>
      </c>
      <c r="E21" s="8">
        <v>91054701.167730406</v>
      </c>
      <c r="F21" s="8">
        <v>23466884.854716517</v>
      </c>
      <c r="G21" s="8">
        <v>465190.22238740331</v>
      </c>
      <c r="H21" s="8">
        <v>2640.2740287924871</v>
      </c>
      <c r="I21" s="8">
        <v>1536.6797939608834</v>
      </c>
      <c r="J21" s="8">
        <v>0</v>
      </c>
      <c r="K21" s="8">
        <v>880.09134293082923</v>
      </c>
      <c r="L21" s="8">
        <v>0</v>
      </c>
      <c r="M21" s="8">
        <v>0</v>
      </c>
      <c r="N21" s="8">
        <v>0</v>
      </c>
    </row>
    <row r="22" spans="1:14" x14ac:dyDescent="0.25">
      <c r="A22" s="7">
        <f t="shared" ca="1" si="1"/>
        <v>10</v>
      </c>
      <c r="B22" s="2">
        <v>382</v>
      </c>
      <c r="C22" s="2" t="s">
        <v>30</v>
      </c>
      <c r="D22" s="8">
        <f t="shared" ca="1" si="2"/>
        <v>182836000.00000006</v>
      </c>
      <c r="E22" s="8">
        <v>169668781.29145646</v>
      </c>
      <c r="F22" s="8">
        <v>13051125.778105341</v>
      </c>
      <c r="G22" s="8">
        <v>114641.76880775558</v>
      </c>
      <c r="H22" s="8">
        <v>621.92641306196526</v>
      </c>
      <c r="I22" s="8">
        <v>621.92641306196526</v>
      </c>
      <c r="J22" s="8">
        <v>0</v>
      </c>
      <c r="K22" s="8">
        <v>207.30880435398839</v>
      </c>
      <c r="L22" s="8">
        <v>0</v>
      </c>
      <c r="M22" s="8">
        <v>0</v>
      </c>
      <c r="N22" s="8">
        <v>0</v>
      </c>
    </row>
    <row r="23" spans="1:14" x14ac:dyDescent="0.25">
      <c r="A23" s="7">
        <f t="shared" ca="1" si="1"/>
        <v>11</v>
      </c>
      <c r="B23" s="2">
        <v>383</v>
      </c>
      <c r="C23" s="2" t="s">
        <v>31</v>
      </c>
      <c r="D23" s="8">
        <f t="shared" ca="1" si="2"/>
        <v>17726000.000000004</v>
      </c>
      <c r="E23" s="8">
        <v>14036089.231038898</v>
      </c>
      <c r="F23" s="8">
        <v>3617422.116278924</v>
      </c>
      <c r="G23" s="8">
        <v>71709.108778564041</v>
      </c>
      <c r="H23" s="8">
        <v>406.99844584915945</v>
      </c>
      <c r="I23" s="8">
        <v>236.87930915107356</v>
      </c>
      <c r="J23" s="8">
        <v>0</v>
      </c>
      <c r="K23" s="8">
        <v>135.66614861638649</v>
      </c>
      <c r="L23" s="8">
        <v>0</v>
      </c>
      <c r="M23" s="8">
        <v>0</v>
      </c>
      <c r="N23" s="8">
        <v>0</v>
      </c>
    </row>
    <row r="24" spans="1:14" x14ac:dyDescent="0.25">
      <c r="A24" s="7">
        <f t="shared" ca="1" si="1"/>
        <v>12</v>
      </c>
      <c r="B24" s="2">
        <v>384</v>
      </c>
      <c r="C24" s="2" t="s">
        <v>32</v>
      </c>
      <c r="D24" s="8">
        <f t="shared" ca="1" si="2"/>
        <v>83089000</v>
      </c>
      <c r="E24" s="8">
        <v>65792881.536601089</v>
      </c>
      <c r="F24" s="8">
        <v>16956334.549221456</v>
      </c>
      <c r="G24" s="8">
        <v>336129.87359258195</v>
      </c>
      <c r="H24" s="8">
        <v>1907.7679040483363</v>
      </c>
      <c r="I24" s="8">
        <v>1110.3500461499239</v>
      </c>
      <c r="J24" s="8">
        <v>0</v>
      </c>
      <c r="K24" s="8">
        <v>635.92263468277883</v>
      </c>
      <c r="L24" s="8">
        <v>0</v>
      </c>
      <c r="M24" s="8">
        <v>0</v>
      </c>
      <c r="N24" s="8">
        <v>0</v>
      </c>
    </row>
    <row r="25" spans="1:14" x14ac:dyDescent="0.25">
      <c r="A25" s="7">
        <f t="shared" ca="1" si="1"/>
        <v>13</v>
      </c>
      <c r="B25" s="2">
        <v>385</v>
      </c>
      <c r="C25" s="2" t="s">
        <v>33</v>
      </c>
      <c r="D25" s="8">
        <f t="shared" ca="1" si="2"/>
        <v>43474999.999999993</v>
      </c>
      <c r="E25" s="8">
        <v>194789.11719076693</v>
      </c>
      <c r="F25" s="8">
        <v>22790420.770869214</v>
      </c>
      <c r="G25" s="8">
        <v>12347571.053271562</v>
      </c>
      <c r="H25" s="8">
        <v>4924943.2127809376</v>
      </c>
      <c r="I25" s="8">
        <v>1152288.7794055864</v>
      </c>
      <c r="J25" s="8">
        <v>1242731.5811582103</v>
      </c>
      <c r="K25" s="8">
        <v>822255.48532371491</v>
      </c>
      <c r="L25" s="8">
        <v>0</v>
      </c>
      <c r="M25" s="8">
        <v>0</v>
      </c>
      <c r="N25" s="8">
        <v>0</v>
      </c>
    </row>
    <row r="26" spans="1:14" x14ac:dyDescent="0.25">
      <c r="A26" s="7">
        <f t="shared" ca="1" si="1"/>
        <v>14</v>
      </c>
      <c r="B26" s="2">
        <v>386</v>
      </c>
      <c r="C26" s="2" t="s">
        <v>34</v>
      </c>
      <c r="D26" s="8">
        <f ca="1">SUM(E26:N26)</f>
        <v>20144000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20144000</v>
      </c>
      <c r="M26" s="8">
        <v>0</v>
      </c>
      <c r="N26" s="8">
        <v>0</v>
      </c>
    </row>
    <row r="27" spans="1:14" x14ac:dyDescent="0.25">
      <c r="A27" s="7">
        <f t="shared" ca="1" si="1"/>
        <v>15</v>
      </c>
      <c r="B27" s="2">
        <v>387</v>
      </c>
      <c r="C27" s="2" t="s">
        <v>35</v>
      </c>
      <c r="D27" s="8">
        <f ca="1">SUM(E27:N27)</f>
        <v>2191918.8356033531</v>
      </c>
      <c r="E27" s="8">
        <v>1381862.9236655193</v>
      </c>
      <c r="F27" s="8">
        <v>752318.97515887627</v>
      </c>
      <c r="G27" s="8">
        <v>30279.842787922666</v>
      </c>
      <c r="H27" s="8">
        <v>17912.79356578035</v>
      </c>
      <c r="I27" s="8">
        <v>3348.4674036446831</v>
      </c>
      <c r="J27" s="8">
        <v>3109.5144329832638</v>
      </c>
      <c r="K27" s="8">
        <v>3086.3185886261635</v>
      </c>
      <c r="L27" s="8">
        <v>0</v>
      </c>
      <c r="M27" s="8">
        <v>0</v>
      </c>
      <c r="N27" s="8">
        <v>0</v>
      </c>
    </row>
    <row r="28" spans="1:14" x14ac:dyDescent="0.25">
      <c r="A28" s="7">
        <f t="shared" ca="1" si="1"/>
        <v>16</v>
      </c>
      <c r="B28" s="2">
        <v>388</v>
      </c>
      <c r="C28" s="2" t="s">
        <v>36</v>
      </c>
      <c r="D28" s="8">
        <f ca="1">SUM(E28:N28)</f>
        <v>4439512.4096310316</v>
      </c>
      <c r="E28" s="8">
        <v>2798825.1655921433</v>
      </c>
      <c r="F28" s="8">
        <v>1523746.8522867884</v>
      </c>
      <c r="G28" s="8">
        <v>61328.793582658574</v>
      </c>
      <c r="H28" s="8">
        <v>36280.572088131521</v>
      </c>
      <c r="I28" s="8">
        <v>6781.9858793419398</v>
      </c>
      <c r="J28" s="8">
        <v>6298.0105325643017</v>
      </c>
      <c r="K28" s="8">
        <v>6251.0296694034314</v>
      </c>
      <c r="L28" s="8">
        <v>0</v>
      </c>
      <c r="M28" s="8">
        <v>0</v>
      </c>
      <c r="N28" s="8">
        <v>0</v>
      </c>
    </row>
    <row r="29" spans="1:14" x14ac:dyDescent="0.25">
      <c r="A29" s="7">
        <f t="shared" ca="1" si="1"/>
        <v>17</v>
      </c>
      <c r="C29" s="2" t="s">
        <v>23</v>
      </c>
      <c r="D29" s="9">
        <f t="shared" ref="D29:N29" ca="1" si="3">SUM(D17:D28)</f>
        <v>1670881649.0577149</v>
      </c>
      <c r="E29" s="9">
        <f t="shared" ca="1" si="3"/>
        <v>1038054521.0008126</v>
      </c>
      <c r="F29" s="9">
        <f t="shared" ca="1" si="3"/>
        <v>569372106.91921484</v>
      </c>
      <c r="G29" s="9">
        <f t="shared" ca="1" si="3"/>
        <v>22279757.36840998</v>
      </c>
      <c r="H29" s="9">
        <f t="shared" ca="1" si="3"/>
        <v>13726197.774614938</v>
      </c>
      <c r="I29" s="9">
        <f t="shared" ca="1" si="3"/>
        <v>2549860.7586331367</v>
      </c>
      <c r="J29" s="9">
        <f t="shared" ca="1" si="3"/>
        <v>2386503.8424471822</v>
      </c>
      <c r="K29" s="9">
        <f t="shared" ca="1" si="3"/>
        <v>2368701.393582548</v>
      </c>
      <c r="L29" s="9">
        <f t="shared" ca="1" si="3"/>
        <v>20144000</v>
      </c>
      <c r="M29" s="9">
        <f t="shared" ca="1" si="3"/>
        <v>0</v>
      </c>
      <c r="N29" s="9">
        <f t="shared" ca="1" si="3"/>
        <v>0</v>
      </c>
    </row>
    <row r="30" spans="1:14" x14ac:dyDescent="0.25">
      <c r="A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7"/>
      <c r="C31" s="2" t="s">
        <v>37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7">
        <f ca="1">A29+1</f>
        <v>18</v>
      </c>
      <c r="B32" s="2">
        <v>389</v>
      </c>
      <c r="C32" s="2" t="s">
        <v>25</v>
      </c>
      <c r="D32" s="8">
        <f t="shared" ref="D32:D42" ca="1" si="4">SUM(E32:N32)</f>
        <v>6762053.2968641175</v>
      </c>
      <c r="E32" s="8">
        <v>4263036.8364960914</v>
      </c>
      <c r="F32" s="8">
        <v>2320898.440049307</v>
      </c>
      <c r="G32" s="8">
        <v>93413.089675940748</v>
      </c>
      <c r="H32" s="8">
        <v>55260.834853946399</v>
      </c>
      <c r="I32" s="8">
        <v>10329.997022916647</v>
      </c>
      <c r="J32" s="8">
        <v>9592.8288865737904</v>
      </c>
      <c r="K32" s="8">
        <v>9521.2698793419841</v>
      </c>
      <c r="L32" s="8">
        <v>0</v>
      </c>
      <c r="M32" s="8">
        <v>0</v>
      </c>
      <c r="N32" s="8">
        <v>0</v>
      </c>
    </row>
    <row r="33" spans="1:14" x14ac:dyDescent="0.25">
      <c r="A33" s="7">
        <f ca="1">A32+1</f>
        <v>19</v>
      </c>
      <c r="B33" s="2">
        <v>390</v>
      </c>
      <c r="C33" s="2" t="s">
        <v>26</v>
      </c>
      <c r="D33" s="8">
        <f t="shared" ca="1" si="4"/>
        <v>24731184.686295472</v>
      </c>
      <c r="E33" s="8">
        <v>15591410.877633641</v>
      </c>
      <c r="F33" s="8">
        <v>8488334.1551911272</v>
      </c>
      <c r="G33" s="8">
        <v>341644.21241171338</v>
      </c>
      <c r="H33" s="8">
        <v>202108.1249574903</v>
      </c>
      <c r="I33" s="8">
        <v>37780.3979009022</v>
      </c>
      <c r="J33" s="8">
        <v>35084.317209967398</v>
      </c>
      <c r="K33" s="8">
        <v>34822.60099062934</v>
      </c>
      <c r="L33" s="8">
        <v>0</v>
      </c>
      <c r="M33" s="8">
        <v>0</v>
      </c>
      <c r="N33" s="8">
        <v>0</v>
      </c>
    </row>
    <row r="34" spans="1:14" x14ac:dyDescent="0.25">
      <c r="A34" s="7">
        <f t="shared" ref="A34:A43" ca="1" si="5">A33+1</f>
        <v>20</v>
      </c>
      <c r="B34" s="2">
        <v>391</v>
      </c>
      <c r="C34" s="2" t="s">
        <v>38</v>
      </c>
      <c r="D34" s="8">
        <f t="shared" ca="1" si="4"/>
        <v>31374228.704976406</v>
      </c>
      <c r="E34" s="8">
        <v>23772172.581408165</v>
      </c>
      <c r="F34" s="8">
        <v>6113881.0256232927</v>
      </c>
      <c r="G34" s="8">
        <v>471541.48831157776</v>
      </c>
      <c r="H34" s="8">
        <v>229549.62394255982</v>
      </c>
      <c r="I34" s="8">
        <v>47227.094712785401</v>
      </c>
      <c r="J34" s="8">
        <v>161189.47847448257</v>
      </c>
      <c r="K34" s="8">
        <v>77612.564302607614</v>
      </c>
      <c r="L34" s="8">
        <v>501054.8482009311</v>
      </c>
      <c r="M34" s="8">
        <v>0</v>
      </c>
      <c r="N34" s="8">
        <v>0</v>
      </c>
    </row>
    <row r="35" spans="1:14" x14ac:dyDescent="0.25">
      <c r="A35" s="7">
        <f t="shared" ca="1" si="5"/>
        <v>21</v>
      </c>
      <c r="B35" s="2">
        <v>392</v>
      </c>
      <c r="C35" s="2" t="s">
        <v>39</v>
      </c>
      <c r="D35" s="8">
        <f t="shared" ca="1" si="4"/>
        <v>5275611.8254024545</v>
      </c>
      <c r="E35" s="8">
        <v>3997317.5425374731</v>
      </c>
      <c r="F35" s="8">
        <v>1028055.9672456878</v>
      </c>
      <c r="G35" s="8">
        <v>79290.231332757947</v>
      </c>
      <c r="H35" s="8">
        <v>38599.027309186771</v>
      </c>
      <c r="I35" s="8">
        <v>7941.2890652720153</v>
      </c>
      <c r="J35" s="8">
        <v>27104.192003150456</v>
      </c>
      <c r="K35" s="8">
        <v>13050.63993396912</v>
      </c>
      <c r="L35" s="8">
        <v>84252.93597495796</v>
      </c>
      <c r="M35" s="8">
        <v>0</v>
      </c>
      <c r="N35" s="8">
        <v>0</v>
      </c>
    </row>
    <row r="36" spans="1:14" x14ac:dyDescent="0.25">
      <c r="A36" s="7">
        <f t="shared" ca="1" si="5"/>
        <v>22</v>
      </c>
      <c r="B36" s="2">
        <v>393</v>
      </c>
      <c r="C36" s="2" t="s">
        <v>40</v>
      </c>
      <c r="D36" s="8">
        <f t="shared" ca="1" si="4"/>
        <v>13534.327985023971</v>
      </c>
      <c r="E36" s="8">
        <v>8532.5175984835969</v>
      </c>
      <c r="F36" s="8">
        <v>4645.3051060873686</v>
      </c>
      <c r="G36" s="8">
        <v>186.96738080354172</v>
      </c>
      <c r="H36" s="8">
        <v>110.60520093599372</v>
      </c>
      <c r="I36" s="8">
        <v>20.675608673080308</v>
      </c>
      <c r="J36" s="8">
        <v>19.200158111044672</v>
      </c>
      <c r="K36" s="8">
        <v>19.056931929345232</v>
      </c>
      <c r="L36" s="8">
        <v>0</v>
      </c>
      <c r="M36" s="8">
        <v>0</v>
      </c>
      <c r="N36" s="8">
        <v>0</v>
      </c>
    </row>
    <row r="37" spans="1:14" x14ac:dyDescent="0.25">
      <c r="A37" s="7">
        <f t="shared" ca="1" si="5"/>
        <v>23</v>
      </c>
      <c r="B37" s="2">
        <v>394</v>
      </c>
      <c r="C37" s="2" t="s">
        <v>41</v>
      </c>
      <c r="D37" s="8">
        <f t="shared" ca="1" si="4"/>
        <v>5138685.4809745438</v>
      </c>
      <c r="E37" s="8">
        <v>3893568.8027265291</v>
      </c>
      <c r="F37" s="8">
        <v>1001373.1956315131</v>
      </c>
      <c r="G37" s="8">
        <v>77232.2858499305</v>
      </c>
      <c r="H37" s="8">
        <v>37597.205362683548</v>
      </c>
      <c r="I37" s="8">
        <v>7735.176159747527</v>
      </c>
      <c r="J37" s="8">
        <v>26400.713799581052</v>
      </c>
      <c r="K37" s="8">
        <v>12711.915919059817</v>
      </c>
      <c r="L37" s="8">
        <v>82066.185525498979</v>
      </c>
      <c r="M37" s="8">
        <v>0</v>
      </c>
      <c r="N37" s="8">
        <v>0</v>
      </c>
    </row>
    <row r="38" spans="1:14" x14ac:dyDescent="0.25">
      <c r="A38" s="7">
        <f ca="1">A36+1</f>
        <v>23</v>
      </c>
      <c r="B38" s="2">
        <v>395</v>
      </c>
      <c r="C38" s="2" t="s">
        <v>42</v>
      </c>
      <c r="D38" s="8">
        <f ca="1">SUM(E38:N38)</f>
        <v>1184129.4102972951</v>
      </c>
      <c r="E38" s="8">
        <v>746516.9340822486</v>
      </c>
      <c r="F38" s="8">
        <v>406421.53803342365</v>
      </c>
      <c r="G38" s="8">
        <v>16357.928862127808</v>
      </c>
      <c r="H38" s="8">
        <v>9676.9393726141589</v>
      </c>
      <c r="I38" s="8">
        <v>1808.9258907189742</v>
      </c>
      <c r="J38" s="8">
        <v>1679.8375158931758</v>
      </c>
      <c r="K38" s="8">
        <v>1667.3065402686339</v>
      </c>
      <c r="L38" s="8">
        <v>0</v>
      </c>
      <c r="M38" s="8">
        <v>0</v>
      </c>
      <c r="N38" s="8">
        <v>0</v>
      </c>
    </row>
    <row r="39" spans="1:14" x14ac:dyDescent="0.25">
      <c r="A39" s="7">
        <f ca="1">A37+1</f>
        <v>24</v>
      </c>
      <c r="B39" s="2">
        <v>396</v>
      </c>
      <c r="C39" s="2" t="s">
        <v>43</v>
      </c>
      <c r="D39" s="8">
        <f t="shared" ca="1" si="4"/>
        <v>115700.63472180279</v>
      </c>
      <c r="E39" s="8">
        <v>72941.759872516952</v>
      </c>
      <c r="F39" s="8">
        <v>39711.225399994481</v>
      </c>
      <c r="G39" s="8">
        <v>1598.3242503934696</v>
      </c>
      <c r="H39" s="8">
        <v>945.52843451017861</v>
      </c>
      <c r="I39" s="8">
        <v>176.74915587844509</v>
      </c>
      <c r="J39" s="8">
        <v>164.13600162970377</v>
      </c>
      <c r="K39" s="8">
        <v>162.91160687957341</v>
      </c>
      <c r="L39" s="8">
        <v>0</v>
      </c>
      <c r="M39" s="8">
        <v>0</v>
      </c>
      <c r="N39" s="8">
        <v>0</v>
      </c>
    </row>
    <row r="40" spans="1:14" x14ac:dyDescent="0.25">
      <c r="A40" s="7">
        <f t="shared" ca="1" si="5"/>
        <v>25</v>
      </c>
      <c r="B40" s="2">
        <v>397</v>
      </c>
      <c r="C40" s="2" t="s">
        <v>44</v>
      </c>
      <c r="D40" s="8">
        <f t="shared" ca="1" si="4"/>
        <v>20139866.556583788</v>
      </c>
      <c r="E40" s="8">
        <v>15259925.20968972</v>
      </c>
      <c r="F40" s="8">
        <v>3924646.2170192604</v>
      </c>
      <c r="G40" s="8">
        <v>302693.74077016796</v>
      </c>
      <c r="H40" s="8">
        <v>147353.38477289339</v>
      </c>
      <c r="I40" s="8">
        <v>30316.199780228413</v>
      </c>
      <c r="J40" s="8">
        <v>103471.37509986018</v>
      </c>
      <c r="K40" s="8">
        <v>49821.35825129829</v>
      </c>
      <c r="L40" s="8">
        <v>321639.07120035408</v>
      </c>
      <c r="M40" s="8">
        <v>0</v>
      </c>
      <c r="N40" s="8">
        <v>0</v>
      </c>
    </row>
    <row r="41" spans="1:14" x14ac:dyDescent="0.25">
      <c r="A41" s="7">
        <f t="shared" ca="1" si="5"/>
        <v>26</v>
      </c>
      <c r="B41" s="2">
        <v>398</v>
      </c>
      <c r="C41" s="2" t="s">
        <v>45</v>
      </c>
      <c r="D41" s="8">
        <f t="shared" ca="1" si="4"/>
        <v>326738.54661545512</v>
      </c>
      <c r="E41" s="8">
        <v>247568.95833774147</v>
      </c>
      <c r="F41" s="8">
        <v>63671.385176557626</v>
      </c>
      <c r="G41" s="8">
        <v>4910.74320929444</v>
      </c>
      <c r="H41" s="8">
        <v>2390.5834055203341</v>
      </c>
      <c r="I41" s="8">
        <v>491.83399638055124</v>
      </c>
      <c r="J41" s="8">
        <v>1678.6648819864668</v>
      </c>
      <c r="K41" s="8">
        <v>808.2753746010103</v>
      </c>
      <c r="L41" s="8">
        <v>5218.1022333732253</v>
      </c>
      <c r="M41" s="8">
        <v>0</v>
      </c>
      <c r="N41" s="8">
        <v>0</v>
      </c>
    </row>
    <row r="42" spans="1:14" x14ac:dyDescent="0.25">
      <c r="A42" s="7">
        <f t="shared" ca="1" si="5"/>
        <v>27</v>
      </c>
      <c r="B42" s="2">
        <v>399</v>
      </c>
      <c r="C42" s="2" t="s">
        <v>46</v>
      </c>
      <c r="D42" s="8">
        <f t="shared" ca="1" si="4"/>
        <v>107737.13409390549</v>
      </c>
      <c r="E42" s="8">
        <v>81632.150042318026</v>
      </c>
      <c r="F42" s="8">
        <v>20994.684079270555</v>
      </c>
      <c r="G42" s="8">
        <v>1619.2439034845886</v>
      </c>
      <c r="H42" s="8">
        <v>788.25901501707517</v>
      </c>
      <c r="I42" s="8">
        <v>162.17488193199429</v>
      </c>
      <c r="J42" s="8">
        <v>553.51456191104739</v>
      </c>
      <c r="K42" s="8">
        <v>266.51667922327613</v>
      </c>
      <c r="L42" s="8">
        <v>1720.590930748931</v>
      </c>
      <c r="M42" s="8">
        <v>0</v>
      </c>
      <c r="N42" s="8">
        <v>0</v>
      </c>
    </row>
    <row r="43" spans="1:14" x14ac:dyDescent="0.25">
      <c r="A43" s="7">
        <f t="shared" ca="1" si="5"/>
        <v>28</v>
      </c>
      <c r="C43" s="2" t="s">
        <v>23</v>
      </c>
      <c r="D43" s="9">
        <f ca="1">SUM(D32:D42)</f>
        <v>95169470.604810253</v>
      </c>
      <c r="E43" s="9">
        <f t="shared" ref="E43:N43" ca="1" si="6">SUM(E32:E42)</f>
        <v>67934624.170424923</v>
      </c>
      <c r="F43" s="9">
        <f t="shared" ca="1" si="6"/>
        <v>23412633.138555519</v>
      </c>
      <c r="G43" s="9">
        <f t="shared" ca="1" si="6"/>
        <v>1390488.2559581923</v>
      </c>
      <c r="H43" s="9">
        <f t="shared" ca="1" si="6"/>
        <v>724380.1166273579</v>
      </c>
      <c r="I43" s="9">
        <f t="shared" ca="1" si="6"/>
        <v>143990.51417543527</v>
      </c>
      <c r="J43" s="9">
        <f t="shared" ca="1" si="6"/>
        <v>366938.25859314686</v>
      </c>
      <c r="K43" s="9">
        <f t="shared" ca="1" si="6"/>
        <v>200464.41640980804</v>
      </c>
      <c r="L43" s="9">
        <f t="shared" ca="1" si="6"/>
        <v>995951.73406586435</v>
      </c>
      <c r="M43" s="9">
        <f t="shared" ca="1" si="6"/>
        <v>0</v>
      </c>
      <c r="N43" s="9">
        <f t="shared" ca="1" si="6"/>
        <v>0</v>
      </c>
    </row>
    <row r="44" spans="1:14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C45" s="2" t="s">
        <v>47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5">
      <c r="A46" s="7">
        <f ca="1">A43+1</f>
        <v>29</v>
      </c>
      <c r="B46" s="2">
        <v>114</v>
      </c>
      <c r="C46" s="2" t="s">
        <v>48</v>
      </c>
      <c r="D46" s="8">
        <f ca="1">SUM(E46:N46)</f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4" x14ac:dyDescent="0.25">
      <c r="A47" s="7">
        <f ca="1">A46+1</f>
        <v>30</v>
      </c>
      <c r="C47" s="2" t="s">
        <v>23</v>
      </c>
      <c r="D47" s="9">
        <f ca="1">D46</f>
        <v>0</v>
      </c>
      <c r="E47" s="9">
        <f t="shared" ref="E47:N47" ca="1" si="7">E46</f>
        <v>0</v>
      </c>
      <c r="F47" s="9">
        <f t="shared" ca="1" si="7"/>
        <v>0</v>
      </c>
      <c r="G47" s="9">
        <f t="shared" ca="1" si="7"/>
        <v>0</v>
      </c>
      <c r="H47" s="9">
        <f t="shared" ca="1" si="7"/>
        <v>0</v>
      </c>
      <c r="I47" s="9">
        <f t="shared" ca="1" si="7"/>
        <v>0</v>
      </c>
      <c r="J47" s="9">
        <f t="shared" ca="1" si="7"/>
        <v>0</v>
      </c>
      <c r="K47" s="9">
        <f t="shared" ca="1" si="7"/>
        <v>0</v>
      </c>
      <c r="L47" s="9">
        <f t="shared" ca="1" si="7"/>
        <v>0</v>
      </c>
      <c r="M47" s="9">
        <f t="shared" ca="1" si="7"/>
        <v>0</v>
      </c>
      <c r="N47" s="9">
        <f t="shared" ca="1" si="7"/>
        <v>0</v>
      </c>
    </row>
    <row r="48" spans="1:14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x14ac:dyDescent="0.25">
      <c r="A49" s="7">
        <f ca="1">A47+1</f>
        <v>31</v>
      </c>
      <c r="C49" s="2" t="s">
        <v>49</v>
      </c>
      <c r="D49" s="8">
        <f t="shared" ref="D49:N49" ca="1" si="8">D47+D43+D29+D14</f>
        <v>1896502947.8825574</v>
      </c>
      <c r="E49" s="8">
        <f t="shared" ca="1" si="8"/>
        <v>1204791692.1886833</v>
      </c>
      <c r="F49" s="8">
        <f t="shared" ca="1" si="8"/>
        <v>618249169.31761479</v>
      </c>
      <c r="G49" s="8">
        <f t="shared" ca="1" si="8"/>
        <v>25630467.695464633</v>
      </c>
      <c r="H49" s="8">
        <f t="shared" ca="1" si="8"/>
        <v>15405257.014763338</v>
      </c>
      <c r="I49" s="8">
        <f t="shared" ca="1" si="8"/>
        <v>2890219.4853553395</v>
      </c>
      <c r="J49" s="8">
        <f t="shared" ca="1" si="8"/>
        <v>3422534.3949120538</v>
      </c>
      <c r="K49" s="8">
        <f t="shared" ca="1" si="8"/>
        <v>2891548.2411547489</v>
      </c>
      <c r="L49" s="8">
        <f t="shared" ca="1" si="8"/>
        <v>23222059.544609323</v>
      </c>
      <c r="M49" s="8">
        <f t="shared" ca="1" si="8"/>
        <v>0</v>
      </c>
      <c r="N49" s="8">
        <f t="shared" ca="1" si="8"/>
        <v>0</v>
      </c>
    </row>
    <row r="50" spans="1:14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5">
      <c r="C51" s="2" t="s">
        <v>50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5">
      <c r="C52" s="2" t="s">
        <v>19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7">
        <f ca="1">A49+1</f>
        <v>32</v>
      </c>
      <c r="B53" s="2">
        <v>302</v>
      </c>
      <c r="C53" s="2" t="s">
        <v>21</v>
      </c>
      <c r="D53" s="8">
        <f ca="1">SUM(E53:N53)</f>
        <v>-100442.05121674181</v>
      </c>
      <c r="E53" s="8">
        <v>-62572.940956409315</v>
      </c>
      <c r="F53" s="8">
        <v>-34066.194270653446</v>
      </c>
      <c r="G53" s="8">
        <v>-1371.1192206475712</v>
      </c>
      <c r="H53" s="8">
        <v>-811.11965228993017</v>
      </c>
      <c r="I53" s="8">
        <v>-151.62390534868652</v>
      </c>
      <c r="J53" s="8">
        <v>-140.80373652550537</v>
      </c>
      <c r="K53" s="8">
        <v>-139.75339196922999</v>
      </c>
      <c r="L53" s="8">
        <v>-1188.4960828981168</v>
      </c>
      <c r="M53" s="8">
        <v>0</v>
      </c>
      <c r="N53" s="8">
        <v>0</v>
      </c>
    </row>
    <row r="54" spans="1:14" x14ac:dyDescent="0.25">
      <c r="A54" s="7">
        <f ca="1">A53+1</f>
        <v>33</v>
      </c>
      <c r="B54" s="2">
        <v>303</v>
      </c>
      <c r="C54" s="2" t="s">
        <v>22</v>
      </c>
      <c r="D54" s="8">
        <f ca="1">SUM(E54:N54)</f>
        <v>-45504931.251212642</v>
      </c>
      <c r="E54" s="8">
        <v>-34478969.640371092</v>
      </c>
      <c r="F54" s="8">
        <v>-8867524.3100064825</v>
      </c>
      <c r="G54" s="8">
        <v>-683920.01631292305</v>
      </c>
      <c r="H54" s="8">
        <v>-332936.94498348166</v>
      </c>
      <c r="I54" s="8">
        <v>-68497.801756603352</v>
      </c>
      <c r="J54" s="8">
        <v>-233787.93484847413</v>
      </c>
      <c r="K54" s="8">
        <v>-112568.64466791795</v>
      </c>
      <c r="L54" s="8">
        <v>-726725.9582656665</v>
      </c>
      <c r="M54" s="8">
        <v>0</v>
      </c>
      <c r="N54" s="8">
        <v>0</v>
      </c>
    </row>
    <row r="55" spans="1:14" x14ac:dyDescent="0.25">
      <c r="A55" s="7">
        <f ca="1">A54+1</f>
        <v>34</v>
      </c>
      <c r="C55" s="2" t="s">
        <v>23</v>
      </c>
      <c r="D55" s="9">
        <f ca="1">SUM(D53:D54)</f>
        <v>-45605373.302429385</v>
      </c>
      <c r="E55" s="9">
        <f t="shared" ref="E55:N55" ca="1" si="9">SUM(E53:E54)</f>
        <v>-34541542.581327498</v>
      </c>
      <c r="F55" s="9">
        <f t="shared" ca="1" si="9"/>
        <v>-8901590.5042771362</v>
      </c>
      <c r="G55" s="9">
        <f t="shared" ca="1" si="9"/>
        <v>-685291.13553357066</v>
      </c>
      <c r="H55" s="9">
        <f t="shared" ca="1" si="9"/>
        <v>-333748.06463577162</v>
      </c>
      <c r="I55" s="9">
        <f t="shared" ca="1" si="9"/>
        <v>-68649.425661952046</v>
      </c>
      <c r="J55" s="9">
        <f t="shared" ca="1" si="9"/>
        <v>-233928.73858499964</v>
      </c>
      <c r="K55" s="9">
        <f t="shared" ca="1" si="9"/>
        <v>-112708.39805988719</v>
      </c>
      <c r="L55" s="9">
        <f t="shared" ca="1" si="9"/>
        <v>-727914.45434856461</v>
      </c>
      <c r="M55" s="9">
        <f t="shared" ca="1" si="9"/>
        <v>0</v>
      </c>
      <c r="N55" s="9">
        <f t="shared" ca="1" si="9"/>
        <v>0</v>
      </c>
    </row>
    <row r="56" spans="1:14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x14ac:dyDescent="0.25">
      <c r="C57" s="2" t="s">
        <v>24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x14ac:dyDescent="0.25">
      <c r="A58" s="7">
        <f ca="1">+A55+1</f>
        <v>35</v>
      </c>
      <c r="B58" s="2">
        <v>374</v>
      </c>
      <c r="C58" s="2" t="s">
        <v>25</v>
      </c>
      <c r="D58" s="8">
        <f t="shared" ref="D58:D68" ca="1" si="10">SUM(E58:N58)</f>
        <v>-1077547.2995826083</v>
      </c>
      <c r="E58" s="8">
        <v>-679323.81327396934</v>
      </c>
      <c r="F58" s="8">
        <v>-369840.00818810356</v>
      </c>
      <c r="G58" s="8">
        <v>-14885.570714542782</v>
      </c>
      <c r="H58" s="8">
        <v>-8805.9293169376215</v>
      </c>
      <c r="I58" s="8">
        <v>-1646.1065756317259</v>
      </c>
      <c r="J58" s="8">
        <v>-1528.6372952545723</v>
      </c>
      <c r="K58" s="8">
        <v>-1517.2342181686222</v>
      </c>
      <c r="L58" s="8">
        <v>0</v>
      </c>
      <c r="M58" s="8">
        <v>0</v>
      </c>
      <c r="N58" s="8">
        <v>0</v>
      </c>
    </row>
    <row r="59" spans="1:14" x14ac:dyDescent="0.25">
      <c r="A59" s="7">
        <f ca="1">+A58+1</f>
        <v>36</v>
      </c>
      <c r="B59" s="2">
        <v>375</v>
      </c>
      <c r="C59" s="2" t="s">
        <v>26</v>
      </c>
      <c r="D59" s="8">
        <f t="shared" ca="1" si="10"/>
        <v>-5789395.1709702471</v>
      </c>
      <c r="E59" s="8">
        <v>-3649838.8568342426</v>
      </c>
      <c r="F59" s="8">
        <v>-1987058.9052241007</v>
      </c>
      <c r="G59" s="8">
        <v>-79976.490354800801</v>
      </c>
      <c r="H59" s="8">
        <v>-47312.080577002656</v>
      </c>
      <c r="I59" s="8">
        <v>-8844.1235605677321</v>
      </c>
      <c r="J59" s="8">
        <v>-8212.9901664083554</v>
      </c>
      <c r="K59" s="8">
        <v>-8151.7242531243874</v>
      </c>
      <c r="L59" s="8">
        <v>0</v>
      </c>
      <c r="M59" s="8">
        <v>0</v>
      </c>
      <c r="N59" s="8">
        <v>0</v>
      </c>
    </row>
    <row r="60" spans="1:14" x14ac:dyDescent="0.25">
      <c r="A60" s="7">
        <f t="shared" ref="A60:A70" ca="1" si="11">+A59+1</f>
        <v>37</v>
      </c>
      <c r="B60" s="2">
        <v>380</v>
      </c>
      <c r="C60" s="2" t="s">
        <v>27</v>
      </c>
      <c r="D60" s="8">
        <f t="shared" ca="1" si="10"/>
        <v>-569171319.08906019</v>
      </c>
      <c r="E60" s="8">
        <v>-330675747.58875829</v>
      </c>
      <c r="F60" s="8">
        <v>-233687113.27198255</v>
      </c>
      <c r="G60" s="8">
        <v>-4151570.2736944109</v>
      </c>
      <c r="H60" s="8">
        <v>0</v>
      </c>
      <c r="I60" s="8">
        <v>-656887.95462490479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 x14ac:dyDescent="0.25">
      <c r="A61" s="7">
        <f t="shared" ca="1" si="11"/>
        <v>38</v>
      </c>
      <c r="B61" s="2">
        <v>380</v>
      </c>
      <c r="C61" s="2" t="s">
        <v>28</v>
      </c>
      <c r="D61" s="8">
        <f t="shared" ca="1" si="10"/>
        <v>-5436247.7109397873</v>
      </c>
      <c r="E61" s="8">
        <v>0</v>
      </c>
      <c r="F61" s="8">
        <v>0</v>
      </c>
      <c r="G61" s="8">
        <v>0</v>
      </c>
      <c r="H61" s="8">
        <v>-4167609.1845776159</v>
      </c>
      <c r="I61" s="8">
        <v>0</v>
      </c>
      <c r="J61" s="8">
        <v>-536349.60337306384</v>
      </c>
      <c r="K61" s="8">
        <v>-732288.92298910813</v>
      </c>
      <c r="L61" s="8">
        <v>0</v>
      </c>
      <c r="M61" s="8">
        <v>0</v>
      </c>
      <c r="N61" s="8">
        <v>0</v>
      </c>
    </row>
    <row r="62" spans="1:14" x14ac:dyDescent="0.25">
      <c r="A62" s="7">
        <f t="shared" ca="1" si="11"/>
        <v>39</v>
      </c>
      <c r="B62" s="2">
        <v>381</v>
      </c>
      <c r="C62" s="2" t="s">
        <v>29</v>
      </c>
      <c r="D62" s="8">
        <f t="shared" ca="1" si="10"/>
        <v>-24999750.7738625</v>
      </c>
      <c r="E62" s="8">
        <v>-19795708.711252835</v>
      </c>
      <c r="F62" s="8">
        <v>-5101808.1547349291</v>
      </c>
      <c r="G62" s="8">
        <v>-101134.4831140639</v>
      </c>
      <c r="H62" s="8">
        <v>-574.00765607459994</v>
      </c>
      <c r="I62" s="8">
        <v>-334.08121924075175</v>
      </c>
      <c r="J62" s="8">
        <v>0</v>
      </c>
      <c r="K62" s="8">
        <v>-191.33588535819999</v>
      </c>
      <c r="L62" s="8">
        <v>0</v>
      </c>
      <c r="M62" s="8">
        <v>0</v>
      </c>
      <c r="N62" s="8">
        <v>0</v>
      </c>
    </row>
    <row r="63" spans="1:14" x14ac:dyDescent="0.25">
      <c r="A63" s="7">
        <f t="shared" ca="1" si="11"/>
        <v>40</v>
      </c>
      <c r="B63" s="2">
        <v>382</v>
      </c>
      <c r="C63" s="2" t="s">
        <v>30</v>
      </c>
      <c r="D63" s="8">
        <f t="shared" ca="1" si="10"/>
        <v>-53312366.300000004</v>
      </c>
      <c r="E63" s="8">
        <v>-49472993.381416753</v>
      </c>
      <c r="F63" s="8">
        <v>-3805521.8781297142</v>
      </c>
      <c r="G63" s="8">
        <v>-33427.902447871202</v>
      </c>
      <c r="H63" s="8">
        <v>-181.34485957253821</v>
      </c>
      <c r="I63" s="8">
        <v>-181.34485957253821</v>
      </c>
      <c r="J63" s="8">
        <v>0</v>
      </c>
      <c r="K63" s="8">
        <v>-60.448286524179395</v>
      </c>
      <c r="L63" s="8">
        <v>0</v>
      </c>
      <c r="M63" s="8">
        <v>0</v>
      </c>
      <c r="N63" s="8">
        <v>0</v>
      </c>
    </row>
    <row r="64" spans="1:14" x14ac:dyDescent="0.25">
      <c r="A64" s="7">
        <f t="shared" ca="1" si="11"/>
        <v>41</v>
      </c>
      <c r="B64" s="2">
        <v>383</v>
      </c>
      <c r="C64" s="2" t="s">
        <v>31</v>
      </c>
      <c r="D64" s="8">
        <f t="shared" ca="1" si="10"/>
        <v>-7987443.6600000011</v>
      </c>
      <c r="E64" s="8">
        <v>-6324747.3733304702</v>
      </c>
      <c r="F64" s="8">
        <v>-1630032.4578706913</v>
      </c>
      <c r="G64" s="8">
        <v>-32312.561563668718</v>
      </c>
      <c r="H64" s="8">
        <v>-183.39598081505821</v>
      </c>
      <c r="I64" s="8">
        <v>-106.73926075053157</v>
      </c>
      <c r="J64" s="8">
        <v>0</v>
      </c>
      <c r="K64" s="8">
        <v>-61.13199360501941</v>
      </c>
      <c r="L64" s="8">
        <v>0</v>
      </c>
      <c r="M64" s="8">
        <v>0</v>
      </c>
      <c r="N64" s="8">
        <v>0</v>
      </c>
    </row>
    <row r="65" spans="1:14" x14ac:dyDescent="0.25">
      <c r="A65" s="7">
        <f t="shared" ca="1" si="11"/>
        <v>42</v>
      </c>
      <c r="B65" s="2">
        <v>384</v>
      </c>
      <c r="C65" s="2" t="s">
        <v>32</v>
      </c>
      <c r="D65" s="8">
        <f t="shared" ca="1" si="10"/>
        <v>-29550643.81000001</v>
      </c>
      <c r="E65" s="8">
        <v>-23399270.752104662</v>
      </c>
      <c r="F65" s="8">
        <v>-6030528.741316421</v>
      </c>
      <c r="G65" s="8">
        <v>-119544.75524359077</v>
      </c>
      <c r="H65" s="8">
        <v>-678.49859553830993</v>
      </c>
      <c r="I65" s="8">
        <v>-394.89654127734673</v>
      </c>
      <c r="J65" s="8">
        <v>0</v>
      </c>
      <c r="K65" s="8">
        <v>-226.16619851277002</v>
      </c>
      <c r="L65" s="8">
        <v>0</v>
      </c>
      <c r="M65" s="8">
        <v>0</v>
      </c>
      <c r="N65" s="8">
        <v>0</v>
      </c>
    </row>
    <row r="66" spans="1:14" x14ac:dyDescent="0.25">
      <c r="A66" s="7">
        <f t="shared" ca="1" si="11"/>
        <v>43</v>
      </c>
      <c r="B66" s="2">
        <v>385</v>
      </c>
      <c r="C66" s="2" t="s">
        <v>33</v>
      </c>
      <c r="D66" s="8">
        <f t="shared" ca="1" si="10"/>
        <v>-3505570.3899999992</v>
      </c>
      <c r="E66" s="8">
        <v>-15706.658114276999</v>
      </c>
      <c r="F66" s="8">
        <v>-1837686.5837837858</v>
      </c>
      <c r="G66" s="8">
        <v>-995636.1005812512</v>
      </c>
      <c r="H66" s="8">
        <v>-397118.69118243409</v>
      </c>
      <c r="I66" s="8">
        <v>-92913.845332109602</v>
      </c>
      <c r="J66" s="8">
        <v>-100206.62527029566</v>
      </c>
      <c r="K66" s="8">
        <v>-66301.885735845761</v>
      </c>
      <c r="L66" s="8">
        <v>0</v>
      </c>
      <c r="M66" s="8">
        <v>0</v>
      </c>
      <c r="N66" s="8">
        <v>0</v>
      </c>
    </row>
    <row r="67" spans="1:14" x14ac:dyDescent="0.25">
      <c r="A67" s="7">
        <f t="shared" ca="1" si="11"/>
        <v>44</v>
      </c>
      <c r="B67" s="2">
        <v>386</v>
      </c>
      <c r="C67" s="2" t="s">
        <v>34</v>
      </c>
      <c r="D67" s="8">
        <f t="shared" ca="1" si="10"/>
        <v>-10749142.92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-10749142.92</v>
      </c>
      <c r="M67" s="8">
        <v>0</v>
      </c>
      <c r="N67" s="8">
        <v>0</v>
      </c>
    </row>
    <row r="68" spans="1:14" x14ac:dyDescent="0.25">
      <c r="A68" s="7">
        <f t="shared" ca="1" si="11"/>
        <v>45</v>
      </c>
      <c r="B68" s="2">
        <v>387</v>
      </c>
      <c r="C68" s="2" t="s">
        <v>35</v>
      </c>
      <c r="D68" s="8">
        <f t="shared" ca="1" si="10"/>
        <v>-110500.37571395197</v>
      </c>
      <c r="E68" s="8">
        <v>-69663.333226564675</v>
      </c>
      <c r="F68" s="8">
        <v>-37926.372118111824</v>
      </c>
      <c r="G68" s="8">
        <v>-1526.4862686869717</v>
      </c>
      <c r="H68" s="8">
        <v>-903.03089099571707</v>
      </c>
      <c r="I68" s="8">
        <v>-168.80502149926082</v>
      </c>
      <c r="J68" s="8">
        <v>-156.75877571352959</v>
      </c>
      <c r="K68" s="8">
        <v>-155.58941237998428</v>
      </c>
      <c r="L68" s="8">
        <v>0</v>
      </c>
      <c r="M68" s="8">
        <v>0</v>
      </c>
      <c r="N68" s="8">
        <v>0</v>
      </c>
    </row>
    <row r="69" spans="1:14" x14ac:dyDescent="0.25">
      <c r="A69" s="7">
        <f t="shared" ca="1" si="11"/>
        <v>46</v>
      </c>
      <c r="B69" s="2">
        <v>388</v>
      </c>
      <c r="C69" s="2" t="s">
        <v>36</v>
      </c>
      <c r="D69" s="8">
        <f ca="1">SUM(E69:N69)</f>
        <v>-411152.68265843584</v>
      </c>
      <c r="E69" s="8">
        <v>-259205.14888723765</v>
      </c>
      <c r="F69" s="8">
        <v>-141117.43547578651</v>
      </c>
      <c r="G69" s="8">
        <v>-5679.7899586930544</v>
      </c>
      <c r="H69" s="8">
        <v>-3360.0209135709547</v>
      </c>
      <c r="I69" s="8">
        <v>-628.0941307864972</v>
      </c>
      <c r="J69" s="8">
        <v>-583.27214498992839</v>
      </c>
      <c r="K69" s="8">
        <v>-578.92114737129452</v>
      </c>
      <c r="L69" s="8">
        <v>0</v>
      </c>
      <c r="M69" s="8">
        <v>0</v>
      </c>
      <c r="N69" s="8">
        <v>0</v>
      </c>
    </row>
    <row r="70" spans="1:14" x14ac:dyDescent="0.25">
      <c r="A70" s="7">
        <f t="shared" ca="1" si="11"/>
        <v>47</v>
      </c>
      <c r="C70" s="2" t="s">
        <v>23</v>
      </c>
      <c r="D70" s="9">
        <f t="shared" ref="D70:N70" ca="1" si="12">SUM(D58:D69)</f>
        <v>-712101080.18278754</v>
      </c>
      <c r="E70" s="9">
        <f t="shared" ca="1" si="12"/>
        <v>-434342205.61719918</v>
      </c>
      <c r="F70" s="9">
        <f t="shared" ca="1" si="12"/>
        <v>-254628633.80882421</v>
      </c>
      <c r="G70" s="9">
        <f t="shared" ca="1" si="12"/>
        <v>-5535694.4139415799</v>
      </c>
      <c r="H70" s="9">
        <f t="shared" ca="1" si="12"/>
        <v>-4626726.1845505573</v>
      </c>
      <c r="I70" s="9">
        <f t="shared" ca="1" si="12"/>
        <v>-762105.99112634081</v>
      </c>
      <c r="J70" s="9">
        <f t="shared" ca="1" si="12"/>
        <v>-647037.88702572591</v>
      </c>
      <c r="K70" s="9">
        <f t="shared" ca="1" si="12"/>
        <v>-809533.36011999834</v>
      </c>
      <c r="L70" s="9">
        <f t="shared" ca="1" si="12"/>
        <v>-10749142.92</v>
      </c>
      <c r="M70" s="9">
        <f t="shared" ca="1" si="12"/>
        <v>0</v>
      </c>
      <c r="N70" s="9">
        <f t="shared" ca="1" si="12"/>
        <v>0</v>
      </c>
    </row>
    <row r="71" spans="1:14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C72" s="2" t="s">
        <v>37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7">
        <f ca="1">A70+1</f>
        <v>48</v>
      </c>
      <c r="B73" s="2">
        <v>389</v>
      </c>
      <c r="C73" s="2" t="s">
        <v>25</v>
      </c>
      <c r="D73" s="8">
        <f t="shared" ref="D73:D83" ca="1" si="13">SUM(E73:N73)</f>
        <v>-321622.20265487075</v>
      </c>
      <c r="E73" s="8">
        <v>-202761.97734030909</v>
      </c>
      <c r="F73" s="8">
        <v>-110388.43316616218</v>
      </c>
      <c r="G73" s="8">
        <v>-4442.9882965142715</v>
      </c>
      <c r="H73" s="8">
        <v>-2628.36015127469</v>
      </c>
      <c r="I73" s="8">
        <v>-491.32360395169331</v>
      </c>
      <c r="J73" s="8">
        <v>-456.26182177858851</v>
      </c>
      <c r="K73" s="8">
        <v>-452.85827488013939</v>
      </c>
      <c r="L73" s="8">
        <v>0</v>
      </c>
      <c r="M73" s="8">
        <v>0</v>
      </c>
      <c r="N73" s="8">
        <v>0</v>
      </c>
    </row>
    <row r="74" spans="1:14" x14ac:dyDescent="0.25">
      <c r="A74" s="7">
        <f t="shared" ref="A74:A84" ca="1" si="14">A73+1</f>
        <v>49</v>
      </c>
      <c r="B74" s="2">
        <v>390</v>
      </c>
      <c r="C74" s="2" t="s">
        <v>26</v>
      </c>
      <c r="D74" s="8">
        <f t="shared" ca="1" si="13"/>
        <v>-7266676.9029540308</v>
      </c>
      <c r="E74" s="8">
        <v>-4581169.3514120001</v>
      </c>
      <c r="F74" s="8">
        <v>-2494097.3322747299</v>
      </c>
      <c r="G74" s="8">
        <v>-100384.11579756773</v>
      </c>
      <c r="H74" s="8">
        <v>-59384.718611631302</v>
      </c>
      <c r="I74" s="8">
        <v>-11100.881267650366</v>
      </c>
      <c r="J74" s="8">
        <v>-10308.701372759493</v>
      </c>
      <c r="K74" s="8">
        <v>-10231.802217692077</v>
      </c>
      <c r="L74" s="8">
        <v>0</v>
      </c>
      <c r="M74" s="8">
        <v>0</v>
      </c>
      <c r="N74" s="8">
        <v>0</v>
      </c>
    </row>
    <row r="75" spans="1:14" x14ac:dyDescent="0.25">
      <c r="A75" s="7">
        <f t="shared" ca="1" si="14"/>
        <v>50</v>
      </c>
      <c r="B75" s="2">
        <v>391</v>
      </c>
      <c r="C75" s="2" t="s">
        <v>38</v>
      </c>
      <c r="D75" s="8">
        <f t="shared" ca="1" si="13"/>
        <v>-9559579.1282515842</v>
      </c>
      <c r="E75" s="8">
        <v>-7243268.5749619305</v>
      </c>
      <c r="F75" s="8">
        <v>-1862870.6380243681</v>
      </c>
      <c r="G75" s="8">
        <v>-143676.46172774461</v>
      </c>
      <c r="H75" s="8">
        <v>-69942.68495248245</v>
      </c>
      <c r="I75" s="8">
        <v>-14389.872437969905</v>
      </c>
      <c r="J75" s="8">
        <v>-49113.671880450493</v>
      </c>
      <c r="K75" s="8">
        <v>-23648.181339342664</v>
      </c>
      <c r="L75" s="8">
        <v>-152669.04292729739</v>
      </c>
      <c r="M75" s="8">
        <v>0</v>
      </c>
      <c r="N75" s="8">
        <v>0</v>
      </c>
    </row>
    <row r="76" spans="1:14" x14ac:dyDescent="0.25">
      <c r="A76" s="7">
        <f t="shared" ca="1" si="14"/>
        <v>51</v>
      </c>
      <c r="B76" s="2">
        <v>392</v>
      </c>
      <c r="C76" s="2" t="s">
        <v>39</v>
      </c>
      <c r="D76" s="8">
        <f t="shared" ca="1" si="13"/>
        <v>-3905566.6717526806</v>
      </c>
      <c r="E76" s="8">
        <v>-2959237.8452438023</v>
      </c>
      <c r="F76" s="8">
        <v>-761075.91977067525</v>
      </c>
      <c r="G76" s="8">
        <v>-58699.027740759877</v>
      </c>
      <c r="H76" s="8">
        <v>-28575.088465560337</v>
      </c>
      <c r="I76" s="8">
        <v>-5878.9833161605593</v>
      </c>
      <c r="J76" s="8">
        <v>-20065.393826471409</v>
      </c>
      <c r="K76" s="8">
        <v>-9661.4660172170825</v>
      </c>
      <c r="L76" s="8">
        <v>-62372.947372034134</v>
      </c>
      <c r="M76" s="8">
        <v>0</v>
      </c>
      <c r="N76" s="8">
        <v>0</v>
      </c>
    </row>
    <row r="77" spans="1:14" x14ac:dyDescent="0.25">
      <c r="A77" s="7">
        <f t="shared" ca="1" si="14"/>
        <v>52</v>
      </c>
      <c r="B77" s="2">
        <v>393</v>
      </c>
      <c r="C77" s="2" t="s">
        <v>40</v>
      </c>
      <c r="D77" s="8">
        <f t="shared" ca="1" si="13"/>
        <v>259.20307498433198</v>
      </c>
      <c r="E77" s="8">
        <v>163.41075828309468</v>
      </c>
      <c r="F77" s="8">
        <v>88.964695481785441</v>
      </c>
      <c r="G77" s="8">
        <v>3.5807112166684165</v>
      </c>
      <c r="H77" s="8">
        <v>2.1182587139599836</v>
      </c>
      <c r="I77" s="8">
        <v>0.39596951922291163</v>
      </c>
      <c r="J77" s="8">
        <v>0.36771238498690251</v>
      </c>
      <c r="K77" s="8">
        <v>0.36496938461364137</v>
      </c>
      <c r="L77" s="8">
        <v>0</v>
      </c>
      <c r="M77" s="8">
        <v>0</v>
      </c>
      <c r="N77" s="8">
        <v>0</v>
      </c>
    </row>
    <row r="78" spans="1:14" x14ac:dyDescent="0.25">
      <c r="A78" s="7">
        <f t="shared" ca="1" si="14"/>
        <v>53</v>
      </c>
      <c r="B78" s="2">
        <v>394</v>
      </c>
      <c r="C78" s="2" t="s">
        <v>41</v>
      </c>
      <c r="D78" s="8">
        <f t="shared" ca="1" si="13"/>
        <v>-1241681.8614980124</v>
      </c>
      <c r="E78" s="8">
        <v>-940819.16021900496</v>
      </c>
      <c r="F78" s="8">
        <v>-241965.95378515834</v>
      </c>
      <c r="G78" s="8">
        <v>-18661.957190596808</v>
      </c>
      <c r="H78" s="8">
        <v>-9084.7684908332722</v>
      </c>
      <c r="I78" s="8">
        <v>-1869.0826610444453</v>
      </c>
      <c r="J78" s="8">
        <v>-6379.3138492148264</v>
      </c>
      <c r="K78" s="8">
        <v>-3071.6329069026751</v>
      </c>
      <c r="L78" s="8">
        <v>-19829.99239525701</v>
      </c>
      <c r="M78" s="8">
        <v>0</v>
      </c>
      <c r="N78" s="8">
        <v>0</v>
      </c>
    </row>
    <row r="79" spans="1:14" x14ac:dyDescent="0.25">
      <c r="A79" s="7">
        <f t="shared" ca="1" si="14"/>
        <v>54</v>
      </c>
      <c r="B79" s="2">
        <v>395</v>
      </c>
      <c r="C79" s="2" t="s">
        <v>42</v>
      </c>
      <c r="D79" s="8">
        <f t="shared" ca="1" si="13"/>
        <v>-491664.54184693279</v>
      </c>
      <c r="E79" s="8">
        <v>-309962.66386490257</v>
      </c>
      <c r="F79" s="8">
        <v>-168751.03139593513</v>
      </c>
      <c r="G79" s="8">
        <v>-6792.0056115687203</v>
      </c>
      <c r="H79" s="8">
        <v>-4017.9797256470133</v>
      </c>
      <c r="I79" s="8">
        <v>-751.08743314812602</v>
      </c>
      <c r="J79" s="8">
        <v>-697.4884125389201</v>
      </c>
      <c r="K79" s="8">
        <v>-692.28540319234151</v>
      </c>
      <c r="L79" s="8">
        <v>0</v>
      </c>
      <c r="M79" s="8">
        <v>0</v>
      </c>
      <c r="N79" s="8">
        <v>0</v>
      </c>
    </row>
    <row r="80" spans="1:14" x14ac:dyDescent="0.25">
      <c r="A80" s="7">
        <f t="shared" ca="1" si="14"/>
        <v>55</v>
      </c>
      <c r="B80" s="2">
        <v>396</v>
      </c>
      <c r="C80" s="2" t="s">
        <v>43</v>
      </c>
      <c r="D80" s="8">
        <f t="shared" ca="1" si="13"/>
        <v>-132513.83325975508</v>
      </c>
      <c r="E80" s="8">
        <v>-83541.39308449591</v>
      </c>
      <c r="F80" s="8">
        <v>-45481.917310552024</v>
      </c>
      <c r="G80" s="8">
        <v>-1830.5869602265134</v>
      </c>
      <c r="H80" s="8">
        <v>-1082.9292130877839</v>
      </c>
      <c r="I80" s="8">
        <v>-202.43370511488735</v>
      </c>
      <c r="J80" s="8">
        <v>-187.98765282644374</v>
      </c>
      <c r="K80" s="8">
        <v>-186.58533345150676</v>
      </c>
      <c r="L80" s="8">
        <v>0</v>
      </c>
      <c r="M80" s="8">
        <v>0</v>
      </c>
      <c r="N80" s="8">
        <v>0</v>
      </c>
    </row>
    <row r="81" spans="1:14" x14ac:dyDescent="0.25">
      <c r="A81" s="7">
        <f t="shared" ca="1" si="14"/>
        <v>56</v>
      </c>
      <c r="B81" s="2">
        <v>397</v>
      </c>
      <c r="C81" s="2" t="s">
        <v>44</v>
      </c>
      <c r="D81" s="8">
        <f ca="1">SUM(E81:N81)</f>
        <v>-4191529.9412371186</v>
      </c>
      <c r="E81" s="8">
        <v>-3175911.4807314388</v>
      </c>
      <c r="F81" s="8">
        <v>-816801.44608612475</v>
      </c>
      <c r="G81" s="8">
        <v>-62996.935649927007</v>
      </c>
      <c r="H81" s="8">
        <v>-30667.339452470671</v>
      </c>
      <c r="I81" s="8">
        <v>-6309.4389789694787</v>
      </c>
      <c r="J81" s="8">
        <v>-21534.57003170966</v>
      </c>
      <c r="K81" s="8">
        <v>-10368.872814360893</v>
      </c>
      <c r="L81" s="8">
        <v>-66939.857492117488</v>
      </c>
      <c r="M81" s="8">
        <v>0</v>
      </c>
      <c r="N81" s="8">
        <v>0</v>
      </c>
    </row>
    <row r="82" spans="1:14" x14ac:dyDescent="0.25">
      <c r="A82" s="7">
        <f t="shared" ca="1" si="14"/>
        <v>57</v>
      </c>
      <c r="B82" s="2">
        <v>398</v>
      </c>
      <c r="C82" s="2" t="s">
        <v>45</v>
      </c>
      <c r="D82" s="8">
        <f t="shared" ca="1" si="13"/>
        <v>-332600.75348295213</v>
      </c>
      <c r="E82" s="8">
        <v>-252010.73743843223</v>
      </c>
      <c r="F82" s="8">
        <v>-64813.750640661718</v>
      </c>
      <c r="G82" s="8">
        <v>-4998.8497178905027</v>
      </c>
      <c r="H82" s="8">
        <v>-2433.4742569436862</v>
      </c>
      <c r="I82" s="8">
        <v>-500.65827702058192</v>
      </c>
      <c r="J82" s="8">
        <v>-1708.7827878819985</v>
      </c>
      <c r="K82" s="8">
        <v>-822.77711460351861</v>
      </c>
      <c r="L82" s="8">
        <v>-5311.7232495179278</v>
      </c>
      <c r="M82" s="8">
        <v>0</v>
      </c>
      <c r="N82" s="8">
        <v>0</v>
      </c>
    </row>
    <row r="83" spans="1:14" x14ac:dyDescent="0.25">
      <c r="A83" s="7">
        <f t="shared" ca="1" si="14"/>
        <v>58</v>
      </c>
      <c r="B83" s="2">
        <v>399</v>
      </c>
      <c r="C83" s="2" t="s">
        <v>51</v>
      </c>
      <c r="D83" s="8">
        <f t="shared" ca="1" si="13"/>
        <v>-5411.5317681570705</v>
      </c>
      <c r="E83" s="8">
        <v>-4100.3037343830538</v>
      </c>
      <c r="F83" s="8">
        <v>-1054.5426218444488</v>
      </c>
      <c r="G83" s="8">
        <v>-81.333051020866137</v>
      </c>
      <c r="H83" s="8">
        <v>-39.593485915293222</v>
      </c>
      <c r="I83" s="8">
        <v>-8.1458870514150288</v>
      </c>
      <c r="J83" s="8">
        <v>-27.802499677672596</v>
      </c>
      <c r="K83" s="8">
        <v>-13.38687434458193</v>
      </c>
      <c r="L83" s="8">
        <v>-86.423613919738486</v>
      </c>
      <c r="M83" s="8">
        <v>0</v>
      </c>
      <c r="N83" s="8">
        <v>0</v>
      </c>
    </row>
    <row r="84" spans="1:14" x14ac:dyDescent="0.25">
      <c r="A84" s="7">
        <f t="shared" ca="1" si="14"/>
        <v>59</v>
      </c>
      <c r="C84" s="2" t="s">
        <v>23</v>
      </c>
      <c r="D84" s="9">
        <f ca="1">SUM(D73:D83)</f>
        <v>-27448588.165631108</v>
      </c>
      <c r="E84" s="9">
        <f t="shared" ref="E84:N84" ca="1" si="15">SUM(E73:E83)</f>
        <v>-19752620.077272419</v>
      </c>
      <c r="F84" s="9">
        <f t="shared" ca="1" si="15"/>
        <v>-6567212.0003807293</v>
      </c>
      <c r="G84" s="9">
        <f t="shared" ca="1" si="15"/>
        <v>-402560.68103260029</v>
      </c>
      <c r="H84" s="9">
        <f t="shared" ca="1" si="15"/>
        <v>-207854.81854713254</v>
      </c>
      <c r="I84" s="9">
        <f t="shared" ca="1" si="15"/>
        <v>-41501.511598562232</v>
      </c>
      <c r="J84" s="9">
        <f t="shared" ca="1" si="15"/>
        <v>-110479.60642292451</v>
      </c>
      <c r="K84" s="9">
        <f t="shared" ca="1" si="15"/>
        <v>-59149.483326602858</v>
      </c>
      <c r="L84" s="9">
        <f t="shared" ca="1" si="15"/>
        <v>-307209.98705014371</v>
      </c>
      <c r="M84" s="9">
        <f t="shared" ca="1" si="15"/>
        <v>0</v>
      </c>
      <c r="N84" s="9">
        <f t="shared" ca="1" si="15"/>
        <v>0</v>
      </c>
    </row>
    <row r="85" spans="1:14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25">
      <c r="C86" s="2" t="s">
        <v>47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25">
      <c r="A87" s="7">
        <f ca="1">A84+1</f>
        <v>60</v>
      </c>
      <c r="B87" s="2">
        <v>108</v>
      </c>
      <c r="C87" s="2" t="s">
        <v>52</v>
      </c>
      <c r="D87" s="8">
        <f ca="1">SUM(E87:N87)</f>
        <v>2086060.4176929751</v>
      </c>
      <c r="E87" s="8">
        <v>1315126.0443193573</v>
      </c>
      <c r="F87" s="8">
        <v>715985.83399475389</v>
      </c>
      <c r="G87" s="8">
        <v>28817.481955924915</v>
      </c>
      <c r="H87" s="8">
        <v>17047.697670609239</v>
      </c>
      <c r="I87" s="8">
        <v>3186.7536321232446</v>
      </c>
      <c r="J87" s="8">
        <v>2959.340862229451</v>
      </c>
      <c r="K87" s="8">
        <v>2937.265257976982</v>
      </c>
      <c r="L87" s="8">
        <v>0</v>
      </c>
      <c r="M87" s="8">
        <v>0</v>
      </c>
      <c r="N87" s="8">
        <v>0</v>
      </c>
    </row>
    <row r="88" spans="1:14" x14ac:dyDescent="0.25">
      <c r="A88" s="7">
        <f ca="1">A87+1</f>
        <v>61</v>
      </c>
      <c r="B88" s="2">
        <v>230</v>
      </c>
      <c r="C88" s="2" t="s">
        <v>53</v>
      </c>
      <c r="D88" s="8">
        <f ca="1">SUM(E88:N88)</f>
        <v>-5214860.475626274</v>
      </c>
      <c r="E88" s="8">
        <v>-3287631.9261032688</v>
      </c>
      <c r="F88" s="8">
        <v>-1789864.8548908376</v>
      </c>
      <c r="G88" s="8">
        <v>-72039.690885474731</v>
      </c>
      <c r="H88" s="8">
        <v>-42616.869592494557</v>
      </c>
      <c r="I88" s="8">
        <v>-7966.4401954842515</v>
      </c>
      <c r="J88" s="8">
        <v>-7397.9399472108198</v>
      </c>
      <c r="K88" s="8">
        <v>-7342.7540115037973</v>
      </c>
      <c r="L88" s="8">
        <v>0</v>
      </c>
      <c r="M88" s="8">
        <v>0</v>
      </c>
      <c r="N88" s="8">
        <v>0</v>
      </c>
    </row>
    <row r="89" spans="1:14" x14ac:dyDescent="0.25">
      <c r="A89" s="7">
        <f ca="1">A88+1</f>
        <v>62</v>
      </c>
      <c r="B89" s="2">
        <v>253</v>
      </c>
      <c r="C89" s="2" t="s">
        <v>54</v>
      </c>
      <c r="D89" s="8">
        <f ca="1">SUM(E89:N89)</f>
        <v>-477516.68371535704</v>
      </c>
      <c r="E89" s="8">
        <v>-301043.35522821994</v>
      </c>
      <c r="F89" s="8">
        <v>-163895.14806788735</v>
      </c>
      <c r="G89" s="8">
        <v>-6596.562736106579</v>
      </c>
      <c r="H89" s="8">
        <v>-3902.3606351987564</v>
      </c>
      <c r="I89" s="8">
        <v>-729.47457001857913</v>
      </c>
      <c r="J89" s="8">
        <v>-677.41788422311026</v>
      </c>
      <c r="K89" s="8">
        <v>-672.36459370273792</v>
      </c>
      <c r="L89" s="8">
        <v>0</v>
      </c>
      <c r="M89" s="8">
        <v>0</v>
      </c>
      <c r="N89" s="8">
        <v>0</v>
      </c>
    </row>
    <row r="90" spans="1:14" x14ac:dyDescent="0.25">
      <c r="A90" s="7">
        <f ca="1">A89+1</f>
        <v>63</v>
      </c>
      <c r="B90" s="2">
        <v>101</v>
      </c>
      <c r="C90" s="2" t="s">
        <v>18</v>
      </c>
      <c r="D90" s="8">
        <f ca="1">SUM(E90:N90)</f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</row>
    <row r="91" spans="1:14" x14ac:dyDescent="0.25">
      <c r="A91" s="7">
        <f ca="1">A90+1</f>
        <v>64</v>
      </c>
      <c r="C91" s="2" t="s">
        <v>23</v>
      </c>
      <c r="D91" s="9">
        <f ca="1">SUM(D87:D90)</f>
        <v>-3606316.7416486559</v>
      </c>
      <c r="E91" s="9">
        <f t="shared" ref="E91:N91" ca="1" si="16">SUM(E87:E90)</f>
        <v>-2273549.2370121316</v>
      </c>
      <c r="F91" s="9">
        <f t="shared" ca="1" si="16"/>
        <v>-1237774.1689639711</v>
      </c>
      <c r="G91" s="9">
        <f t="shared" ca="1" si="16"/>
        <v>-49818.771665656393</v>
      </c>
      <c r="H91" s="9">
        <f t="shared" ca="1" si="16"/>
        <v>-29471.532557084072</v>
      </c>
      <c r="I91" s="9">
        <f t="shared" ca="1" si="16"/>
        <v>-5509.1611333795863</v>
      </c>
      <c r="J91" s="9">
        <f t="shared" ca="1" si="16"/>
        <v>-5116.0169692044792</v>
      </c>
      <c r="K91" s="9">
        <f t="shared" ca="1" si="16"/>
        <v>-5077.853347229553</v>
      </c>
      <c r="L91" s="9">
        <f t="shared" ca="1" si="16"/>
        <v>0</v>
      </c>
      <c r="M91" s="9">
        <f t="shared" ca="1" si="16"/>
        <v>0</v>
      </c>
      <c r="N91" s="9">
        <f t="shared" ca="1" si="16"/>
        <v>0</v>
      </c>
    </row>
    <row r="92" spans="1:14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x14ac:dyDescent="0.25">
      <c r="A93" s="7">
        <f ca="1">A91+1</f>
        <v>65</v>
      </c>
      <c r="C93" s="2" t="s">
        <v>55</v>
      </c>
      <c r="D93" s="10">
        <f t="shared" ref="D93:N93" ca="1" si="17">D91+D84+D70+D55</f>
        <v>-788761358.39249671</v>
      </c>
      <c r="E93" s="10">
        <f t="shared" ca="1" si="17"/>
        <v>-490909917.51281124</v>
      </c>
      <c r="F93" s="10">
        <f t="shared" ca="1" si="17"/>
        <v>-271335210.48244601</v>
      </c>
      <c r="G93" s="10">
        <f t="shared" ca="1" si="17"/>
        <v>-6673365.002173407</v>
      </c>
      <c r="H93" s="10">
        <f t="shared" ca="1" si="17"/>
        <v>-5197800.6002905453</v>
      </c>
      <c r="I93" s="10">
        <f t="shared" ca="1" si="17"/>
        <v>-877766.08952023461</v>
      </c>
      <c r="J93" s="10">
        <f t="shared" ca="1" si="17"/>
        <v>-996562.24900285457</v>
      </c>
      <c r="K93" s="10">
        <f t="shared" ca="1" si="17"/>
        <v>-986469.09485371795</v>
      </c>
      <c r="L93" s="10">
        <f t="shared" ca="1" si="17"/>
        <v>-11784267.361398708</v>
      </c>
      <c r="M93" s="10">
        <f t="shared" ca="1" si="17"/>
        <v>0</v>
      </c>
      <c r="N93" s="10">
        <f t="shared" ca="1" si="17"/>
        <v>0</v>
      </c>
    </row>
    <row r="94" spans="1:14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25">
      <c r="C95" s="2" t="s">
        <v>56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25">
      <c r="A96" s="7">
        <f ca="1">A93+1</f>
        <v>66</v>
      </c>
      <c r="B96" s="2" t="s">
        <v>57</v>
      </c>
      <c r="C96" s="2" t="s">
        <v>58</v>
      </c>
      <c r="D96" s="8">
        <f ca="1">SUM(E96:N96)</f>
        <v>-13796257.84</v>
      </c>
      <c r="E96" s="8">
        <v>-12830284.082807906</v>
      </c>
      <c r="F96" s="8">
        <v>-942020.7330677734</v>
      </c>
      <c r="G96" s="8">
        <v>-23953.024124320469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</row>
    <row r="97" spans="1:14" x14ac:dyDescent="0.25">
      <c r="A97" s="7">
        <f ca="1">+A96+1</f>
        <v>67</v>
      </c>
      <c r="B97" s="2" t="s">
        <v>57</v>
      </c>
      <c r="C97" s="2" t="s">
        <v>59</v>
      </c>
      <c r="D97" s="8">
        <f ca="1">SUM(E97:N97)</f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</row>
    <row r="98" spans="1:14" x14ac:dyDescent="0.25">
      <c r="A98" s="7">
        <f ca="1">+A97+1</f>
        <v>68</v>
      </c>
      <c r="B98" s="2" t="s">
        <v>57</v>
      </c>
      <c r="C98" s="2" t="s">
        <v>60</v>
      </c>
      <c r="D98" s="8">
        <f ca="1">SUM(E98:N98)</f>
        <v>-13197398.865524998</v>
      </c>
      <c r="E98" s="8">
        <v>-10061032.007877843</v>
      </c>
      <c r="F98" s="8">
        <v>-2803684.0759553839</v>
      </c>
      <c r="G98" s="8">
        <v>-144378.4318984698</v>
      </c>
      <c r="H98" s="8">
        <v>0</v>
      </c>
      <c r="I98" s="8">
        <v>-25137.771015023103</v>
      </c>
      <c r="J98" s="8">
        <v>0</v>
      </c>
      <c r="K98" s="8">
        <v>0</v>
      </c>
      <c r="L98" s="8">
        <v>-163166.57877827823</v>
      </c>
      <c r="M98" s="8">
        <v>0</v>
      </c>
      <c r="N98" s="8">
        <v>0</v>
      </c>
    </row>
    <row r="99" spans="1:14" x14ac:dyDescent="0.25">
      <c r="A99" s="7">
        <f ca="1">+A98+1</f>
        <v>69</v>
      </c>
      <c r="B99" s="2" t="s">
        <v>57</v>
      </c>
      <c r="C99" s="2" t="s">
        <v>61</v>
      </c>
      <c r="D99" s="8">
        <f ca="1">SUM(E99:N99)</f>
        <v>-248049677.7642445</v>
      </c>
      <c r="E99" s="8">
        <v>-156830734.13063005</v>
      </c>
      <c r="F99" s="8">
        <v>-80864968.743398637</v>
      </c>
      <c r="G99" s="8">
        <v>-4430904.2170595825</v>
      </c>
      <c r="H99" s="8">
        <v>-2286968.798603307</v>
      </c>
      <c r="I99" s="8">
        <v>-453138.62690435216</v>
      </c>
      <c r="J99" s="8">
        <v>-436180.73047017428</v>
      </c>
      <c r="K99" s="8">
        <v>-390970.02711769863</v>
      </c>
      <c r="L99" s="8">
        <v>-2355812.4900607318</v>
      </c>
      <c r="M99" s="8">
        <v>0</v>
      </c>
      <c r="N99" s="8">
        <v>0</v>
      </c>
    </row>
    <row r="100" spans="1:14" x14ac:dyDescent="0.25">
      <c r="A100" s="7">
        <f ca="1">+A99+1</f>
        <v>70</v>
      </c>
      <c r="B100" s="2" t="s">
        <v>57</v>
      </c>
      <c r="C100" s="2" t="s">
        <v>62</v>
      </c>
      <c r="D100" s="8">
        <f ca="1">SUM(E100:N100)</f>
        <v>39419158.313657768</v>
      </c>
      <c r="E100" s="8">
        <v>28701578.371743988</v>
      </c>
      <c r="F100" s="8">
        <v>8921641.4252263382</v>
      </c>
      <c r="G100" s="8">
        <v>590640.71776363428</v>
      </c>
      <c r="H100" s="8">
        <v>230848.90486249939</v>
      </c>
      <c r="I100" s="8">
        <v>74311.870959880282</v>
      </c>
      <c r="J100" s="8">
        <v>73821.004873814541</v>
      </c>
      <c r="K100" s="8">
        <v>33797.32802357839</v>
      </c>
      <c r="L100" s="8">
        <v>792518.69020404841</v>
      </c>
      <c r="M100" s="8">
        <v>0</v>
      </c>
      <c r="N100" s="8">
        <v>0</v>
      </c>
    </row>
    <row r="101" spans="1:14" x14ac:dyDescent="0.25">
      <c r="A101" s="7">
        <f ca="1">+A100+1</f>
        <v>71</v>
      </c>
      <c r="C101" s="2" t="s">
        <v>63</v>
      </c>
      <c r="D101" s="9">
        <f t="shared" ref="D101:N101" ca="1" si="18">SUM(D96:D100)</f>
        <v>-235624176.15611172</v>
      </c>
      <c r="E101" s="9">
        <f t="shared" ca="1" si="18"/>
        <v>-151020471.84957182</v>
      </c>
      <c r="F101" s="9">
        <f t="shared" ca="1" si="18"/>
        <v>-75689032.127195448</v>
      </c>
      <c r="G101" s="9">
        <f t="shared" ca="1" si="18"/>
        <v>-4008594.9553187387</v>
      </c>
      <c r="H101" s="9">
        <f t="shared" ca="1" si="18"/>
        <v>-2056119.8937408077</v>
      </c>
      <c r="I101" s="9">
        <f t="shared" ca="1" si="18"/>
        <v>-403964.52695949498</v>
      </c>
      <c r="J101" s="9">
        <f t="shared" ca="1" si="18"/>
        <v>-362359.72559635976</v>
      </c>
      <c r="K101" s="9">
        <f t="shared" ca="1" si="18"/>
        <v>-357172.69909412024</v>
      </c>
      <c r="L101" s="9">
        <f t="shared" ca="1" si="18"/>
        <v>-1726460.3786349613</v>
      </c>
      <c r="M101" s="9">
        <f t="shared" ca="1" si="18"/>
        <v>0</v>
      </c>
      <c r="N101" s="9">
        <f t="shared" ca="1" si="18"/>
        <v>0</v>
      </c>
    </row>
    <row r="102" spans="1:14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25">
      <c r="A103" s="7">
        <f ca="1">A101+1</f>
        <v>72</v>
      </c>
      <c r="C103" s="2" t="s">
        <v>64</v>
      </c>
      <c r="D103" s="8">
        <f t="shared" ref="D103:N103" ca="1" si="19">D101+D93+D49</f>
        <v>872117413.33394897</v>
      </c>
      <c r="E103" s="8">
        <f t="shared" ca="1" si="19"/>
        <v>562861302.82630014</v>
      </c>
      <c r="F103" s="8">
        <f t="shared" ca="1" si="19"/>
        <v>271224926.70797336</v>
      </c>
      <c r="G103" s="8">
        <f t="shared" ca="1" si="19"/>
        <v>14948507.737972487</v>
      </c>
      <c r="H103" s="8">
        <f t="shared" ca="1" si="19"/>
        <v>8151336.5207319856</v>
      </c>
      <c r="I103" s="8">
        <f t="shared" ca="1" si="19"/>
        <v>1608488.8688756099</v>
      </c>
      <c r="J103" s="8">
        <f t="shared" ca="1" si="19"/>
        <v>2063612.4203128396</v>
      </c>
      <c r="K103" s="8">
        <f t="shared" ca="1" si="19"/>
        <v>1547906.4472069107</v>
      </c>
      <c r="L103" s="8">
        <f t="shared" ca="1" si="19"/>
        <v>9711331.8045756537</v>
      </c>
      <c r="M103" s="8">
        <f t="shared" ca="1" si="19"/>
        <v>0</v>
      </c>
      <c r="N103" s="8">
        <f t="shared" ca="1" si="19"/>
        <v>0</v>
      </c>
    </row>
    <row r="104" spans="1:14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x14ac:dyDescent="0.25">
      <c r="A105" s="7">
        <f ca="1">A103+1</f>
        <v>73</v>
      </c>
      <c r="C105" s="2" t="s">
        <v>65</v>
      </c>
      <c r="D105" s="8">
        <f ca="1">SUM(E105:N105)</f>
        <v>958780568.87492776</v>
      </c>
      <c r="E105" s="8">
        <f ca="1">E29+E70</f>
        <v>603712315.38361347</v>
      </c>
      <c r="F105" s="8">
        <f t="shared" ref="F105:N105" ca="1" si="20">F29+F70</f>
        <v>314743473.11039066</v>
      </c>
      <c r="G105" s="8">
        <f t="shared" ca="1" si="20"/>
        <v>16744062.954468399</v>
      </c>
      <c r="H105" s="8">
        <f t="shared" ca="1" si="20"/>
        <v>9099471.5900643803</v>
      </c>
      <c r="I105" s="8">
        <f t="shared" ca="1" si="20"/>
        <v>1787754.7675067959</v>
      </c>
      <c r="J105" s="8">
        <f t="shared" ca="1" si="20"/>
        <v>1739465.9554214561</v>
      </c>
      <c r="K105" s="8">
        <f t="shared" ca="1" si="20"/>
        <v>1559168.0334625496</v>
      </c>
      <c r="L105" s="8">
        <f t="shared" ca="1" si="20"/>
        <v>9394857.0800000001</v>
      </c>
      <c r="M105" s="8">
        <f t="shared" ca="1" si="20"/>
        <v>0</v>
      </c>
      <c r="N105" s="8">
        <f t="shared" ca="1" si="20"/>
        <v>0</v>
      </c>
    </row>
    <row r="106" spans="1:14" x14ac:dyDescent="0.25">
      <c r="A106" s="7">
        <f ca="1">A105+1</f>
        <v>74</v>
      </c>
      <c r="C106" s="2" t="s">
        <v>66</v>
      </c>
      <c r="D106" s="8">
        <f ca="1">SUM(E106:N106)</f>
        <v>84846454.917602777</v>
      </c>
      <c r="E106" s="8">
        <f t="shared" ref="E106:N106" ca="1" si="21">E14+E55</f>
        <v>64261004.436118379</v>
      </c>
      <c r="F106" s="8">
        <f t="shared" ca="1" si="21"/>
        <v>16562838.755567282</v>
      </c>
      <c r="G106" s="8">
        <f t="shared" ca="1" si="21"/>
        <v>1274930.9355628905</v>
      </c>
      <c r="H106" s="8">
        <f t="shared" ca="1" si="21"/>
        <v>620931.05888527143</v>
      </c>
      <c r="I106" s="8">
        <f t="shared" ca="1" si="21"/>
        <v>127718.78688481545</v>
      </c>
      <c r="J106" s="8">
        <f t="shared" ca="1" si="21"/>
        <v>435163.55528672546</v>
      </c>
      <c r="K106" s="8">
        <f t="shared" ca="1" si="21"/>
        <v>209674.03310250572</v>
      </c>
      <c r="L106" s="8">
        <f t="shared" ca="1" si="21"/>
        <v>1354193.3561948927</v>
      </c>
      <c r="M106" s="8">
        <f t="shared" ca="1" si="21"/>
        <v>0</v>
      </c>
      <c r="N106" s="8">
        <f t="shared" ca="1" si="21"/>
        <v>0</v>
      </c>
    </row>
    <row r="107" spans="1:14" x14ac:dyDescent="0.25">
      <c r="A107" s="7">
        <f ca="1">A106+1</f>
        <v>75</v>
      </c>
      <c r="C107" s="2" t="s">
        <v>67</v>
      </c>
      <c r="D107" s="8">
        <f ca="1">SUM(E107:N107)</f>
        <v>64114565.697530478</v>
      </c>
      <c r="E107" s="8">
        <f t="shared" ref="E107:N107" ca="1" si="22">E43+E47+E84+E91</f>
        <v>45908454.856140375</v>
      </c>
      <c r="F107" s="8">
        <f t="shared" ca="1" si="22"/>
        <v>15607646.96921082</v>
      </c>
      <c r="G107" s="8">
        <f t="shared" ca="1" si="22"/>
        <v>938108.80325993558</v>
      </c>
      <c r="H107" s="8">
        <f t="shared" ca="1" si="22"/>
        <v>487053.76552314131</v>
      </c>
      <c r="I107" s="8">
        <f t="shared" ca="1" si="22"/>
        <v>96979.841443493438</v>
      </c>
      <c r="J107" s="8">
        <f t="shared" ca="1" si="22"/>
        <v>251342.6352010179</v>
      </c>
      <c r="K107" s="8">
        <f t="shared" ca="1" si="22"/>
        <v>136237.07973597565</v>
      </c>
      <c r="L107" s="8">
        <f t="shared" ca="1" si="22"/>
        <v>688741.7470157207</v>
      </c>
      <c r="M107" s="8">
        <f t="shared" ca="1" si="22"/>
        <v>0</v>
      </c>
      <c r="N107" s="8">
        <f t="shared" ca="1" si="22"/>
        <v>0</v>
      </c>
    </row>
    <row r="108" spans="1:14" x14ac:dyDescent="0.25">
      <c r="A108" s="7">
        <f ca="1">A107+1</f>
        <v>76</v>
      </c>
      <c r="C108" s="2" t="s">
        <v>68</v>
      </c>
      <c r="D108" s="8">
        <f ca="1">SUM(E108:N108)</f>
        <v>-235624176.15611178</v>
      </c>
      <c r="E108" s="8">
        <f ca="1">E101</f>
        <v>-151020471.84957182</v>
      </c>
      <c r="F108" s="8">
        <f t="shared" ref="F108:N108" ca="1" si="23">F101</f>
        <v>-75689032.127195448</v>
      </c>
      <c r="G108" s="8">
        <f t="shared" ca="1" si="23"/>
        <v>-4008594.9553187387</v>
      </c>
      <c r="H108" s="8">
        <f t="shared" ca="1" si="23"/>
        <v>-2056119.8937408077</v>
      </c>
      <c r="I108" s="8">
        <f t="shared" ca="1" si="23"/>
        <v>-403964.52695949498</v>
      </c>
      <c r="J108" s="8">
        <f t="shared" ca="1" si="23"/>
        <v>-362359.72559635976</v>
      </c>
      <c r="K108" s="8">
        <f t="shared" ca="1" si="23"/>
        <v>-357172.69909412024</v>
      </c>
      <c r="L108" s="8">
        <f t="shared" ca="1" si="23"/>
        <v>-1726460.3786349613</v>
      </c>
      <c r="M108" s="8">
        <f t="shared" ca="1" si="23"/>
        <v>0</v>
      </c>
      <c r="N108" s="8">
        <f t="shared" ca="1" si="23"/>
        <v>0</v>
      </c>
    </row>
    <row r="109" spans="1:14" x14ac:dyDescent="0.25">
      <c r="A109" s="7">
        <f ca="1">A108+1</f>
        <v>77</v>
      </c>
      <c r="C109" s="2" t="s">
        <v>69</v>
      </c>
      <c r="D109" s="9">
        <f ca="1">SUM(D105:D108)</f>
        <v>872117413.33394933</v>
      </c>
      <c r="E109" s="9">
        <f ca="1">SUM(E105:E108)</f>
        <v>562861302.82630038</v>
      </c>
      <c r="F109" s="9">
        <f t="shared" ref="F109:N109" ca="1" si="24">SUM(F105:F108)</f>
        <v>271224926.70797336</v>
      </c>
      <c r="G109" s="9">
        <f t="shared" ca="1" si="24"/>
        <v>14948507.737972487</v>
      </c>
      <c r="H109" s="9">
        <f t="shared" ca="1" si="24"/>
        <v>8151336.5207319846</v>
      </c>
      <c r="I109" s="9">
        <f t="shared" ca="1" si="24"/>
        <v>1608488.8688756099</v>
      </c>
      <c r="J109" s="9">
        <f t="shared" ca="1" si="24"/>
        <v>2063612.4203128398</v>
      </c>
      <c r="K109" s="9">
        <f t="shared" ca="1" si="24"/>
        <v>1547906.4472069109</v>
      </c>
      <c r="L109" s="9">
        <f t="shared" ca="1" si="24"/>
        <v>9711331.8045756519</v>
      </c>
      <c r="M109" s="9">
        <f t="shared" ca="1" si="24"/>
        <v>0</v>
      </c>
      <c r="N109" s="9">
        <f t="shared" ca="1" si="24"/>
        <v>0</v>
      </c>
    </row>
    <row r="110" spans="1:14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x14ac:dyDescent="0.25">
      <c r="A111" s="7">
        <f ca="1">A109+1</f>
        <v>78</v>
      </c>
      <c r="C111" s="2" t="s">
        <v>70</v>
      </c>
      <c r="D111" s="8">
        <f ca="1">SUM(E111:N111)</f>
        <v>68047159.761607721</v>
      </c>
      <c r="E111" s="8">
        <v>44140532.518553466</v>
      </c>
      <c r="F111" s="8">
        <v>20962970.568208706</v>
      </c>
      <c r="G111" s="8">
        <v>1195559.4167355669</v>
      </c>
      <c r="H111" s="8">
        <v>615157.69605888787</v>
      </c>
      <c r="I111" s="8">
        <v>122568.13819164003</v>
      </c>
      <c r="J111" s="8">
        <v>157324.51264027026</v>
      </c>
      <c r="K111" s="8">
        <v>117170.96482911083</v>
      </c>
      <c r="L111" s="8">
        <v>735875.94639006443</v>
      </c>
      <c r="M111" s="8">
        <v>0</v>
      </c>
      <c r="N111" s="8">
        <v>0</v>
      </c>
    </row>
    <row r="112" spans="1:14" x14ac:dyDescent="0.25">
      <c r="A112" s="7">
        <f ca="1">A111+1</f>
        <v>79</v>
      </c>
      <c r="C112" s="2" t="s">
        <v>71</v>
      </c>
      <c r="D112" s="8">
        <f ca="1">SUM(E112:N112)</f>
        <v>7866569.6553293858</v>
      </c>
      <c r="E112" s="8">
        <v>5102851.829481395</v>
      </c>
      <c r="F112" s="8">
        <v>2423417.358419626</v>
      </c>
      <c r="G112" s="8">
        <v>138212.255467885</v>
      </c>
      <c r="H112" s="8">
        <v>71115.104319011632</v>
      </c>
      <c r="I112" s="8">
        <v>14169.449540384367</v>
      </c>
      <c r="J112" s="8">
        <v>18187.448844465838</v>
      </c>
      <c r="K112" s="8">
        <v>13545.511078485792</v>
      </c>
      <c r="L112" s="8">
        <v>85070.698178132239</v>
      </c>
      <c r="M112" s="8">
        <v>0</v>
      </c>
      <c r="N112" s="8">
        <v>0</v>
      </c>
    </row>
    <row r="113" spans="1:14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25">
      <c r="C114" s="2" t="s">
        <v>72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25">
      <c r="C115" s="2" t="s">
        <v>73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25">
      <c r="A116" s="7">
        <f ca="1">A112+1</f>
        <v>80</v>
      </c>
      <c r="B116" s="2">
        <v>870</v>
      </c>
      <c r="C116" s="2" t="s">
        <v>74</v>
      </c>
      <c r="D116" s="8">
        <f t="shared" ref="D116:D123" ca="1" si="25">SUM(E116:N116)</f>
        <v>1330094.0458469538</v>
      </c>
      <c r="E116" s="8">
        <v>917170.52265170927</v>
      </c>
      <c r="F116" s="8">
        <v>363983.83844332193</v>
      </c>
      <c r="G116" s="8">
        <v>28486.264015004301</v>
      </c>
      <c r="H116" s="8">
        <v>12799.0220120632</v>
      </c>
      <c r="I116" s="8">
        <v>2715.4728829742858</v>
      </c>
      <c r="J116" s="8">
        <v>2767.6195562260245</v>
      </c>
      <c r="K116" s="8">
        <v>2171.3062856547417</v>
      </c>
      <c r="L116" s="8">
        <v>0</v>
      </c>
      <c r="M116" s="8">
        <v>0</v>
      </c>
      <c r="N116" s="8">
        <v>0</v>
      </c>
    </row>
    <row r="117" spans="1:14" x14ac:dyDescent="0.25">
      <c r="A117" s="7">
        <f t="shared" ref="A117:A129" ca="1" si="26">A116+1</f>
        <v>81</v>
      </c>
      <c r="B117" s="2">
        <v>874</v>
      </c>
      <c r="C117" s="2" t="s">
        <v>75</v>
      </c>
      <c r="D117" s="8">
        <f t="shared" ca="1" si="25"/>
        <v>6753207.3377523962</v>
      </c>
      <c r="E117" s="8">
        <v>3886342.6346253301</v>
      </c>
      <c r="F117" s="8">
        <v>2746461.4447651724</v>
      </c>
      <c r="G117" s="8">
        <v>48792.282690677275</v>
      </c>
      <c r="H117" s="8">
        <v>48980.783672780963</v>
      </c>
      <c r="I117" s="8">
        <v>7720.2264842400118</v>
      </c>
      <c r="J117" s="8">
        <v>6303.571839944595</v>
      </c>
      <c r="K117" s="8">
        <v>8606.3936742519854</v>
      </c>
      <c r="L117" s="8">
        <v>0</v>
      </c>
      <c r="M117" s="8">
        <v>0</v>
      </c>
      <c r="N117" s="8">
        <v>0</v>
      </c>
    </row>
    <row r="118" spans="1:14" x14ac:dyDescent="0.25">
      <c r="A118" s="7">
        <f ca="1">A116+1</f>
        <v>81</v>
      </c>
      <c r="B118" s="2">
        <v>876</v>
      </c>
      <c r="C118" s="2" t="s">
        <v>76</v>
      </c>
      <c r="D118" s="8">
        <f ca="1">SUM(E118:N118)</f>
        <v>402001.33610887855</v>
      </c>
      <c r="E118" s="8">
        <v>1801.1612506074123</v>
      </c>
      <c r="F118" s="8">
        <v>210736.73606378294</v>
      </c>
      <c r="G118" s="8">
        <v>114174.58449947053</v>
      </c>
      <c r="H118" s="8">
        <v>45539.591760742725</v>
      </c>
      <c r="I118" s="8">
        <v>10654.896582042889</v>
      </c>
      <c r="J118" s="8">
        <v>11491.196228874063</v>
      </c>
      <c r="K118" s="8">
        <v>7603.1697233579716</v>
      </c>
      <c r="L118" s="8">
        <v>0</v>
      </c>
      <c r="M118" s="8">
        <v>0</v>
      </c>
      <c r="N118" s="8">
        <v>0</v>
      </c>
    </row>
    <row r="119" spans="1:14" x14ac:dyDescent="0.25">
      <c r="A119" s="7">
        <f ca="1">A117+1</f>
        <v>82</v>
      </c>
      <c r="B119" s="2">
        <v>878</v>
      </c>
      <c r="C119" s="2" t="s">
        <v>77</v>
      </c>
      <c r="D119" s="8">
        <f t="shared" ca="1" si="25"/>
        <v>2973291.5607245164</v>
      </c>
      <c r="E119" s="8">
        <v>2354360.0167112835</v>
      </c>
      <c r="F119" s="8">
        <v>606772.57417975529</v>
      </c>
      <c r="G119" s="8">
        <v>12028.212115445152</v>
      </c>
      <c r="H119" s="8">
        <v>68.268365354355169</v>
      </c>
      <c r="I119" s="8">
        <v>39.733230892989994</v>
      </c>
      <c r="J119" s="8">
        <v>0</v>
      </c>
      <c r="K119" s="8">
        <v>22.756121784785059</v>
      </c>
      <c r="L119" s="8">
        <v>0</v>
      </c>
      <c r="M119" s="8">
        <v>0</v>
      </c>
      <c r="N119" s="8">
        <v>0</v>
      </c>
    </row>
    <row r="120" spans="1:14" x14ac:dyDescent="0.25">
      <c r="A120" s="7">
        <f t="shared" ca="1" si="26"/>
        <v>83</v>
      </c>
      <c r="B120" s="2">
        <v>879</v>
      </c>
      <c r="C120" s="2" t="s">
        <v>78</v>
      </c>
      <c r="D120" s="8">
        <f t="shared" ca="1" si="25"/>
        <v>3722836.2230376541</v>
      </c>
      <c r="E120" s="8">
        <v>3296362.5364782223</v>
      </c>
      <c r="F120" s="8">
        <v>420091.60578335065</v>
      </c>
      <c r="G120" s="8">
        <v>6310.610129345313</v>
      </c>
      <c r="H120" s="8">
        <v>35.414638100783044</v>
      </c>
      <c r="I120" s="8">
        <v>24.251129268287784</v>
      </c>
      <c r="J120" s="8">
        <v>0</v>
      </c>
      <c r="K120" s="8">
        <v>11.804879366927683</v>
      </c>
      <c r="L120" s="8">
        <v>0</v>
      </c>
      <c r="M120" s="8">
        <v>0</v>
      </c>
      <c r="N120" s="8">
        <v>0</v>
      </c>
    </row>
    <row r="121" spans="1:14" x14ac:dyDescent="0.25">
      <c r="A121" s="7">
        <f t="shared" ca="1" si="26"/>
        <v>84</v>
      </c>
      <c r="B121" s="2">
        <v>880</v>
      </c>
      <c r="C121" s="2" t="s">
        <v>79</v>
      </c>
      <c r="D121" s="8">
        <f t="shared" ca="1" si="25"/>
        <v>7991794.0663215173</v>
      </c>
      <c r="E121" s="8">
        <v>5503631.7774187457</v>
      </c>
      <c r="F121" s="8">
        <v>2298681.1440356737</v>
      </c>
      <c r="G121" s="8">
        <v>104607.79271728684</v>
      </c>
      <c r="H121" s="8">
        <v>54595.164232813404</v>
      </c>
      <c r="I121" s="8">
        <v>10638.796463413993</v>
      </c>
      <c r="J121" s="8">
        <v>10267.03252058269</v>
      </c>
      <c r="K121" s="8">
        <v>9372.3589330011855</v>
      </c>
      <c r="L121" s="8">
        <v>0</v>
      </c>
      <c r="M121" s="8">
        <v>0</v>
      </c>
      <c r="N121" s="8">
        <v>0</v>
      </c>
    </row>
    <row r="122" spans="1:14" x14ac:dyDescent="0.25">
      <c r="A122" s="7">
        <f t="shared" ca="1" si="26"/>
        <v>85</v>
      </c>
      <c r="B122" s="2">
        <v>881</v>
      </c>
      <c r="C122" s="2" t="s">
        <v>80</v>
      </c>
      <c r="D122" s="8">
        <f t="shared" ca="1" si="25"/>
        <v>73167.02325612081</v>
      </c>
      <c r="E122" s="8">
        <v>50387.228563419601</v>
      </c>
      <c r="F122" s="8">
        <v>21045.04386979009</v>
      </c>
      <c r="G122" s="8">
        <v>957.71246593696537</v>
      </c>
      <c r="H122" s="8">
        <v>499.83340635960866</v>
      </c>
      <c r="I122" s="8">
        <v>97.401041843165928</v>
      </c>
      <c r="J122" s="8">
        <v>93.997442998501839</v>
      </c>
      <c r="K122" s="8">
        <v>85.806465772865778</v>
      </c>
      <c r="L122" s="8">
        <v>0</v>
      </c>
      <c r="M122" s="8">
        <v>0</v>
      </c>
      <c r="N122" s="8">
        <v>0</v>
      </c>
    </row>
    <row r="123" spans="1:14" x14ac:dyDescent="0.25">
      <c r="A123" s="7">
        <f t="shared" ca="1" si="26"/>
        <v>86</v>
      </c>
      <c r="B123" s="2">
        <v>890</v>
      </c>
      <c r="C123" s="2" t="s">
        <v>81</v>
      </c>
      <c r="D123" s="8">
        <f t="shared" ca="1" si="25"/>
        <v>715.66561163590904</v>
      </c>
      <c r="E123" s="8">
        <v>3.2065295616871539</v>
      </c>
      <c r="F123" s="8">
        <v>375.16550708277964</v>
      </c>
      <c r="G123" s="8">
        <v>203.2600802773419</v>
      </c>
      <c r="H123" s="8">
        <v>81.072167835468406</v>
      </c>
      <c r="I123" s="8">
        <v>18.968452078079224</v>
      </c>
      <c r="J123" s="8">
        <v>20.457280209979324</v>
      </c>
      <c r="K123" s="8">
        <v>13.535594590573382</v>
      </c>
      <c r="L123" s="8">
        <v>0</v>
      </c>
      <c r="M123" s="8">
        <v>0</v>
      </c>
      <c r="N123" s="8">
        <v>0</v>
      </c>
    </row>
    <row r="124" spans="1:14" x14ac:dyDescent="0.25">
      <c r="A124" s="7">
        <f t="shared" ca="1" si="26"/>
        <v>87</v>
      </c>
      <c r="B124" s="2">
        <v>892</v>
      </c>
      <c r="C124" s="2" t="s">
        <v>82</v>
      </c>
      <c r="D124" s="8">
        <f ca="1">SUM(E124:N124)</f>
        <v>4898591.6298621129</v>
      </c>
      <c r="E124" s="8">
        <v>2819046.4987393692</v>
      </c>
      <c r="F124" s="8">
        <v>1992207.9053985288</v>
      </c>
      <c r="G124" s="8">
        <v>35392.585424449033</v>
      </c>
      <c r="H124" s="8">
        <v>35529.318873752731</v>
      </c>
      <c r="I124" s="8">
        <v>5600.0408316982894</v>
      </c>
      <c r="J124" s="8">
        <v>4572.4383554413616</v>
      </c>
      <c r="K124" s="8">
        <v>6242.8422388731869</v>
      </c>
      <c r="L124" s="8">
        <v>0</v>
      </c>
      <c r="M124" s="8">
        <v>0</v>
      </c>
      <c r="N124" s="8">
        <v>0</v>
      </c>
    </row>
    <row r="125" spans="1:14" x14ac:dyDescent="0.25">
      <c r="A125" s="7">
        <f t="shared" ca="1" si="26"/>
        <v>88</v>
      </c>
      <c r="B125" s="2">
        <v>893</v>
      </c>
      <c r="C125" s="2" t="s">
        <v>83</v>
      </c>
      <c r="D125" s="8">
        <f ca="1">SUM(E125:N125)</f>
        <v>1085653.5718860903</v>
      </c>
      <c r="E125" s="8">
        <v>859659.84480363666</v>
      </c>
      <c r="F125" s="8">
        <v>221554.05853311255</v>
      </c>
      <c r="G125" s="8">
        <v>4391.9242966386228</v>
      </c>
      <c r="H125" s="8">
        <v>24.927186984555306</v>
      </c>
      <c r="I125" s="8">
        <v>14.50800338969719</v>
      </c>
      <c r="J125" s="8">
        <v>0</v>
      </c>
      <c r="K125" s="8">
        <v>8.309062328185103</v>
      </c>
      <c r="L125" s="8">
        <v>0</v>
      </c>
      <c r="M125" s="8">
        <v>0</v>
      </c>
      <c r="N125" s="8">
        <v>0</v>
      </c>
    </row>
    <row r="126" spans="1:14" x14ac:dyDescent="0.25">
      <c r="A126" s="7">
        <f t="shared" ca="1" si="26"/>
        <v>89</v>
      </c>
      <c r="B126" s="2">
        <v>894</v>
      </c>
      <c r="C126" s="2" t="s">
        <v>84</v>
      </c>
      <c r="D126" s="8">
        <f ca="1">SUM(E126:N126)</f>
        <v>2790.6775144060962</v>
      </c>
      <c r="E126" s="8">
        <v>1715.3148117319583</v>
      </c>
      <c r="F126" s="8">
        <v>1032.4115458522688</v>
      </c>
      <c r="G126" s="8">
        <v>18.645563857319541</v>
      </c>
      <c r="H126" s="8">
        <v>16.616095493879616</v>
      </c>
      <c r="I126" s="8">
        <v>2.6268058169021176</v>
      </c>
      <c r="J126" s="8">
        <v>2.1415830212571154</v>
      </c>
      <c r="K126" s="8">
        <v>2.9211086325102911</v>
      </c>
      <c r="L126" s="8">
        <v>0</v>
      </c>
      <c r="M126" s="8">
        <v>0</v>
      </c>
      <c r="N126" s="8">
        <v>0</v>
      </c>
    </row>
    <row r="127" spans="1:14" x14ac:dyDescent="0.25">
      <c r="A127" s="7">
        <f t="shared" ca="1" si="26"/>
        <v>90</v>
      </c>
      <c r="C127" s="2" t="s">
        <v>85</v>
      </c>
      <c r="D127" s="8">
        <f ca="1">SUM(E127:N127)</f>
        <v>1537867.0426393298</v>
      </c>
      <c r="E127" s="8">
        <v>9699.9507759372063</v>
      </c>
      <c r="F127" s="8">
        <v>864639.80668105453</v>
      </c>
      <c r="G127" s="8">
        <v>264221.32526863302</v>
      </c>
      <c r="H127" s="8">
        <v>13874.993128075475</v>
      </c>
      <c r="I127" s="8">
        <v>42132.446511202819</v>
      </c>
      <c r="J127" s="8">
        <v>2150.3674802346222</v>
      </c>
      <c r="K127" s="8">
        <v>0</v>
      </c>
      <c r="L127" s="8">
        <v>341148.15279419208</v>
      </c>
      <c r="M127" s="8">
        <v>0</v>
      </c>
      <c r="N127" s="8">
        <v>0</v>
      </c>
    </row>
    <row r="128" spans="1:14" x14ac:dyDescent="0.25">
      <c r="A128" s="7">
        <f t="shared" ca="1" si="26"/>
        <v>91</v>
      </c>
      <c r="C128" s="2" t="s">
        <v>86</v>
      </c>
      <c r="D128" s="8">
        <f ca="1">SUM(E128:N128)</f>
        <v>113489.25065038592</v>
      </c>
      <c r="E128" s="8">
        <v>0</v>
      </c>
      <c r="F128" s="8">
        <v>828.37169546149426</v>
      </c>
      <c r="G128" s="8">
        <v>43753.71063643205</v>
      </c>
      <c r="H128" s="8">
        <v>53371.155172022045</v>
      </c>
      <c r="I128" s="8">
        <v>1548.2953302199403</v>
      </c>
      <c r="J128" s="8">
        <v>5812.4489223384917</v>
      </c>
      <c r="K128" s="8">
        <v>8175.2688939118943</v>
      </c>
      <c r="L128" s="8">
        <v>0</v>
      </c>
      <c r="M128" s="8">
        <v>0</v>
      </c>
      <c r="N128" s="8">
        <v>0</v>
      </c>
    </row>
    <row r="129" spans="1:14" x14ac:dyDescent="0.25">
      <c r="A129" s="7">
        <f t="shared" ca="1" si="26"/>
        <v>92</v>
      </c>
      <c r="C129" s="2" t="s">
        <v>23</v>
      </c>
      <c r="D129" s="9">
        <f t="shared" ref="D129:N129" ca="1" si="27">SUM(D116:D128)</f>
        <v>30885499.431211997</v>
      </c>
      <c r="E129" s="9">
        <f t="shared" ca="1" si="27"/>
        <v>19700180.693359554</v>
      </c>
      <c r="F129" s="9">
        <f t="shared" ca="1" si="27"/>
        <v>9748410.1065019388</v>
      </c>
      <c r="G129" s="9">
        <f t="shared" ca="1" si="27"/>
        <v>663338.90990345366</v>
      </c>
      <c r="H129" s="9">
        <f t="shared" ca="1" si="27"/>
        <v>265416.16071237915</v>
      </c>
      <c r="I129" s="9">
        <f t="shared" ca="1" si="27"/>
        <v>81207.663749081359</v>
      </c>
      <c r="J129" s="9">
        <f t="shared" ca="1" si="27"/>
        <v>43481.271209871586</v>
      </c>
      <c r="K129" s="9">
        <f t="shared" ca="1" si="27"/>
        <v>42316.472981526807</v>
      </c>
      <c r="L129" s="9">
        <f t="shared" ca="1" si="27"/>
        <v>341148.15279419208</v>
      </c>
      <c r="M129" s="9">
        <f t="shared" ca="1" si="27"/>
        <v>0</v>
      </c>
      <c r="N129" s="9">
        <f t="shared" ca="1" si="27"/>
        <v>0</v>
      </c>
    </row>
    <row r="130" spans="1:14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x14ac:dyDescent="0.25">
      <c r="C131" s="2" t="s">
        <v>87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x14ac:dyDescent="0.25">
      <c r="A132" s="7">
        <f ca="1">A129+1</f>
        <v>93</v>
      </c>
      <c r="B132" s="2">
        <v>901</v>
      </c>
      <c r="C132" s="2" t="s">
        <v>88</v>
      </c>
      <c r="D132" s="8">
        <f ca="1">SUM(E132:N132)</f>
        <v>97955.520264675084</v>
      </c>
      <c r="E132" s="8">
        <v>88521.641878987735</v>
      </c>
      <c r="F132" s="8">
        <v>7893.2246549210304</v>
      </c>
      <c r="G132" s="8">
        <v>537.54213722678674</v>
      </c>
      <c r="H132" s="8">
        <v>172.39377199018151</v>
      </c>
      <c r="I132" s="8">
        <v>81.860896098345066</v>
      </c>
      <c r="J132" s="8">
        <v>333.77794150644473</v>
      </c>
      <c r="K132" s="8">
        <v>1.9190002271470918</v>
      </c>
      <c r="L132" s="8">
        <v>413.15998371740955</v>
      </c>
      <c r="M132" s="8">
        <v>0</v>
      </c>
      <c r="N132" s="8">
        <v>0</v>
      </c>
    </row>
    <row r="133" spans="1:14" x14ac:dyDescent="0.25">
      <c r="A133" s="7">
        <f t="shared" ref="A133:A142" ca="1" si="28">A132+1</f>
        <v>94</v>
      </c>
      <c r="B133" s="2">
        <v>902</v>
      </c>
      <c r="C133" s="2" t="s">
        <v>89</v>
      </c>
      <c r="D133" s="8">
        <f t="shared" ref="D133:D141" ca="1" si="29">SUM(E133:N133)</f>
        <v>8124107.8350805445</v>
      </c>
      <c r="E133" s="8">
        <v>7481155.5395874782</v>
      </c>
      <c r="F133" s="8">
        <v>624734.49110685033</v>
      </c>
      <c r="G133" s="8">
        <v>15256.154300348717</v>
      </c>
      <c r="H133" s="8">
        <v>54.845371960510676</v>
      </c>
      <c r="I133" s="8">
        <v>2888.5229232535617</v>
      </c>
      <c r="J133" s="8">
        <v>18.281790653503556</v>
      </c>
      <c r="K133" s="8">
        <v>0</v>
      </c>
      <c r="L133" s="8">
        <v>0</v>
      </c>
      <c r="M133" s="8">
        <v>0</v>
      </c>
      <c r="N133" s="8">
        <v>0</v>
      </c>
    </row>
    <row r="134" spans="1:14" x14ac:dyDescent="0.25">
      <c r="A134" s="7">
        <f t="shared" ca="1" si="28"/>
        <v>95</v>
      </c>
      <c r="B134" s="2">
        <v>902</v>
      </c>
      <c r="C134" s="2" t="s">
        <v>90</v>
      </c>
      <c r="D134" s="8">
        <f t="shared" ca="1" si="29"/>
        <v>3519.2447007994347</v>
      </c>
      <c r="E134" s="8">
        <v>0</v>
      </c>
      <c r="F134" s="8">
        <v>27.422685980255338</v>
      </c>
      <c r="G134" s="8">
        <v>1334.5707177057598</v>
      </c>
      <c r="H134" s="8">
        <v>1645.3611588153201</v>
      </c>
      <c r="I134" s="8">
        <v>63.986267287262443</v>
      </c>
      <c r="J134" s="8">
        <v>173.6770112082838</v>
      </c>
      <c r="K134" s="8">
        <v>274.22685980255335</v>
      </c>
      <c r="L134" s="8">
        <v>0</v>
      </c>
      <c r="M134" s="8">
        <v>0</v>
      </c>
      <c r="N134" s="8">
        <v>0</v>
      </c>
    </row>
    <row r="135" spans="1:14" x14ac:dyDescent="0.25">
      <c r="A135" s="7">
        <f t="shared" ca="1" si="28"/>
        <v>96</v>
      </c>
      <c r="B135" s="2">
        <v>903</v>
      </c>
      <c r="C135" s="2" t="s">
        <v>91</v>
      </c>
      <c r="D135" s="8">
        <f t="shared" ca="1" si="29"/>
        <v>140287.31250841229</v>
      </c>
      <c r="E135" s="8">
        <v>130404.5304613988</v>
      </c>
      <c r="F135" s="8">
        <v>9574.5168686647939</v>
      </c>
      <c r="G135" s="8">
        <v>243.45391293775418</v>
      </c>
      <c r="H135" s="8">
        <v>22.068200687154498</v>
      </c>
      <c r="I135" s="8">
        <v>38.520832449452726</v>
      </c>
      <c r="J135" s="8">
        <v>2.5333393645968174</v>
      </c>
      <c r="K135" s="8">
        <v>1.6888929097312118</v>
      </c>
      <c r="L135" s="8">
        <v>0</v>
      </c>
      <c r="M135" s="8">
        <v>0</v>
      </c>
      <c r="N135" s="8">
        <v>0</v>
      </c>
    </row>
    <row r="136" spans="1:14" x14ac:dyDescent="0.25">
      <c r="A136" s="7">
        <f t="shared" ca="1" si="28"/>
        <v>97</v>
      </c>
      <c r="B136" s="2">
        <v>904</v>
      </c>
      <c r="C136" s="2" t="s">
        <v>92</v>
      </c>
      <c r="D136" s="8">
        <f t="shared" ca="1" si="29"/>
        <v>5816227.2997266324</v>
      </c>
      <c r="E136" s="8">
        <v>5116169.246939919</v>
      </c>
      <c r="F136" s="8">
        <v>500559.22551435209</v>
      </c>
      <c r="G136" s="8">
        <v>60454.161794217383</v>
      </c>
      <c r="H136" s="8">
        <v>23064.672496936138</v>
      </c>
      <c r="I136" s="8">
        <v>8779.0106706764709</v>
      </c>
      <c r="J136" s="8">
        <v>47796.430770972169</v>
      </c>
      <c r="K136" s="8">
        <v>0</v>
      </c>
      <c r="L136" s="8">
        <v>59404.551539558721</v>
      </c>
      <c r="M136" s="8">
        <v>0</v>
      </c>
      <c r="N136" s="8">
        <v>0</v>
      </c>
    </row>
    <row r="137" spans="1:14" x14ac:dyDescent="0.25">
      <c r="A137" s="7">
        <f ca="1">A136+1</f>
        <v>98</v>
      </c>
      <c r="B137" s="2">
        <v>904</v>
      </c>
      <c r="C137" s="2" t="s">
        <v>93</v>
      </c>
      <c r="D137" s="8">
        <f ca="1">SUM(E137:N137)</f>
        <v>282703.69630176236</v>
      </c>
      <c r="E137" s="8">
        <v>0</v>
      </c>
      <c r="F137" s="8">
        <v>55.438703269091668</v>
      </c>
      <c r="G137" s="8">
        <v>13378.177133138608</v>
      </c>
      <c r="H137" s="8">
        <v>46779.713259476746</v>
      </c>
      <c r="I137" s="8">
        <v>481.88611831057221</v>
      </c>
      <c r="J137" s="8">
        <v>147388.66838195283</v>
      </c>
      <c r="K137" s="8">
        <v>74619.812705614546</v>
      </c>
      <c r="L137" s="8">
        <v>0</v>
      </c>
      <c r="M137" s="8">
        <v>0</v>
      </c>
      <c r="N137" s="8">
        <v>0</v>
      </c>
    </row>
    <row r="138" spans="1:14" x14ac:dyDescent="0.25">
      <c r="A138" s="7">
        <f ca="1">A136+1</f>
        <v>98</v>
      </c>
      <c r="B138" s="2">
        <v>904</v>
      </c>
      <c r="C138" s="2" t="s">
        <v>94</v>
      </c>
      <c r="D138" s="8">
        <f t="shared" ca="1" si="29"/>
        <v>11200431.037659114</v>
      </c>
      <c r="E138" s="8">
        <v>10411397.326779859</v>
      </c>
      <c r="F138" s="8">
        <v>764422.0563420757</v>
      </c>
      <c r="G138" s="8">
        <v>19437.172998406899</v>
      </c>
      <c r="H138" s="8">
        <v>1761.908154786797</v>
      </c>
      <c r="I138" s="8">
        <v>3075.4736094715968</v>
      </c>
      <c r="J138" s="8">
        <v>202.25986470766804</v>
      </c>
      <c r="K138" s="8">
        <v>134.83990980511203</v>
      </c>
      <c r="L138" s="8">
        <v>0</v>
      </c>
      <c r="M138" s="8">
        <v>0</v>
      </c>
      <c r="N138" s="8">
        <v>0</v>
      </c>
    </row>
    <row r="139" spans="1:14" x14ac:dyDescent="0.25">
      <c r="A139" s="7">
        <f t="shared" ca="1" si="28"/>
        <v>99</v>
      </c>
      <c r="B139" s="2">
        <v>905</v>
      </c>
      <c r="C139" s="2" t="s">
        <v>95</v>
      </c>
      <c r="D139" s="8">
        <f t="shared" ca="1" si="29"/>
        <v>2462933.365951044</v>
      </c>
      <c r="E139" s="8">
        <v>2092145.1204217621</v>
      </c>
      <c r="F139" s="8">
        <v>233716.80700885199</v>
      </c>
      <c r="G139" s="8">
        <v>0</v>
      </c>
      <c r="H139" s="8">
        <v>0</v>
      </c>
      <c r="I139" s="8">
        <v>84.025762256809074</v>
      </c>
      <c r="J139" s="8">
        <v>0</v>
      </c>
      <c r="K139" s="8">
        <v>0</v>
      </c>
      <c r="L139" s="8">
        <v>136987.41275817357</v>
      </c>
      <c r="M139" s="8">
        <v>0</v>
      </c>
      <c r="N139" s="8">
        <v>0</v>
      </c>
    </row>
    <row r="140" spans="1:14" x14ac:dyDescent="0.25">
      <c r="A140" s="7">
        <f t="shared" ca="1" si="28"/>
        <v>100</v>
      </c>
      <c r="B140" s="2">
        <v>903</v>
      </c>
      <c r="C140" s="2" t="s">
        <v>85</v>
      </c>
      <c r="D140" s="8">
        <f t="shared" ca="1" si="29"/>
        <v>418532.22448799986</v>
      </c>
      <c r="E140" s="8">
        <v>378224.31641255412</v>
      </c>
      <c r="F140" s="8">
        <v>33725.19347844211</v>
      </c>
      <c r="G140" s="8">
        <v>2296.7435203413752</v>
      </c>
      <c r="H140" s="8">
        <v>736.58277434464742</v>
      </c>
      <c r="I140" s="8">
        <v>349.76510614253579</v>
      </c>
      <c r="J140" s="8">
        <v>1426.1250817336074</v>
      </c>
      <c r="K140" s="8">
        <v>8.1992666844166386</v>
      </c>
      <c r="L140" s="8">
        <v>1765.2988477570491</v>
      </c>
      <c r="M140" s="8">
        <v>0</v>
      </c>
      <c r="N140" s="8">
        <v>0</v>
      </c>
    </row>
    <row r="141" spans="1:14" x14ac:dyDescent="0.25">
      <c r="A141" s="7">
        <f t="shared" ca="1" si="28"/>
        <v>101</v>
      </c>
      <c r="B141" s="2">
        <v>903</v>
      </c>
      <c r="C141" s="2" t="s">
        <v>86</v>
      </c>
      <c r="D141" s="8">
        <f t="shared" ca="1" si="29"/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</row>
    <row r="142" spans="1:14" x14ac:dyDescent="0.25">
      <c r="A142" s="7">
        <f t="shared" ca="1" si="28"/>
        <v>102</v>
      </c>
      <c r="C142" s="2" t="s">
        <v>23</v>
      </c>
      <c r="D142" s="9">
        <f ca="1">SUM(D132:D141)</f>
        <v>28546697.536680982</v>
      </c>
      <c r="E142" s="9">
        <f t="shared" ref="E142:N142" ca="1" si="30">SUM(E132:E141)</f>
        <v>25698017.722481962</v>
      </c>
      <c r="F142" s="9">
        <f t="shared" ca="1" si="30"/>
        <v>2174708.3763634074</v>
      </c>
      <c r="G142" s="9">
        <f t="shared" ca="1" si="30"/>
        <v>112937.97651432329</v>
      </c>
      <c r="H142" s="9">
        <f t="shared" ca="1" si="30"/>
        <v>74237.545188997494</v>
      </c>
      <c r="I142" s="9">
        <f t="shared" ca="1" si="30"/>
        <v>15843.052185946608</v>
      </c>
      <c r="J142" s="9">
        <f t="shared" ca="1" si="30"/>
        <v>197341.7541820991</v>
      </c>
      <c r="K142" s="9">
        <f t="shared" ca="1" si="30"/>
        <v>75040.686635043516</v>
      </c>
      <c r="L142" s="9">
        <f t="shared" ca="1" si="30"/>
        <v>198570.42312920676</v>
      </c>
      <c r="M142" s="9">
        <f t="shared" ca="1" si="30"/>
        <v>0</v>
      </c>
      <c r="N142" s="9">
        <f t="shared" ca="1" si="30"/>
        <v>0</v>
      </c>
    </row>
    <row r="143" spans="1:14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x14ac:dyDescent="0.25">
      <c r="C144" s="2" t="s">
        <v>96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x14ac:dyDescent="0.25">
      <c r="A145" s="7">
        <f ca="1">A142+1</f>
        <v>103</v>
      </c>
      <c r="B145" s="2">
        <v>908</v>
      </c>
      <c r="C145" s="2" t="s">
        <v>97</v>
      </c>
      <c r="D145" s="8">
        <f ca="1">SUM(E145:N145)</f>
        <v>463290.22852216166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463290.22852216166</v>
      </c>
      <c r="M145" s="8">
        <v>0</v>
      </c>
      <c r="N145" s="8">
        <v>0</v>
      </c>
    </row>
    <row r="146" spans="1:14" x14ac:dyDescent="0.25">
      <c r="A146" s="7">
        <f ca="1">+A145+1</f>
        <v>104</v>
      </c>
      <c r="B146" s="2">
        <v>908</v>
      </c>
      <c r="C146" s="2" t="s">
        <v>86</v>
      </c>
      <c r="D146" s="8">
        <f ca="1">SUM(E146:N146)</f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</row>
    <row r="147" spans="1:14" x14ac:dyDescent="0.25">
      <c r="A147" s="7">
        <f ca="1">+A146+1</f>
        <v>105</v>
      </c>
      <c r="B147" s="2">
        <v>908</v>
      </c>
      <c r="C147" s="2" t="s">
        <v>98</v>
      </c>
      <c r="D147" s="8">
        <f ca="1">SUM(E147:N147)</f>
        <v>116906.27392966779</v>
      </c>
      <c r="E147" s="8">
        <v>108670.60953124915</v>
      </c>
      <c r="F147" s="8">
        <v>7978.7763538861136</v>
      </c>
      <c r="G147" s="8">
        <v>202.87857345220664</v>
      </c>
      <c r="H147" s="8">
        <v>18.390195581747019</v>
      </c>
      <c r="I147" s="8">
        <v>32.100743180638773</v>
      </c>
      <c r="J147" s="8">
        <v>2.1111193907617753</v>
      </c>
      <c r="K147" s="8">
        <v>1.407412927174517</v>
      </c>
      <c r="L147" s="8">
        <v>0</v>
      </c>
      <c r="M147" s="8">
        <v>0</v>
      </c>
      <c r="N147" s="8">
        <v>0</v>
      </c>
    </row>
    <row r="148" spans="1:14" x14ac:dyDescent="0.25">
      <c r="A148" s="7">
        <f ca="1">+A147+1</f>
        <v>106</v>
      </c>
      <c r="B148" s="2">
        <v>909</v>
      </c>
      <c r="C148" s="2" t="s">
        <v>99</v>
      </c>
      <c r="D148" s="8">
        <f ca="1">SUM(E148:N148)</f>
        <v>1428068.4884608719</v>
      </c>
      <c r="E148" s="8">
        <v>1327839.1342770585</v>
      </c>
      <c r="F148" s="8">
        <v>97487.708535528873</v>
      </c>
      <c r="G148" s="8">
        <v>2295.5245410181683</v>
      </c>
      <c r="H148" s="8">
        <v>48.868389841877608</v>
      </c>
      <c r="I148" s="8">
        <v>388.6541737571028</v>
      </c>
      <c r="J148" s="8">
        <v>8.5985436671925406</v>
      </c>
      <c r="K148" s="8">
        <v>0</v>
      </c>
      <c r="L148" s="8">
        <v>0</v>
      </c>
      <c r="M148" s="8">
        <v>0</v>
      </c>
      <c r="N148" s="8">
        <v>0</v>
      </c>
    </row>
    <row r="149" spans="1:14" x14ac:dyDescent="0.25">
      <c r="A149" s="7">
        <f ca="1">+A148+1</f>
        <v>107</v>
      </c>
      <c r="B149" s="2">
        <v>910</v>
      </c>
      <c r="C149" s="2" t="s">
        <v>100</v>
      </c>
      <c r="D149" s="8">
        <f ca="1">SUM(E149:N149)</f>
        <v>645.19000000000005</v>
      </c>
      <c r="E149" s="8">
        <v>599.73847601752811</v>
      </c>
      <c r="F149" s="8">
        <v>44.033793420366607</v>
      </c>
      <c r="G149" s="8">
        <v>1.119659556375711</v>
      </c>
      <c r="H149" s="8">
        <v>0.10149301563169816</v>
      </c>
      <c r="I149" s="8">
        <v>0.17715968353568742</v>
      </c>
      <c r="J149" s="8">
        <v>1.1650983937312289E-2</v>
      </c>
      <c r="K149" s="8">
        <v>7.7673226248748594E-3</v>
      </c>
      <c r="L149" s="8">
        <v>0</v>
      </c>
      <c r="M149" s="8">
        <v>0</v>
      </c>
      <c r="N149" s="8">
        <v>0</v>
      </c>
    </row>
    <row r="150" spans="1:14" x14ac:dyDescent="0.25">
      <c r="A150" s="7">
        <f ca="1">+A149+1</f>
        <v>108</v>
      </c>
      <c r="C150" s="2" t="s">
        <v>23</v>
      </c>
      <c r="D150" s="9">
        <f t="shared" ref="D150:N150" ca="1" si="31">SUM(D145:D149)</f>
        <v>2008910.1809127014</v>
      </c>
      <c r="E150" s="9">
        <f t="shared" ca="1" si="31"/>
        <v>1437109.4822843252</v>
      </c>
      <c r="F150" s="9">
        <f t="shared" ca="1" si="31"/>
        <v>105510.51868283536</v>
      </c>
      <c r="G150" s="9">
        <f t="shared" ca="1" si="31"/>
        <v>2499.5227740267505</v>
      </c>
      <c r="H150" s="9">
        <f t="shared" ca="1" si="31"/>
        <v>67.360078439256327</v>
      </c>
      <c r="I150" s="9">
        <f t="shared" ca="1" si="31"/>
        <v>420.93207662127725</v>
      </c>
      <c r="J150" s="9">
        <f t="shared" ca="1" si="31"/>
        <v>10.721314041891628</v>
      </c>
      <c r="K150" s="9">
        <f t="shared" ca="1" si="31"/>
        <v>1.4151802497993919</v>
      </c>
      <c r="L150" s="9">
        <f t="shared" ca="1" si="31"/>
        <v>463290.22852216166</v>
      </c>
      <c r="M150" s="9">
        <f t="shared" ca="1" si="31"/>
        <v>0</v>
      </c>
      <c r="N150" s="9">
        <f t="shared" ca="1" si="31"/>
        <v>0</v>
      </c>
    </row>
    <row r="151" spans="1:14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x14ac:dyDescent="0.25">
      <c r="C152" s="2" t="s">
        <v>101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x14ac:dyDescent="0.25">
      <c r="A153" s="7">
        <f ca="1">A150+1</f>
        <v>109</v>
      </c>
      <c r="B153" s="2">
        <v>912</v>
      </c>
      <c r="C153" s="2" t="s">
        <v>102</v>
      </c>
      <c r="D153" s="8">
        <f ca="1">SUM(E153:N153)</f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</row>
    <row r="154" spans="1:14" x14ac:dyDescent="0.25">
      <c r="A154" s="7">
        <f ca="1">A153+1</f>
        <v>110</v>
      </c>
      <c r="B154" s="2">
        <v>912</v>
      </c>
      <c r="C154" s="2" t="s">
        <v>103</v>
      </c>
      <c r="D154" s="8">
        <f ca="1">SUM(E154:N154)</f>
        <v>-214062.15</v>
      </c>
      <c r="E154" s="8">
        <v>-199038.14294217154</v>
      </c>
      <c r="F154" s="8">
        <v>-14613.044581762328</v>
      </c>
      <c r="G154" s="8">
        <v>-344.09058290874538</v>
      </c>
      <c r="H154" s="8">
        <v>-7.3251897098190906</v>
      </c>
      <c r="I154" s="8">
        <v>-58.257813762549475</v>
      </c>
      <c r="J154" s="8">
        <v>-1.2888896850121567</v>
      </c>
      <c r="K154" s="8">
        <v>0</v>
      </c>
      <c r="L154" s="8">
        <v>0</v>
      </c>
      <c r="M154" s="8">
        <v>0</v>
      </c>
      <c r="N154" s="8">
        <v>0</v>
      </c>
    </row>
    <row r="155" spans="1:14" x14ac:dyDescent="0.25">
      <c r="A155" s="7">
        <f ca="1">A154+1</f>
        <v>111</v>
      </c>
      <c r="B155" s="2">
        <v>913</v>
      </c>
      <c r="C155" s="2" t="s">
        <v>104</v>
      </c>
      <c r="D155" s="8">
        <f ca="1">SUM(E155:N155)</f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</row>
    <row r="156" spans="1:14" x14ac:dyDescent="0.25">
      <c r="A156" s="7">
        <f ca="1">A155+1</f>
        <v>112</v>
      </c>
      <c r="C156" s="2" t="s">
        <v>23</v>
      </c>
      <c r="D156" s="9">
        <f ca="1">SUM(D153:D155)</f>
        <v>-214062.15</v>
      </c>
      <c r="E156" s="9">
        <f t="shared" ref="E156:N156" ca="1" si="32">SUM(E153:E155)</f>
        <v>-199038.14294217154</v>
      </c>
      <c r="F156" s="9">
        <f t="shared" ca="1" si="32"/>
        <v>-14613.044581762328</v>
      </c>
      <c r="G156" s="9">
        <f t="shared" ca="1" si="32"/>
        <v>-344.09058290874538</v>
      </c>
      <c r="H156" s="9">
        <f t="shared" ca="1" si="32"/>
        <v>-7.3251897098190906</v>
      </c>
      <c r="I156" s="9">
        <f t="shared" ca="1" si="32"/>
        <v>-58.257813762549475</v>
      </c>
      <c r="J156" s="9">
        <f t="shared" ca="1" si="32"/>
        <v>-1.2888896850121567</v>
      </c>
      <c r="K156" s="9">
        <f t="shared" ca="1" si="32"/>
        <v>0</v>
      </c>
      <c r="L156" s="9">
        <f t="shared" ca="1" si="32"/>
        <v>0</v>
      </c>
      <c r="M156" s="9">
        <f t="shared" ca="1" si="32"/>
        <v>0</v>
      </c>
      <c r="N156" s="9">
        <f t="shared" ca="1" si="32"/>
        <v>0</v>
      </c>
    </row>
    <row r="157" spans="1:14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x14ac:dyDescent="0.25">
      <c r="C158" s="2" t="s">
        <v>105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A159" s="7">
        <f ca="1">A156+1</f>
        <v>113</v>
      </c>
      <c r="B159" s="2">
        <v>920</v>
      </c>
      <c r="C159" s="2" t="s">
        <v>106</v>
      </c>
      <c r="D159" s="8">
        <f ca="1">SUM(E159:N159)</f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</row>
    <row r="160" spans="1:14" x14ac:dyDescent="0.25">
      <c r="A160" s="7">
        <f ca="1">+A159+1</f>
        <v>114</v>
      </c>
      <c r="B160" s="2">
        <v>920</v>
      </c>
      <c r="C160" s="2" t="s">
        <v>107</v>
      </c>
      <c r="D160" s="8">
        <f t="shared" ref="D160:D176" ca="1" si="33">SUM(E160:N160)</f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</row>
    <row r="161" spans="1:14" x14ac:dyDescent="0.25">
      <c r="A161" s="7">
        <f t="shared" ref="A161:A178" ca="1" si="34">+A160+1</f>
        <v>115</v>
      </c>
      <c r="B161" s="2">
        <v>920</v>
      </c>
      <c r="C161" s="2" t="s">
        <v>108</v>
      </c>
      <c r="D161" s="8">
        <f t="shared" ca="1" si="33"/>
        <v>14340570.739691069</v>
      </c>
      <c r="E161" s="8">
        <v>10441547.526350239</v>
      </c>
      <c r="F161" s="8">
        <v>3245666.2051124503</v>
      </c>
      <c r="G161" s="8">
        <v>214873.30925319664</v>
      </c>
      <c r="H161" s="8">
        <v>83982.134372815271</v>
      </c>
      <c r="I161" s="8">
        <v>27034.434216463913</v>
      </c>
      <c r="J161" s="8">
        <v>26855.858616880341</v>
      </c>
      <c r="K161" s="8">
        <v>12295.36585936544</v>
      </c>
      <c r="L161" s="8">
        <v>288315.90590965794</v>
      </c>
      <c r="M161" s="8">
        <v>0</v>
      </c>
      <c r="N161" s="8">
        <v>0</v>
      </c>
    </row>
    <row r="162" spans="1:14" x14ac:dyDescent="0.25">
      <c r="A162" s="7">
        <f t="shared" ca="1" si="34"/>
        <v>116</v>
      </c>
      <c r="B162" s="2">
        <v>921</v>
      </c>
      <c r="C162" s="2" t="s">
        <v>109</v>
      </c>
      <c r="D162" s="8">
        <f t="shared" ca="1" si="33"/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</row>
    <row r="163" spans="1:14" x14ac:dyDescent="0.25">
      <c r="A163" s="7">
        <f t="shared" ca="1" si="34"/>
        <v>117</v>
      </c>
      <c r="B163" s="2">
        <v>921</v>
      </c>
      <c r="C163" s="2" t="s">
        <v>110</v>
      </c>
      <c r="D163" s="8">
        <f t="shared" ca="1" si="33"/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</row>
    <row r="164" spans="1:14" x14ac:dyDescent="0.25">
      <c r="A164" s="7">
        <f t="shared" ca="1" si="34"/>
        <v>118</v>
      </c>
      <c r="B164" s="2">
        <v>921</v>
      </c>
      <c r="C164" s="2" t="s">
        <v>111</v>
      </c>
      <c r="D164" s="8">
        <f t="shared" ca="1" si="33"/>
        <v>2592120.5189103228</v>
      </c>
      <c r="E164" s="8">
        <v>1887355.1188111808</v>
      </c>
      <c r="F164" s="8">
        <v>586668.27984190965</v>
      </c>
      <c r="G164" s="8">
        <v>38839.28499022717</v>
      </c>
      <c r="H164" s="8">
        <v>15180.135970958429</v>
      </c>
      <c r="I164" s="8">
        <v>4886.5915396012351</v>
      </c>
      <c r="J164" s="8">
        <v>4854.3132234686618</v>
      </c>
      <c r="K164" s="8">
        <v>2222.4408435404566</v>
      </c>
      <c r="L164" s="8">
        <v>52114.35368943635</v>
      </c>
      <c r="M164" s="8">
        <v>0</v>
      </c>
      <c r="N164" s="8">
        <v>0</v>
      </c>
    </row>
    <row r="165" spans="1:14" x14ac:dyDescent="0.25">
      <c r="A165" s="7">
        <f t="shared" ca="1" si="34"/>
        <v>119</v>
      </c>
      <c r="B165" s="2">
        <v>922</v>
      </c>
      <c r="C165" s="2" t="s">
        <v>112</v>
      </c>
      <c r="D165" s="8">
        <f t="shared" ca="1" si="33"/>
        <v>-6457349.445234905</v>
      </c>
      <c r="E165" s="8">
        <v>-4701676.2687176084</v>
      </c>
      <c r="F165" s="8">
        <v>-1461476.0632220171</v>
      </c>
      <c r="G165" s="8">
        <v>-96754.311211731285</v>
      </c>
      <c r="H165" s="8">
        <v>-37815.927876635156</v>
      </c>
      <c r="I165" s="8">
        <v>-12173.210673321042</v>
      </c>
      <c r="J165" s="8">
        <v>-12092.80069035489</v>
      </c>
      <c r="K165" s="8">
        <v>-5536.423574215707</v>
      </c>
      <c r="L165" s="8">
        <v>-129824.43926902142</v>
      </c>
      <c r="M165" s="8">
        <v>0</v>
      </c>
      <c r="N165" s="8">
        <v>0</v>
      </c>
    </row>
    <row r="166" spans="1:14" x14ac:dyDescent="0.25">
      <c r="A166" s="7">
        <f t="shared" ca="1" si="34"/>
        <v>120</v>
      </c>
      <c r="B166" s="2">
        <v>923</v>
      </c>
      <c r="C166" s="2" t="s">
        <v>113</v>
      </c>
      <c r="D166" s="8">
        <f t="shared" ca="1" si="33"/>
        <v>3800984.5627379855</v>
      </c>
      <c r="E166" s="8">
        <v>2767544.0314872176</v>
      </c>
      <c r="F166" s="8">
        <v>860267.51412953623</v>
      </c>
      <c r="G166" s="8">
        <v>56952.414673101062</v>
      </c>
      <c r="H166" s="8">
        <v>22259.560103375257</v>
      </c>
      <c r="I166" s="8">
        <v>7165.5074950907101</v>
      </c>
      <c r="J166" s="8">
        <v>7118.1758295928958</v>
      </c>
      <c r="K166" s="8">
        <v>3258.9006862407814</v>
      </c>
      <c r="L166" s="8">
        <v>76418.458333830247</v>
      </c>
      <c r="M166" s="8">
        <v>0</v>
      </c>
      <c r="N166" s="8">
        <v>0</v>
      </c>
    </row>
    <row r="167" spans="1:14" x14ac:dyDescent="0.25">
      <c r="A167" s="7">
        <f t="shared" ca="1" si="34"/>
        <v>121</v>
      </c>
      <c r="B167" s="2">
        <v>924</v>
      </c>
      <c r="C167" s="2" t="s">
        <v>114</v>
      </c>
      <c r="D167" s="8">
        <f t="shared" ca="1" si="33"/>
        <v>61762.835101583114</v>
      </c>
      <c r="E167" s="8">
        <v>38476.735463837627</v>
      </c>
      <c r="F167" s="8">
        <v>20947.648059642204</v>
      </c>
      <c r="G167" s="8">
        <v>843.11510272454325</v>
      </c>
      <c r="H167" s="8">
        <v>498.76569350354089</v>
      </c>
      <c r="I167" s="8">
        <v>93.235075847874015</v>
      </c>
      <c r="J167" s="8">
        <v>86.581644394594065</v>
      </c>
      <c r="K167" s="8">
        <v>85.935776883494611</v>
      </c>
      <c r="L167" s="8">
        <v>730.81828474923293</v>
      </c>
      <c r="M167" s="8">
        <v>0</v>
      </c>
      <c r="N167" s="8">
        <v>0</v>
      </c>
    </row>
    <row r="168" spans="1:14" x14ac:dyDescent="0.25">
      <c r="A168" s="7">
        <f t="shared" ca="1" si="34"/>
        <v>122</v>
      </c>
      <c r="B168" s="2">
        <v>925</v>
      </c>
      <c r="C168" s="2" t="s">
        <v>115</v>
      </c>
      <c r="D168" s="8">
        <f t="shared" ca="1" si="33"/>
        <v>1998586.2119595651</v>
      </c>
      <c r="E168" s="8">
        <v>1514323.6442969416</v>
      </c>
      <c r="F168" s="8">
        <v>389463.54456305061</v>
      </c>
      <c r="G168" s="8">
        <v>30037.911872457633</v>
      </c>
      <c r="H168" s="8">
        <v>14622.661091883196</v>
      </c>
      <c r="I168" s="8">
        <v>3008.4379511426891</v>
      </c>
      <c r="J168" s="8">
        <v>10268.015581239013</v>
      </c>
      <c r="K168" s="8">
        <v>4944.0386996800726</v>
      </c>
      <c r="L168" s="8">
        <v>31917.957903170292</v>
      </c>
      <c r="M168" s="8">
        <v>0</v>
      </c>
      <c r="N168" s="8">
        <v>0</v>
      </c>
    </row>
    <row r="169" spans="1:14" x14ac:dyDescent="0.25">
      <c r="A169" s="7">
        <f t="shared" ca="1" si="34"/>
        <v>123</v>
      </c>
      <c r="B169" s="2">
        <v>926</v>
      </c>
      <c r="C169" s="2" t="s">
        <v>116</v>
      </c>
      <c r="D169" s="8">
        <f t="shared" ca="1" si="33"/>
        <v>799286.36755140801</v>
      </c>
      <c r="E169" s="8">
        <v>463246.89814951725</v>
      </c>
      <c r="F169" s="8">
        <v>235341.97384702798</v>
      </c>
      <c r="G169" s="8">
        <v>69370.818070035035</v>
      </c>
      <c r="H169" s="8">
        <v>8545.7195004747537</v>
      </c>
      <c r="I169" s="8">
        <v>10931.950370901301</v>
      </c>
      <c r="J169" s="8">
        <v>11849.007613451664</v>
      </c>
      <c r="K169" s="8">
        <v>0</v>
      </c>
      <c r="L169" s="8">
        <v>0</v>
      </c>
      <c r="M169" s="8">
        <v>0</v>
      </c>
      <c r="N169" s="8">
        <v>0</v>
      </c>
    </row>
    <row r="170" spans="1:14" x14ac:dyDescent="0.25">
      <c r="A170" s="7">
        <f t="shared" ca="1" si="34"/>
        <v>124</v>
      </c>
      <c r="B170" s="2">
        <v>926</v>
      </c>
      <c r="C170" s="2" t="s">
        <v>117</v>
      </c>
      <c r="D170" s="8">
        <f t="shared" ca="1" si="33"/>
        <v>92481.453512402222</v>
      </c>
      <c r="E170" s="8">
        <v>0</v>
      </c>
      <c r="F170" s="8">
        <v>196.43448180730115</v>
      </c>
      <c r="G170" s="8">
        <v>12901.810023670923</v>
      </c>
      <c r="H170" s="8">
        <v>22987.517652893242</v>
      </c>
      <c r="I170" s="8">
        <v>454.8428829621925</v>
      </c>
      <c r="J170" s="8">
        <v>36363.436035197643</v>
      </c>
      <c r="K170" s="8">
        <v>19577.412435870916</v>
      </c>
      <c r="L170" s="8">
        <v>0</v>
      </c>
      <c r="M170" s="8">
        <v>0</v>
      </c>
      <c r="N170" s="8">
        <v>0</v>
      </c>
    </row>
    <row r="171" spans="1:14" x14ac:dyDescent="0.25">
      <c r="A171" s="7">
        <f t="shared" ca="1" si="34"/>
        <v>125</v>
      </c>
      <c r="B171" s="2">
        <v>926</v>
      </c>
      <c r="C171" s="2" t="s">
        <v>118</v>
      </c>
      <c r="D171" s="8">
        <f t="shared" ca="1" si="33"/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</row>
    <row r="172" spans="1:14" x14ac:dyDescent="0.25">
      <c r="A172" s="7">
        <f t="shared" ca="1" si="34"/>
        <v>126</v>
      </c>
      <c r="B172" s="2">
        <v>926</v>
      </c>
      <c r="C172" s="2" t="s">
        <v>119</v>
      </c>
      <c r="D172" s="8">
        <f t="shared" ca="1" si="33"/>
        <v>96516.88479118979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96516.88479118979</v>
      </c>
      <c r="M172" s="8">
        <v>0</v>
      </c>
      <c r="N172" s="8">
        <v>0</v>
      </c>
    </row>
    <row r="173" spans="1:14" x14ac:dyDescent="0.25">
      <c r="A173" s="7">
        <f t="shared" ca="1" si="34"/>
        <v>127</v>
      </c>
      <c r="B173" s="2">
        <v>926</v>
      </c>
      <c r="C173" s="2" t="s">
        <v>120</v>
      </c>
      <c r="D173" s="8">
        <f t="shared" ca="1" si="33"/>
        <v>9492226.3186150864</v>
      </c>
      <c r="E173" s="8">
        <v>7192235.5239321329</v>
      </c>
      <c r="F173" s="8">
        <v>1849745.6280446427</v>
      </c>
      <c r="G173" s="8">
        <v>142664.17726980275</v>
      </c>
      <c r="H173" s="8">
        <v>69449.897949846709</v>
      </c>
      <c r="I173" s="8">
        <v>14288.487395176149</v>
      </c>
      <c r="J173" s="8">
        <v>48767.637421366671</v>
      </c>
      <c r="K173" s="8">
        <v>23481.566111346801</v>
      </c>
      <c r="L173" s="8">
        <v>151593.4004907721</v>
      </c>
      <c r="M173" s="8">
        <v>0</v>
      </c>
      <c r="N173" s="8">
        <v>0</v>
      </c>
    </row>
    <row r="174" spans="1:14" x14ac:dyDescent="0.25">
      <c r="A174" s="7">
        <f t="shared" ca="1" si="34"/>
        <v>128</v>
      </c>
      <c r="B174" s="2">
        <v>930.1</v>
      </c>
      <c r="C174" s="2" t="s">
        <v>121</v>
      </c>
      <c r="D174" s="8">
        <f t="shared" ca="1" si="33"/>
        <v>1726429.8670087466</v>
      </c>
      <c r="E174" s="8">
        <v>1257035.01168118</v>
      </c>
      <c r="F174" s="8">
        <v>390738.63771253102</v>
      </c>
      <c r="G174" s="8">
        <v>25868.126551685418</v>
      </c>
      <c r="H174" s="8">
        <v>10110.425010845389</v>
      </c>
      <c r="I174" s="8">
        <v>3254.6162573437396</v>
      </c>
      <c r="J174" s="8">
        <v>3233.1179324697673</v>
      </c>
      <c r="K174" s="8">
        <v>1480.21213595474</v>
      </c>
      <c r="L174" s="8">
        <v>34709.719726736628</v>
      </c>
      <c r="M174" s="8">
        <v>0</v>
      </c>
      <c r="N174" s="8">
        <v>0</v>
      </c>
    </row>
    <row r="175" spans="1:14" x14ac:dyDescent="0.25">
      <c r="A175" s="7">
        <f t="shared" ca="1" si="34"/>
        <v>129</v>
      </c>
      <c r="B175" s="2">
        <v>930.2</v>
      </c>
      <c r="C175" s="2" t="s">
        <v>122</v>
      </c>
      <c r="D175" s="8">
        <f t="shared" ca="1" si="33"/>
        <v>1503551.2445201897</v>
      </c>
      <c r="E175" s="8">
        <v>1094754.3206567531</v>
      </c>
      <c r="F175" s="8">
        <v>340295.06569688115</v>
      </c>
      <c r="G175" s="8">
        <v>22528.603457017995</v>
      </c>
      <c r="H175" s="8">
        <v>8805.1894827463711</v>
      </c>
      <c r="I175" s="8">
        <v>2834.4518463662735</v>
      </c>
      <c r="J175" s="8">
        <v>2815.7289119818224</v>
      </c>
      <c r="K175" s="8">
        <v>1289.1197271886408</v>
      </c>
      <c r="L175" s="8">
        <v>30228.764741253988</v>
      </c>
      <c r="M175" s="8">
        <v>0</v>
      </c>
      <c r="N175" s="8">
        <v>0</v>
      </c>
    </row>
    <row r="176" spans="1:14" x14ac:dyDescent="0.25">
      <c r="A176" s="7">
        <f t="shared" ca="1" si="34"/>
        <v>130</v>
      </c>
      <c r="B176" s="2">
        <v>931</v>
      </c>
      <c r="C176" s="2" t="s">
        <v>123</v>
      </c>
      <c r="D176" s="8">
        <f t="shared" ca="1" si="33"/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</row>
    <row r="177" spans="1:14" x14ac:dyDescent="0.25">
      <c r="A177" s="7">
        <f t="shared" ca="1" si="34"/>
        <v>131</v>
      </c>
      <c r="B177" s="2">
        <v>932</v>
      </c>
      <c r="C177" s="2" t="s">
        <v>124</v>
      </c>
      <c r="D177" s="8">
        <f ca="1">SUM(E177:N177)</f>
        <v>4415463.3853235859</v>
      </c>
      <c r="E177" s="8">
        <v>3166773.18799276</v>
      </c>
      <c r="F177" s="8">
        <v>1068887.3596272145</v>
      </c>
      <c r="G177" s="8">
        <v>64655.020941384857</v>
      </c>
      <c r="H177" s="8">
        <v>33508.059185916005</v>
      </c>
      <c r="I177" s="8">
        <v>6677.93813810551</v>
      </c>
      <c r="J177" s="8">
        <v>17459.590896096401</v>
      </c>
      <c r="K177" s="8">
        <v>9425.4170473620616</v>
      </c>
      <c r="L177" s="8">
        <v>48076.811494747468</v>
      </c>
      <c r="M177" s="8">
        <v>0</v>
      </c>
      <c r="N177" s="8">
        <v>0</v>
      </c>
    </row>
    <row r="178" spans="1:14" x14ac:dyDescent="0.25">
      <c r="A178" s="7">
        <f t="shared" ca="1" si="34"/>
        <v>132</v>
      </c>
      <c r="C178" s="2" t="s">
        <v>23</v>
      </c>
      <c r="D178" s="9">
        <f t="shared" ref="D178:N178" ca="1" si="35">SUM(D159:D177)</f>
        <v>34462630.944488227</v>
      </c>
      <c r="E178" s="9">
        <f t="shared" ca="1" si="35"/>
        <v>25121615.730104152</v>
      </c>
      <c r="F178" s="9">
        <f t="shared" ca="1" si="35"/>
        <v>7526742.2278946768</v>
      </c>
      <c r="G178" s="9">
        <f t="shared" ca="1" si="35"/>
        <v>582780.28099357267</v>
      </c>
      <c r="H178" s="9">
        <f t="shared" ca="1" si="35"/>
        <v>252134.13813862301</v>
      </c>
      <c r="I178" s="9">
        <f t="shared" ca="1" si="35"/>
        <v>68457.282495680542</v>
      </c>
      <c r="J178" s="9">
        <f t="shared" ca="1" si="35"/>
        <v>157578.66301578458</v>
      </c>
      <c r="K178" s="9">
        <f t="shared" ca="1" si="35"/>
        <v>72523.985749217696</v>
      </c>
      <c r="L178" s="9">
        <f t="shared" ca="1" si="35"/>
        <v>680798.63609652268</v>
      </c>
      <c r="M178" s="9">
        <f t="shared" ca="1" si="35"/>
        <v>0</v>
      </c>
      <c r="N178" s="9">
        <f t="shared" ca="1" si="35"/>
        <v>0</v>
      </c>
    </row>
    <row r="179" spans="1:14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x14ac:dyDescent="0.25">
      <c r="A180" s="7">
        <f ca="1">A178+1</f>
        <v>133</v>
      </c>
      <c r="C180" s="2" t="s">
        <v>125</v>
      </c>
      <c r="D180" s="8">
        <f ca="1">SUM(E180:N180)</f>
        <v>95689675.943293914</v>
      </c>
      <c r="E180" s="8">
        <f t="shared" ref="E180:N180" ca="1" si="36">E178+E156+E150+E142+E129</f>
        <v>71757885.485287815</v>
      </c>
      <c r="F180" s="8">
        <f t="shared" ca="1" si="36"/>
        <v>19540758.184861094</v>
      </c>
      <c r="G180" s="8">
        <f t="shared" ca="1" si="36"/>
        <v>1361212.5996024676</v>
      </c>
      <c r="H180" s="8">
        <f t="shared" ca="1" si="36"/>
        <v>591847.8789287291</v>
      </c>
      <c r="I180" s="8">
        <f t="shared" ca="1" si="36"/>
        <v>165870.67269356723</v>
      </c>
      <c r="J180" s="8">
        <f t="shared" ca="1" si="36"/>
        <v>398411.12083211215</v>
      </c>
      <c r="K180" s="8">
        <f t="shared" ca="1" si="36"/>
        <v>189882.5605460378</v>
      </c>
      <c r="L180" s="8">
        <f t="shared" ca="1" si="36"/>
        <v>1683807.4405420832</v>
      </c>
      <c r="M180" s="8">
        <f t="shared" ca="1" si="36"/>
        <v>0</v>
      </c>
      <c r="N180" s="8">
        <f t="shared" ca="1" si="36"/>
        <v>0</v>
      </c>
    </row>
    <row r="181" spans="1:14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x14ac:dyDescent="0.25">
      <c r="C182" s="2" t="s">
        <v>126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x14ac:dyDescent="0.25">
      <c r="A183" s="7">
        <f ca="1">+A180+1</f>
        <v>134</v>
      </c>
      <c r="B183" s="2">
        <v>403</v>
      </c>
      <c r="C183" s="2" t="s">
        <v>127</v>
      </c>
      <c r="D183" s="8">
        <f ca="1">SUM(E183:N183)</f>
        <v>46974324.841221623</v>
      </c>
      <c r="E183" s="8">
        <v>29614270.751241792</v>
      </c>
      <c r="F183" s="8">
        <v>16122711.913098875</v>
      </c>
      <c r="G183" s="8">
        <v>648917.81034833565</v>
      </c>
      <c r="H183" s="8">
        <v>383883.45868705201</v>
      </c>
      <c r="I183" s="8">
        <v>71759.954330494496</v>
      </c>
      <c r="J183" s="8">
        <v>66639.028188840777</v>
      </c>
      <c r="K183" s="8">
        <v>66141.925326226381</v>
      </c>
      <c r="L183" s="8">
        <v>0</v>
      </c>
      <c r="M183" s="8">
        <v>0</v>
      </c>
      <c r="N183" s="8">
        <v>0</v>
      </c>
    </row>
    <row r="184" spans="1:14" x14ac:dyDescent="0.25">
      <c r="A184" s="7">
        <f ca="1">+A183+1</f>
        <v>135</v>
      </c>
      <c r="B184" s="2">
        <v>403</v>
      </c>
      <c r="C184" s="2" t="s">
        <v>128</v>
      </c>
      <c r="D184" s="8">
        <f ca="1">SUM(E184:N184)</f>
        <v>1858203.4300000002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1858203.4300000002</v>
      </c>
      <c r="M184" s="8">
        <v>0</v>
      </c>
      <c r="N184" s="8">
        <v>0</v>
      </c>
    </row>
    <row r="185" spans="1:14" x14ac:dyDescent="0.25">
      <c r="A185" s="7">
        <f ca="1">+A184+1</f>
        <v>136</v>
      </c>
      <c r="B185" s="2">
        <v>403</v>
      </c>
      <c r="C185" s="2" t="s">
        <v>129</v>
      </c>
      <c r="D185" s="8">
        <f ca="1">SUM(E185:N185)</f>
        <v>6132102.2968185032</v>
      </c>
      <c r="E185" s="8">
        <v>4397947.7225742042</v>
      </c>
      <c r="F185" s="8">
        <v>1484448.1906013947</v>
      </c>
      <c r="G185" s="8">
        <v>89791.527596703017</v>
      </c>
      <c r="H185" s="8">
        <v>46535.284921364517</v>
      </c>
      <c r="I185" s="8">
        <v>9274.179450972315</v>
      </c>
      <c r="J185" s="8">
        <v>24247.511097324612</v>
      </c>
      <c r="K185" s="8">
        <v>13089.820134555477</v>
      </c>
      <c r="L185" s="8">
        <v>66768.060441983689</v>
      </c>
      <c r="M185" s="8">
        <v>0</v>
      </c>
      <c r="N185" s="8">
        <v>0</v>
      </c>
    </row>
    <row r="186" spans="1:14" x14ac:dyDescent="0.25">
      <c r="A186" s="7">
        <f ca="1">+A185+1</f>
        <v>137</v>
      </c>
      <c r="B186" s="2">
        <v>404</v>
      </c>
      <c r="C186" s="2" t="s">
        <v>130</v>
      </c>
      <c r="D186" s="8">
        <f ca="1">SUM(E186:N186)</f>
        <v>20521318.66835342</v>
      </c>
      <c r="E186" s="8">
        <v>14717902.985494774</v>
      </c>
      <c r="F186" s="8">
        <v>4967763.5648375889</v>
      </c>
      <c r="G186" s="8">
        <v>300490.83696568524</v>
      </c>
      <c r="H186" s="8">
        <v>155732.13964310486</v>
      </c>
      <c r="I186" s="8">
        <v>31036.401985602897</v>
      </c>
      <c r="J186" s="8">
        <v>81145.238297932112</v>
      </c>
      <c r="K186" s="8">
        <v>43805.59183300141</v>
      </c>
      <c r="L186" s="8">
        <v>223441.90929572537</v>
      </c>
      <c r="M186" s="8">
        <v>0</v>
      </c>
      <c r="N186" s="8">
        <v>0</v>
      </c>
    </row>
    <row r="187" spans="1:14" x14ac:dyDescent="0.25">
      <c r="A187" s="7">
        <f ca="1">+A186+1</f>
        <v>138</v>
      </c>
      <c r="B187" s="2">
        <v>414</v>
      </c>
      <c r="C187" s="2" t="s">
        <v>131</v>
      </c>
      <c r="D187" s="8">
        <f ca="1">SUM(E187:N187)</f>
        <v>13443.000848997939</v>
      </c>
      <c r="E187" s="8">
        <v>9641.3288798341528</v>
      </c>
      <c r="F187" s="8">
        <v>3254.2572384843306</v>
      </c>
      <c r="G187" s="8">
        <v>196.84400606649348</v>
      </c>
      <c r="H187" s="8">
        <v>102.01621636854108</v>
      </c>
      <c r="I187" s="8">
        <v>20.331168039689032</v>
      </c>
      <c r="J187" s="8">
        <v>53.156209157916038</v>
      </c>
      <c r="K187" s="8">
        <v>28.695943848385507</v>
      </c>
      <c r="L187" s="8">
        <v>146.37118719842815</v>
      </c>
      <c r="M187" s="8">
        <v>0</v>
      </c>
      <c r="N187" s="8">
        <v>0</v>
      </c>
    </row>
    <row r="188" spans="1:14" x14ac:dyDescent="0.25">
      <c r="A188" s="7">
        <f ca="1">+A187+1</f>
        <v>139</v>
      </c>
      <c r="C188" s="2" t="s">
        <v>132</v>
      </c>
      <c r="D188" s="9">
        <f t="shared" ref="D188:N188" ca="1" si="37">SUM(D183:D187)</f>
        <v>75499392.237242535</v>
      </c>
      <c r="E188" s="9">
        <f t="shared" ca="1" si="37"/>
        <v>48739762.788190603</v>
      </c>
      <c r="F188" s="9">
        <f t="shared" ca="1" si="37"/>
        <v>22578177.925776344</v>
      </c>
      <c r="G188" s="9">
        <f t="shared" ca="1" si="37"/>
        <v>1039397.0189167904</v>
      </c>
      <c r="H188" s="9">
        <f t="shared" ca="1" si="37"/>
        <v>586252.89946788992</v>
      </c>
      <c r="I188" s="9">
        <f t="shared" ca="1" si="37"/>
        <v>112090.86693510938</v>
      </c>
      <c r="J188" s="9">
        <f t="shared" ca="1" si="37"/>
        <v>172084.93379325542</v>
      </c>
      <c r="K188" s="9">
        <f t="shared" ca="1" si="37"/>
        <v>123066.03323763165</v>
      </c>
      <c r="L188" s="9">
        <f t="shared" ca="1" si="37"/>
        <v>2148559.7709249076</v>
      </c>
      <c r="M188" s="9">
        <f t="shared" ca="1" si="37"/>
        <v>0</v>
      </c>
      <c r="N188" s="9">
        <f t="shared" ca="1" si="37"/>
        <v>0</v>
      </c>
    </row>
    <row r="189" spans="1:14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x14ac:dyDescent="0.25">
      <c r="C190" s="2" t="s">
        <v>133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x14ac:dyDescent="0.25">
      <c r="A191" s="7">
        <f ca="1">A188+1</f>
        <v>140</v>
      </c>
      <c r="B191" s="2">
        <v>408.1</v>
      </c>
      <c r="C191" s="2" t="s">
        <v>150</v>
      </c>
      <c r="D191" s="8">
        <f t="shared" ref="D191:D196" ca="1" si="38">SUM(E191:N191)</f>
        <v>213764.86315897084</v>
      </c>
      <c r="E191" s="8">
        <v>123965.1977768393</v>
      </c>
      <c r="F191" s="8">
        <v>62897.08562503189</v>
      </c>
      <c r="G191" s="8">
        <v>18531.524769903281</v>
      </c>
      <c r="H191" s="8">
        <v>2283.2243161758734</v>
      </c>
      <c r="I191" s="8">
        <v>2920.6059985336096</v>
      </c>
      <c r="J191" s="8">
        <v>3167.2246724868842</v>
      </c>
      <c r="K191" s="8">
        <v>0</v>
      </c>
      <c r="L191" s="8">
        <v>0</v>
      </c>
      <c r="M191" s="8">
        <v>0</v>
      </c>
      <c r="N191" s="8">
        <v>0</v>
      </c>
    </row>
    <row r="192" spans="1:14" x14ac:dyDescent="0.25">
      <c r="A192" s="7">
        <f t="shared" ref="A192:A197" ca="1" si="39">+A191+1</f>
        <v>141</v>
      </c>
      <c r="B192" s="2">
        <v>408.1</v>
      </c>
      <c r="C192" s="2" t="s">
        <v>151</v>
      </c>
      <c r="D192" s="8">
        <f t="shared" ca="1" si="38"/>
        <v>24711.720680539755</v>
      </c>
      <c r="E192" s="8">
        <v>0</v>
      </c>
      <c r="F192" s="8">
        <v>52.435216020330728</v>
      </c>
      <c r="G192" s="8">
        <v>3444.8214229150053</v>
      </c>
      <c r="H192" s="8">
        <v>6140.3879602187626</v>
      </c>
      <c r="I192" s="8">
        <v>121.47166819607713</v>
      </c>
      <c r="J192" s="8">
        <v>9719.9878171873243</v>
      </c>
      <c r="K192" s="8">
        <v>5232.6165960022554</v>
      </c>
      <c r="L192" s="8">
        <v>0</v>
      </c>
      <c r="M192" s="8">
        <v>0</v>
      </c>
      <c r="N192" s="8">
        <v>0</v>
      </c>
    </row>
    <row r="193" spans="1:14" x14ac:dyDescent="0.25">
      <c r="A193" s="7">
        <f t="shared" ca="1" si="39"/>
        <v>142</v>
      </c>
      <c r="B193" s="2">
        <v>408.1</v>
      </c>
      <c r="C193" s="2" t="s">
        <v>152</v>
      </c>
      <c r="D193" s="8">
        <f t="shared" ca="1" si="38"/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</row>
    <row r="194" spans="1:14" x14ac:dyDescent="0.25">
      <c r="A194" s="7">
        <f t="shared" ca="1" si="39"/>
        <v>143</v>
      </c>
      <c r="B194" s="2">
        <v>408.1</v>
      </c>
      <c r="C194" s="2" t="s">
        <v>153</v>
      </c>
      <c r="D194" s="8">
        <f t="shared" ca="1" si="38"/>
        <v>25916.712910489401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25916.712910489401</v>
      </c>
      <c r="M194" s="8">
        <v>0</v>
      </c>
      <c r="N194" s="8">
        <v>0</v>
      </c>
    </row>
    <row r="195" spans="1:14" x14ac:dyDescent="0.25">
      <c r="A195" s="7">
        <f t="shared" ca="1" si="39"/>
        <v>144</v>
      </c>
      <c r="B195" s="2">
        <v>408.1</v>
      </c>
      <c r="C195" s="2" t="s">
        <v>154</v>
      </c>
      <c r="D195" s="8">
        <f t="shared" ca="1" si="38"/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</row>
    <row r="196" spans="1:14" x14ac:dyDescent="0.25">
      <c r="A196" s="7">
        <f t="shared" ca="1" si="39"/>
        <v>145</v>
      </c>
      <c r="B196" s="2">
        <v>408.1</v>
      </c>
      <c r="C196" s="2" t="s">
        <v>155</v>
      </c>
      <c r="D196" s="8">
        <f t="shared" ca="1" si="38"/>
        <v>3074928.8737013331</v>
      </c>
      <c r="E196" s="8">
        <v>2329865.7171319961</v>
      </c>
      <c r="F196" s="8">
        <v>599209.92712983803</v>
      </c>
      <c r="G196" s="8">
        <v>46214.890290749558</v>
      </c>
      <c r="H196" s="8">
        <v>22497.724908096385</v>
      </c>
      <c r="I196" s="8">
        <v>4628.638317101877</v>
      </c>
      <c r="J196" s="8">
        <v>15797.876217413732</v>
      </c>
      <c r="K196" s="8">
        <v>7606.6607781894472</v>
      </c>
      <c r="L196" s="8">
        <v>49107.438927947347</v>
      </c>
      <c r="M196" s="8">
        <v>0</v>
      </c>
      <c r="N196" s="8">
        <v>0</v>
      </c>
    </row>
    <row r="197" spans="1:14" x14ac:dyDescent="0.25">
      <c r="A197" s="7">
        <f t="shared" ca="1" si="39"/>
        <v>146</v>
      </c>
      <c r="C197" s="2" t="s">
        <v>134</v>
      </c>
      <c r="D197" s="9">
        <f t="shared" ref="D197:N197" ca="1" si="40">SUM(D191:D196)</f>
        <v>3339322.1704513328</v>
      </c>
      <c r="E197" s="9">
        <f t="shared" ca="1" si="40"/>
        <v>2453830.9149088352</v>
      </c>
      <c r="F197" s="9">
        <f t="shared" ca="1" si="40"/>
        <v>662159.44797089021</v>
      </c>
      <c r="G197" s="9">
        <f t="shared" ca="1" si="40"/>
        <v>68191.236483567845</v>
      </c>
      <c r="H197" s="9">
        <f t="shared" ca="1" si="40"/>
        <v>30921.337184491022</v>
      </c>
      <c r="I197" s="9">
        <f t="shared" ca="1" si="40"/>
        <v>7670.7159838315638</v>
      </c>
      <c r="J197" s="9">
        <f t="shared" ca="1" si="40"/>
        <v>28685.08870708794</v>
      </c>
      <c r="K197" s="9">
        <f t="shared" ca="1" si="40"/>
        <v>12839.277374191703</v>
      </c>
      <c r="L197" s="9">
        <f t="shared" ca="1" si="40"/>
        <v>75024.151838436752</v>
      </c>
      <c r="M197" s="9">
        <f t="shared" ca="1" si="40"/>
        <v>0</v>
      </c>
      <c r="N197" s="9">
        <f t="shared" ca="1" si="40"/>
        <v>0</v>
      </c>
    </row>
    <row r="198" spans="1:14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 x14ac:dyDescent="0.25">
      <c r="A199" s="7">
        <f ca="1">A197+1</f>
        <v>147</v>
      </c>
      <c r="C199" s="2" t="s">
        <v>135</v>
      </c>
      <c r="D199" s="8">
        <f t="shared" ref="D199:N199" ca="1" si="41">D197+D188+D180</f>
        <v>174528390.35098779</v>
      </c>
      <c r="E199" s="8">
        <f t="shared" ca="1" si="41"/>
        <v>122951479.18838724</v>
      </c>
      <c r="F199" s="8">
        <f t="shared" ca="1" si="41"/>
        <v>42781095.558608323</v>
      </c>
      <c r="G199" s="8">
        <f t="shared" ca="1" si="41"/>
        <v>2468800.8550028261</v>
      </c>
      <c r="H199" s="8">
        <f t="shared" ca="1" si="41"/>
        <v>1209022.1155811101</v>
      </c>
      <c r="I199" s="8">
        <f t="shared" ca="1" si="41"/>
        <v>285632.25561250816</v>
      </c>
      <c r="J199" s="8">
        <f t="shared" ca="1" si="41"/>
        <v>599181.14333245554</v>
      </c>
      <c r="K199" s="8">
        <f t="shared" ca="1" si="41"/>
        <v>325787.87115786114</v>
      </c>
      <c r="L199" s="8">
        <f t="shared" ca="1" si="41"/>
        <v>3907391.3633054276</v>
      </c>
      <c r="M199" s="8">
        <f t="shared" ca="1" si="41"/>
        <v>0</v>
      </c>
      <c r="N199" s="8">
        <f t="shared" ca="1" si="41"/>
        <v>0</v>
      </c>
    </row>
    <row r="200" spans="1:14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 x14ac:dyDescent="0.25">
      <c r="A201" s="7">
        <f ca="1">A199+1</f>
        <v>148</v>
      </c>
      <c r="C201" s="2" t="s">
        <v>136</v>
      </c>
      <c r="D201" s="8">
        <f ca="1">SUM(E201:N201)</f>
        <v>250442119.76792485</v>
      </c>
      <c r="E201" s="8">
        <f t="shared" ref="E201:N201" ca="1" si="42">E199+E112+E111</f>
        <v>172194863.5364221</v>
      </c>
      <c r="F201" s="8">
        <f t="shared" ca="1" si="42"/>
        <v>66167483.48523666</v>
      </c>
      <c r="G201" s="8">
        <f t="shared" ca="1" si="42"/>
        <v>3802572.5272062784</v>
      </c>
      <c r="H201" s="8">
        <f t="shared" ca="1" si="42"/>
        <v>1895294.9159590094</v>
      </c>
      <c r="I201" s="8">
        <f t="shared" ca="1" si="42"/>
        <v>422369.84334453254</v>
      </c>
      <c r="J201" s="8">
        <f t="shared" ca="1" si="42"/>
        <v>774693.10481719172</v>
      </c>
      <c r="K201" s="8">
        <f t="shared" ca="1" si="42"/>
        <v>456504.34706545778</v>
      </c>
      <c r="L201" s="8">
        <f t="shared" ca="1" si="42"/>
        <v>4728338.0078736246</v>
      </c>
      <c r="M201" s="8">
        <f t="shared" ca="1" si="42"/>
        <v>0</v>
      </c>
      <c r="N201" s="8">
        <f t="shared" ca="1" si="42"/>
        <v>0</v>
      </c>
    </row>
    <row r="203" spans="1:14" x14ac:dyDescent="0.25">
      <c r="A203" s="7">
        <f ca="1">A201+1</f>
        <v>149</v>
      </c>
      <c r="C203" s="2" t="s">
        <v>137</v>
      </c>
      <c r="D203" s="11">
        <v>9967759</v>
      </c>
      <c r="E203" s="11">
        <v>9265563</v>
      </c>
      <c r="F203" s="11">
        <v>680293</v>
      </c>
      <c r="G203" s="11">
        <v>17298</v>
      </c>
      <c r="H203" s="11">
        <v>1568</v>
      </c>
      <c r="I203" s="11">
        <v>2737</v>
      </c>
      <c r="J203" s="11">
        <v>180</v>
      </c>
      <c r="K203" s="11">
        <v>120</v>
      </c>
      <c r="L203" s="11">
        <v>0</v>
      </c>
      <c r="M203" s="11" t="e">
        <v>#REF!</v>
      </c>
      <c r="N203" s="11" t="e">
        <v>#REF!</v>
      </c>
    </row>
    <row r="205" spans="1:14" x14ac:dyDescent="0.25">
      <c r="A205" s="7">
        <f ca="1">A203+1</f>
        <v>150</v>
      </c>
      <c r="C205" s="2" t="s">
        <v>138</v>
      </c>
      <c r="D205" s="12">
        <f ca="1">D201/D203</f>
        <v>25.125218192767786</v>
      </c>
      <c r="E205" s="12">
        <f t="shared" ref="E205:M205" ca="1" si="43">E201/E203</f>
        <v>18.584392932887305</v>
      </c>
      <c r="F205" s="12">
        <f t="shared" ca="1" si="43"/>
        <v>97.26321377000302</v>
      </c>
      <c r="G205" s="12">
        <f t="shared" ca="1" si="43"/>
        <v>219.82729374530456</v>
      </c>
      <c r="H205" s="12">
        <f t="shared" ca="1" si="43"/>
        <v>1208.7340025248784</v>
      </c>
      <c r="I205" s="12">
        <f t="shared" ca="1" si="43"/>
        <v>154.31853976782335</v>
      </c>
      <c r="J205" s="12">
        <f t="shared" ca="1" si="43"/>
        <v>4303.850582317732</v>
      </c>
      <c r="K205" s="12">
        <f t="shared" ca="1" si="43"/>
        <v>3804.2028922121481</v>
      </c>
      <c r="L205" s="12" t="s">
        <v>139</v>
      </c>
      <c r="M205" s="12" t="e">
        <f t="shared" ca="1" si="43"/>
        <v>#REF!</v>
      </c>
      <c r="N205" s="12"/>
    </row>
  </sheetData>
  <printOptions horizontalCentered="1"/>
  <pageMargins left="0.5" right="0.5" top="1" bottom="0.95" header="0.5" footer="0.37"/>
  <pageSetup scale="63" fitToHeight="4" pageOrder="overThenDown" orientation="landscape" r:id="rId1"/>
  <headerFooter alignWithMargins="0">
    <oddFooter>&amp;RExhibit JDT-16
Page &amp;P of &amp;N</oddFooter>
  </headerFooter>
  <rowBreaks count="2" manualBreakCount="2">
    <brk id="56" max="13" man="1"/>
    <brk id="112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482C7A-F36A-4958-A1F9-8A54CE1C254A}"/>
</file>

<file path=customXml/itemProps2.xml><?xml version="1.0" encoding="utf-8"?>
<ds:datastoreItem xmlns:ds="http://schemas.openxmlformats.org/officeDocument/2006/customXml" ds:itemID="{7080DE57-1D24-4310-8DB2-FE2152BD7C14}"/>
</file>

<file path=customXml/itemProps3.xml><?xml version="1.0" encoding="utf-8"?>
<ds:datastoreItem xmlns:ds="http://schemas.openxmlformats.org/officeDocument/2006/customXml" ds:itemID="{B2920356-1AA4-4C9F-B72D-4D58602DCE17}"/>
</file>

<file path=customXml/itemProps4.xml><?xml version="1.0" encoding="utf-8"?>
<ds:datastoreItem xmlns:ds="http://schemas.openxmlformats.org/officeDocument/2006/customXml" ds:itemID="{210D5030-21DC-4D9B-8B66-DDF47DAC4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JDT-16 Pgs. 1-4 (BR-01)</vt:lpstr>
      <vt:lpstr>'Exh. JDT-16 Pgs. 1-4 (BR-01)'!Print_Area</vt:lpstr>
      <vt:lpstr>'Exh. JDT-16 Pgs. 1-4 (BR-01)'!Print_Titles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2020-02-06T03:01:13Z</cp:lastPrinted>
  <dcterms:created xsi:type="dcterms:W3CDTF">2020-02-06T02:57:44Z</dcterms:created>
  <dcterms:modified xsi:type="dcterms:W3CDTF">2020-02-06T03:01:36Z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