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402 PCORC\11-5-21 Stipulation\Working docs\"/>
    </mc:Choice>
  </mc:AlternateContent>
  <xr:revisionPtr revIDLastSave="0" documentId="13_ncr:1_{4A8D6112-02B5-4C9F-A45E-A6685975B0C3}" xr6:coauthVersionLast="46" xr6:coauthVersionMax="46" xr10:uidLastSave="{00000000-0000-0000-0000-000000000000}"/>
  <bookViews>
    <workbookView xWindow="890" yWindow="340" windowWidth="14400" windowHeight="9800" xr2:uid="{3BBD88C1-2F9A-4AF9-8E80-B33155A7B933}"/>
  </bookViews>
  <sheets>
    <sheet name="PTCs" sheetId="1" r:id="rId1"/>
  </sheets>
  <externalReferences>
    <externalReference r:id="rId2"/>
  </externalReferences>
  <definedNames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Access_Button1" hidden="1">"Headcount_Workbook_Schedules_List"</definedName>
    <definedName name="AccessDatabase" hidden="1">"P:\HR\SharonPlummer\Headcount Workbook.mdb"</definedName>
    <definedName name="AverageFuelCost">#REF!</definedName>
    <definedName name="Burn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st">#REF!</definedName>
    <definedName name="DataCheck_NPC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Master" hidden="1">{#N/A,#N/A,FALSE,"Actual";#N/A,#N/A,FALSE,"Normalized";#N/A,#N/A,FALSE,"Electric Actual";#N/A,#N/A,FALSE,"Electric Normalized"}</definedName>
    <definedName name="Mill">#REF!</definedName>
    <definedName name="MMBtu">#REF!</definedName>
    <definedName name="Months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SATable">[1]Hermiston!$A$41:$E$56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rtMWh">#REF!</definedName>
    <definedName name="StartTheMill">#REF!</definedName>
    <definedName name="StartTheRack">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B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58" i="1" s="1"/>
  <c r="F60" i="1" s="1"/>
  <c r="F63" i="1" s="1"/>
  <c r="F65" i="1" s="1"/>
  <c r="F67" i="1" s="1"/>
  <c r="F42" i="1"/>
  <c r="F41" i="1"/>
  <c r="F40" i="1"/>
  <c r="D30" i="1"/>
  <c r="B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0" i="1" s="1"/>
  <c r="F32" i="1" s="1"/>
  <c r="F13" i="1"/>
  <c r="F12" i="1"/>
</calcChain>
</file>

<file path=xl/sharedStrings.xml><?xml version="1.0" encoding="utf-8"?>
<sst xmlns="http://schemas.openxmlformats.org/spreadsheetml/2006/main" count="72" uniqueCount="41">
  <si>
    <t>PacifiCorp</t>
  </si>
  <si>
    <t>Production Tax Credits</t>
  </si>
  <si>
    <t>Pro Forma Period - December 2021 - GRC</t>
  </si>
  <si>
    <t>FED</t>
  </si>
  <si>
    <t>Repower In-Svc</t>
  </si>
  <si>
    <t>Total</t>
  </si>
  <si>
    <t>Factor (inflated</t>
  </si>
  <si>
    <t>Description</t>
  </si>
  <si>
    <t>Amount</t>
  </si>
  <si>
    <t>Date</t>
  </si>
  <si>
    <t>Available kWh</t>
  </si>
  <si>
    <t>tax per unit)</t>
  </si>
  <si>
    <t>Credit</t>
  </si>
  <si>
    <t>Wind</t>
  </si>
  <si>
    <t>Glenrock</t>
  </si>
  <si>
    <t>Glenrock III</t>
  </si>
  <si>
    <t>Goodnoe KWh</t>
  </si>
  <si>
    <t>High Plains</t>
  </si>
  <si>
    <t>Leaning Juniper 1 KWh</t>
  </si>
  <si>
    <t>Marengo I KWh</t>
  </si>
  <si>
    <t>Marengo II KWh</t>
  </si>
  <si>
    <t>McFadden Ridge</t>
  </si>
  <si>
    <t>Rolling Hills KWh</t>
  </si>
  <si>
    <t>Seven Mile KWh</t>
  </si>
  <si>
    <t>Seven Mile II KWh</t>
  </si>
  <si>
    <t>Dunlap I Wind KWh</t>
  </si>
  <si>
    <t>Foote Creek I wind</t>
  </si>
  <si>
    <t>Pryor Mountain Wind</t>
  </si>
  <si>
    <t>Cedar Springs Wind II</t>
  </si>
  <si>
    <t>Ekola Flats Wind</t>
  </si>
  <si>
    <t>TB Flats Wind</t>
  </si>
  <si>
    <t>TB Flats Wind II</t>
  </si>
  <si>
    <t>Total KWh Production</t>
  </si>
  <si>
    <t>Total Credit</t>
  </si>
  <si>
    <t>Updated PTC Rate for 2022</t>
  </si>
  <si>
    <t>Increase in PTCs</t>
  </si>
  <si>
    <t>WA SG Factor</t>
  </si>
  <si>
    <t>WA Allocated</t>
  </si>
  <si>
    <t>Federal Tax Rate</t>
  </si>
  <si>
    <t>PTCs Grossed up for Taxes</t>
  </si>
  <si>
    <t>2022 Power Cost Only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</si>
</sst>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_);_(@_)"/>
    <numFmt numFmtId="165" formatCode="_(* #,##0_);_(* \(#,##0\);_(* &quot;-&quot;??_);_(@_)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Fill="0" applyBorder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Continuous"/>
    </xf>
    <xf numFmtId="14" fontId="4" fillId="0" borderId="0" xfId="2" applyNumberFormat="1" applyFont="1" applyBorder="1" applyAlignment="1">
      <alignment horizontal="center"/>
    </xf>
    <xf numFmtId="0" fontId="4" fillId="0" borderId="0" xfId="2" applyFont="1" applyBorder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3" fillId="0" borderId="4" xfId="2" applyFont="1" applyBorder="1"/>
    <xf numFmtId="0" fontId="5" fillId="0" borderId="5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/>
    <xf numFmtId="0" fontId="4" fillId="0" borderId="1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7" xfId="2" applyFont="1" applyBorder="1"/>
    <xf numFmtId="41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8" xfId="2" applyFont="1" applyFill="1" applyBorder="1"/>
    <xf numFmtId="0" fontId="5" fillId="2" borderId="4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left"/>
    </xf>
    <xf numFmtId="14" fontId="3" fillId="0" borderId="0" xfId="2" applyNumberFormat="1" applyFont="1" applyFill="1" applyBorder="1" applyAlignment="1">
      <alignment horizontal="center"/>
    </xf>
    <xf numFmtId="41" fontId="3" fillId="0" borderId="0" xfId="2" applyNumberFormat="1" applyFont="1" applyFill="1" applyBorder="1"/>
    <xf numFmtId="164" fontId="3" fillId="0" borderId="0" xfId="2" applyNumberFormat="1" applyFont="1" applyFill="1" applyBorder="1"/>
    <xf numFmtId="165" fontId="3" fillId="0" borderId="8" xfId="3" applyNumberFormat="1" applyFont="1" applyFill="1" applyBorder="1" applyAlignment="1">
      <alignment horizontal="center"/>
    </xf>
    <xf numFmtId="0" fontId="3" fillId="0" borderId="9" xfId="2" applyFont="1" applyBorder="1" applyAlignment="1">
      <alignment horizontal="left"/>
    </xf>
    <xf numFmtId="41" fontId="3" fillId="0" borderId="10" xfId="2" applyNumberFormat="1" applyFont="1" applyFill="1" applyBorder="1" applyAlignment="1">
      <alignment horizontal="center"/>
    </xf>
    <xf numFmtId="41" fontId="3" fillId="0" borderId="11" xfId="2" applyNumberFormat="1" applyFont="1" applyFill="1" applyBorder="1" applyAlignment="1">
      <alignment horizontal="center"/>
    </xf>
    <xf numFmtId="0" fontId="3" fillId="0" borderId="7" xfId="2" applyFont="1" applyBorder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/>
    </xf>
    <xf numFmtId="0" fontId="3" fillId="0" borderId="7" xfId="2" applyFont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41" fontId="3" fillId="0" borderId="2" xfId="2" applyNumberFormat="1" applyFont="1" applyFill="1" applyBorder="1" applyAlignment="1">
      <alignment horizontal="center"/>
    </xf>
    <xf numFmtId="0" fontId="3" fillId="0" borderId="2" xfId="2" applyFont="1" applyFill="1" applyBorder="1"/>
    <xf numFmtId="41" fontId="7" fillId="0" borderId="3" xfId="2" applyNumberFormat="1" applyFont="1" applyFill="1" applyBorder="1" applyAlignment="1">
      <alignment horizontal="right"/>
    </xf>
    <xf numFmtId="165" fontId="3" fillId="0" borderId="0" xfId="2" applyNumberFormat="1" applyFont="1"/>
    <xf numFmtId="166" fontId="3" fillId="0" borderId="2" xfId="1" applyNumberFormat="1" applyFont="1" applyBorder="1"/>
    <xf numFmtId="10" fontId="3" fillId="0" borderId="0" xfId="1" applyNumberFormat="1" applyFont="1"/>
    <xf numFmtId="165" fontId="3" fillId="0" borderId="13" xfId="2" applyNumberFormat="1" applyFont="1" applyBorder="1"/>
    <xf numFmtId="0" fontId="4" fillId="0" borderId="0" xfId="2" applyFont="1" applyAlignment="1">
      <alignment horizontal="center"/>
    </xf>
  </cellXfs>
  <cellStyles count="4">
    <cellStyle name="Comma 2" xfId="3" xr:uid="{60A0F753-442B-4323-B667-921F2BA8C030}"/>
    <cellStyle name="Normal" xfId="0" builtinId="0"/>
    <cellStyle name="Normal 2" xfId="2" xr:uid="{B3E28E97-4487-42DD-993A-2472A202B13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Pacificorp%20Tax\Regulation\Rate%20Cases\Washington\WA%20GRC%202011\Regulatory%20Adjustments\Tab%20%235%20-%20NPC\NPC\WA%20GRC%202011%20-%20NPC%20GOLD%20(WCA)%20_2011%2005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>
        <row r="2">
          <cell r="I2" t="str">
            <v>X</v>
          </cell>
        </row>
      </sheetData>
      <sheetData sheetId="1"/>
      <sheetData sheetId="2">
        <row r="2">
          <cell r="A2" t="str">
            <v>Hermiston Owned</v>
          </cell>
        </row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1004179.2613892992</v>
          </cell>
          <cell r="E41">
            <v>3772827.7686261572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1004179.2613892992</v>
          </cell>
          <cell r="E42">
            <v>3794489.9162111911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1004179.2613892992</v>
          </cell>
          <cell r="E43">
            <v>3817126.860437551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1004179.2613892992</v>
          </cell>
          <cell r="E44">
            <v>3840782.4671540973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1004179.2613892992</v>
          </cell>
          <cell r="E45">
            <v>3865502.5761728878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1004179.2613892992</v>
          </cell>
          <cell r="E46">
            <v>3891335.0900975247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1004179.2613892992</v>
          </cell>
          <cell r="E47">
            <v>3918330.0671487697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1004179.2613892992</v>
          </cell>
          <cell r="E48">
            <v>3946539.8181673209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1004179.2613892992</v>
          </cell>
          <cell r="E49">
            <v>3976019.0079817064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1004179.2613892992</v>
          </cell>
          <cell r="E50">
            <v>4006824.7613377399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1004179.2613892992</v>
          </cell>
          <cell r="E51">
            <v>4039016.7735947943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1004179.2613892992</v>
          </cell>
          <cell r="E52">
            <v>4072657.4264034168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1004179.2613892992</v>
          </cell>
          <cell r="E53">
            <v>4107811.9085884267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1004179.2613892992</v>
          </cell>
          <cell r="E54">
            <v>4144548.3424717626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1004179.2613892992</v>
          </cell>
          <cell r="E55">
            <v>4182937.9158798479</v>
          </cell>
        </row>
        <row r="56">
          <cell r="A56">
            <v>42675</v>
          </cell>
        </row>
      </sheetData>
      <sheetData sheetId="3">
        <row r="18">
          <cell r="E18">
            <v>-240016.45099685763</v>
          </cell>
        </row>
      </sheetData>
      <sheetData sheetId="4">
        <row r="1">
          <cell r="A1" t="str">
            <v>Contract</v>
          </cell>
        </row>
      </sheetData>
      <sheetData sheetId="5">
        <row r="1">
          <cell r="A1" t="str">
            <v>Contract</v>
          </cell>
        </row>
      </sheetData>
      <sheetData sheetId="6">
        <row r="2">
          <cell r="B2">
            <v>0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1">
          <cell r="A1" t="str">
            <v>Facility</v>
          </cell>
        </row>
      </sheetData>
      <sheetData sheetId="10">
        <row r="1">
          <cell r="A1" t="str">
            <v>Facility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Unit</v>
          </cell>
        </row>
      </sheetData>
      <sheetData sheetId="14">
        <row r="1">
          <cell r="A1" t="str">
            <v>Transmission Area</v>
          </cell>
        </row>
      </sheetData>
      <sheetData sheetId="15">
        <row r="1">
          <cell r="A1" t="str">
            <v>Transmission Area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Facility</v>
          </cell>
        </row>
      </sheetData>
      <sheetData sheetId="19">
        <row r="2">
          <cell r="B2">
            <v>114040.516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4">
          <cell r="B4">
            <v>2007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D07D-E807-4AEE-8639-C80447AF9D96}">
  <sheetPr>
    <pageSetUpPr fitToPage="1"/>
  </sheetPr>
  <dimension ref="A1:F68"/>
  <sheetViews>
    <sheetView tabSelected="1" zoomScaleNormal="100" zoomScaleSheetLayoutView="85" workbookViewId="0">
      <selection activeCell="E6" sqref="E6"/>
    </sheetView>
  </sheetViews>
  <sheetFormatPr defaultColWidth="9.54296875" defaultRowHeight="12.5" x14ac:dyDescent="0.25"/>
  <cols>
    <col min="1" max="1" width="28.1796875" style="1" customWidth="1"/>
    <col min="2" max="2" width="13.81640625" style="1" bestFit="1" customWidth="1"/>
    <col min="3" max="3" width="15" style="1" bestFit="1" customWidth="1"/>
    <col min="4" max="4" width="13.81640625" style="1" bestFit="1" customWidth="1"/>
    <col min="5" max="5" width="12.81640625" style="1" bestFit="1" customWidth="1"/>
    <col min="6" max="6" width="13.453125" style="1" customWidth="1"/>
    <col min="7" max="16384" width="9.54296875" style="1"/>
  </cols>
  <sheetData>
    <row r="1" spans="1:6" x14ac:dyDescent="0.25">
      <c r="E1" s="2"/>
      <c r="F1" s="3"/>
    </row>
    <row r="2" spans="1:6" s="4" customFormat="1" ht="13" x14ac:dyDescent="0.3">
      <c r="A2" s="47" t="s">
        <v>0</v>
      </c>
      <c r="B2" s="47"/>
      <c r="C2" s="47"/>
      <c r="D2" s="47"/>
      <c r="E2" s="47"/>
      <c r="F2" s="47"/>
    </row>
    <row r="3" spans="1:6" s="4" customFormat="1" ht="13" x14ac:dyDescent="0.3">
      <c r="A3" s="47" t="s">
        <v>40</v>
      </c>
      <c r="B3" s="47"/>
      <c r="C3" s="47"/>
      <c r="D3" s="47"/>
      <c r="E3" s="47"/>
      <c r="F3" s="47"/>
    </row>
    <row r="4" spans="1:6" s="4" customFormat="1" ht="13" x14ac:dyDescent="0.3">
      <c r="A4" s="47" t="s">
        <v>1</v>
      </c>
      <c r="B4" s="47"/>
      <c r="C4" s="47"/>
      <c r="D4" s="47"/>
      <c r="E4" s="47"/>
      <c r="F4" s="47"/>
    </row>
    <row r="5" spans="1:6" s="4" customFormat="1" ht="13" x14ac:dyDescent="0.3">
      <c r="A5" s="5"/>
      <c r="B5" s="5"/>
      <c r="C5" s="5"/>
      <c r="D5" s="5"/>
      <c r="E5" s="5"/>
      <c r="F5" s="5"/>
    </row>
    <row r="6" spans="1:6" s="4" customFormat="1" ht="13" x14ac:dyDescent="0.3">
      <c r="A6" s="6"/>
      <c r="B6" s="6"/>
      <c r="C6" s="6"/>
      <c r="D6" s="7"/>
      <c r="E6" s="6"/>
      <c r="F6" s="8"/>
    </row>
    <row r="7" spans="1:6" ht="13" x14ac:dyDescent="0.3">
      <c r="A7" s="9" t="s">
        <v>2</v>
      </c>
      <c r="B7" s="10"/>
      <c r="C7" s="10"/>
      <c r="D7" s="10"/>
      <c r="E7" s="10"/>
      <c r="F7" s="11"/>
    </row>
    <row r="8" spans="1:6" ht="25.5" x14ac:dyDescent="0.3">
      <c r="A8" s="12"/>
      <c r="B8" s="13" t="s">
        <v>3</v>
      </c>
      <c r="C8" s="14" t="s">
        <v>4</v>
      </c>
      <c r="D8" s="14" t="s">
        <v>5</v>
      </c>
      <c r="E8" s="15" t="s">
        <v>6</v>
      </c>
      <c r="F8" s="16"/>
    </row>
    <row r="9" spans="1:6" ht="12.75" customHeight="1" x14ac:dyDescent="0.3">
      <c r="A9" s="17" t="s">
        <v>7</v>
      </c>
      <c r="B9" s="18" t="s">
        <v>8</v>
      </c>
      <c r="C9" s="18" t="s">
        <v>9</v>
      </c>
      <c r="D9" s="18" t="s">
        <v>10</v>
      </c>
      <c r="E9" s="19" t="s">
        <v>11</v>
      </c>
      <c r="F9" s="20" t="s">
        <v>12</v>
      </c>
    </row>
    <row r="10" spans="1:6" x14ac:dyDescent="0.25">
      <c r="A10" s="21"/>
      <c r="B10" s="22"/>
      <c r="C10" s="22"/>
      <c r="D10" s="23"/>
      <c r="E10" s="22"/>
      <c r="F10" s="24"/>
    </row>
    <row r="11" spans="1:6" ht="13" x14ac:dyDescent="0.3">
      <c r="A11" s="25" t="s">
        <v>13</v>
      </c>
      <c r="B11" s="22"/>
      <c r="C11" s="22"/>
      <c r="D11" s="23"/>
      <c r="E11" s="22"/>
      <c r="F11" s="24"/>
    </row>
    <row r="12" spans="1:6" x14ac:dyDescent="0.25">
      <c r="A12" s="26" t="s">
        <v>14</v>
      </c>
      <c r="B12" s="22">
        <v>371354368.06677002</v>
      </c>
      <c r="C12" s="27">
        <v>43732</v>
      </c>
      <c r="D12" s="28">
        <v>340531955.51722813</v>
      </c>
      <c r="E12" s="29">
        <v>2.5000000000000001E-2</v>
      </c>
      <c r="F12" s="30">
        <f>D12*E12</f>
        <v>8513298.8879307043</v>
      </c>
    </row>
    <row r="13" spans="1:6" x14ac:dyDescent="0.25">
      <c r="A13" s="26" t="s">
        <v>15</v>
      </c>
      <c r="B13" s="22">
        <v>137342526.08832002</v>
      </c>
      <c r="C13" s="27">
        <v>43793</v>
      </c>
      <c r="D13" s="28">
        <v>113994296.65330561</v>
      </c>
      <c r="E13" s="29">
        <v>2.5000000000000001E-2</v>
      </c>
      <c r="F13" s="30">
        <f t="shared" ref="F13:F29" si="0">D13*E13</f>
        <v>2849857.4163326402</v>
      </c>
    </row>
    <row r="14" spans="1:6" x14ac:dyDescent="0.25">
      <c r="A14" s="21" t="s">
        <v>16</v>
      </c>
      <c r="B14" s="22">
        <v>284290143.80781901</v>
      </c>
      <c r="C14" s="27">
        <v>43819</v>
      </c>
      <c r="D14" s="28">
        <v>284290143.80781901</v>
      </c>
      <c r="E14" s="29">
        <v>2.5000000000000001E-2</v>
      </c>
      <c r="F14" s="30">
        <f t="shared" si="0"/>
        <v>7107253.595195476</v>
      </c>
    </row>
    <row r="15" spans="1:6" x14ac:dyDescent="0.25">
      <c r="A15" s="21" t="s">
        <v>17</v>
      </c>
      <c r="B15" s="22">
        <v>381845267.132936</v>
      </c>
      <c r="C15" s="27">
        <v>43818</v>
      </c>
      <c r="D15" s="28">
        <v>381845267.132936</v>
      </c>
      <c r="E15" s="29">
        <v>2.5000000000000001E-2</v>
      </c>
      <c r="F15" s="30">
        <f t="shared" si="0"/>
        <v>9546131.6783234011</v>
      </c>
    </row>
    <row r="16" spans="1:6" x14ac:dyDescent="0.25">
      <c r="A16" s="21" t="s">
        <v>18</v>
      </c>
      <c r="B16" s="22">
        <v>299841979.04728991</v>
      </c>
      <c r="C16" s="27">
        <v>43721</v>
      </c>
      <c r="D16" s="28">
        <v>299841979.04728991</v>
      </c>
      <c r="E16" s="29">
        <v>2.5000000000000001E-2</v>
      </c>
      <c r="F16" s="30">
        <f t="shared" si="0"/>
        <v>7496049.4761822484</v>
      </c>
    </row>
    <row r="17" spans="1:6" x14ac:dyDescent="0.25">
      <c r="A17" s="21" t="s">
        <v>19</v>
      </c>
      <c r="B17" s="22">
        <v>488061344.78572994</v>
      </c>
      <c r="C17" s="27">
        <v>43857</v>
      </c>
      <c r="D17" s="28">
        <v>488061344.78572994</v>
      </c>
      <c r="E17" s="29">
        <v>2.5000000000000001E-2</v>
      </c>
      <c r="F17" s="30">
        <f t="shared" si="0"/>
        <v>12201533.619643249</v>
      </c>
    </row>
    <row r="18" spans="1:6" x14ac:dyDescent="0.25">
      <c r="A18" s="21" t="s">
        <v>20</v>
      </c>
      <c r="B18" s="22">
        <v>232351885.43164396</v>
      </c>
      <c r="C18" s="27">
        <v>43886</v>
      </c>
      <c r="D18" s="28">
        <v>232351885.43164396</v>
      </c>
      <c r="E18" s="29">
        <v>2.5000000000000001E-2</v>
      </c>
      <c r="F18" s="30">
        <f t="shared" si="0"/>
        <v>5808797.1357910996</v>
      </c>
    </row>
    <row r="19" spans="1:6" x14ac:dyDescent="0.25">
      <c r="A19" s="21" t="s">
        <v>21</v>
      </c>
      <c r="B19" s="22">
        <v>116455001.969763</v>
      </c>
      <c r="C19" s="27">
        <v>43786</v>
      </c>
      <c r="D19" s="28">
        <v>116455001.969763</v>
      </c>
      <c r="E19" s="29">
        <v>2.5000000000000001E-2</v>
      </c>
      <c r="F19" s="30">
        <f t="shared" si="0"/>
        <v>2911375.0492440751</v>
      </c>
    </row>
    <row r="20" spans="1:6" x14ac:dyDescent="0.25">
      <c r="A20" s="21" t="s">
        <v>22</v>
      </c>
      <c r="B20" s="22">
        <v>320425731.50698203</v>
      </c>
      <c r="C20" s="27">
        <v>43755</v>
      </c>
      <c r="D20" s="28">
        <v>245446110.33434823</v>
      </c>
      <c r="E20" s="29">
        <v>2.5000000000000001E-2</v>
      </c>
      <c r="F20" s="30">
        <f t="shared" si="0"/>
        <v>6136152.7583587058</v>
      </c>
    </row>
    <row r="21" spans="1:6" x14ac:dyDescent="0.25">
      <c r="A21" s="21" t="s">
        <v>23</v>
      </c>
      <c r="B21" s="22">
        <v>417996451.87691104</v>
      </c>
      <c r="C21" s="27">
        <v>43717</v>
      </c>
      <c r="D21" s="28">
        <v>417996451.87691104</v>
      </c>
      <c r="E21" s="29">
        <v>2.5000000000000001E-2</v>
      </c>
      <c r="F21" s="30">
        <f t="shared" si="0"/>
        <v>10449911.296922777</v>
      </c>
    </row>
    <row r="22" spans="1:6" x14ac:dyDescent="0.25">
      <c r="A22" s="21" t="s">
        <v>24</v>
      </c>
      <c r="B22" s="22">
        <v>87580282.209985003</v>
      </c>
      <c r="C22" s="27">
        <v>43717</v>
      </c>
      <c r="D22" s="28">
        <v>87580282.209985003</v>
      </c>
      <c r="E22" s="29">
        <v>2.5000000000000001E-2</v>
      </c>
      <c r="F22" s="30">
        <f t="shared" si="0"/>
        <v>2189507.0552496254</v>
      </c>
    </row>
    <row r="23" spans="1:6" x14ac:dyDescent="0.25">
      <c r="A23" s="21" t="s">
        <v>25</v>
      </c>
      <c r="B23" s="22">
        <v>476695440.55833393</v>
      </c>
      <c r="C23" s="27">
        <v>44105</v>
      </c>
      <c r="D23" s="28">
        <v>476695440.55833393</v>
      </c>
      <c r="E23" s="29">
        <v>2.5000000000000001E-2</v>
      </c>
      <c r="F23" s="30">
        <f t="shared" si="0"/>
        <v>11917386.01395835</v>
      </c>
    </row>
    <row r="24" spans="1:6" x14ac:dyDescent="0.25">
      <c r="A24" s="21" t="s">
        <v>26</v>
      </c>
      <c r="B24" s="22">
        <v>176149055.49495998</v>
      </c>
      <c r="C24" s="27">
        <v>44166</v>
      </c>
      <c r="D24" s="28">
        <v>176149055.49495998</v>
      </c>
      <c r="E24" s="29">
        <v>2.5000000000000001E-2</v>
      </c>
      <c r="F24" s="30">
        <f t="shared" si="0"/>
        <v>4403726.3873739997</v>
      </c>
    </row>
    <row r="25" spans="1:6" x14ac:dyDescent="0.25">
      <c r="A25" s="21" t="s">
        <v>27</v>
      </c>
      <c r="B25" s="22">
        <v>811935704.30582023</v>
      </c>
      <c r="C25" s="27">
        <v>44182</v>
      </c>
      <c r="D25" s="28">
        <v>811935704.30582023</v>
      </c>
      <c r="E25" s="29">
        <v>2.5000000000000001E-2</v>
      </c>
      <c r="F25" s="30">
        <f t="shared" si="0"/>
        <v>20298392.607645508</v>
      </c>
    </row>
    <row r="26" spans="1:6" x14ac:dyDescent="0.25">
      <c r="A26" s="21" t="s">
        <v>28</v>
      </c>
      <c r="B26" s="22">
        <v>749501075.10266995</v>
      </c>
      <c r="C26" s="27">
        <v>44196</v>
      </c>
      <c r="D26" s="28">
        <v>749501075.10266995</v>
      </c>
      <c r="E26" s="29">
        <v>2.5000000000000001E-2</v>
      </c>
      <c r="F26" s="30">
        <f t="shared" si="0"/>
        <v>18737526.877566751</v>
      </c>
    </row>
    <row r="27" spans="1:6" x14ac:dyDescent="0.25">
      <c r="A27" s="21" t="s">
        <v>29</v>
      </c>
      <c r="B27" s="22">
        <v>819429662.53937018</v>
      </c>
      <c r="C27" s="27">
        <v>44136</v>
      </c>
      <c r="D27" s="28">
        <v>819429662.53937018</v>
      </c>
      <c r="E27" s="29">
        <v>2.5000000000000001E-2</v>
      </c>
      <c r="F27" s="30">
        <f t="shared" si="0"/>
        <v>20485741.563484255</v>
      </c>
    </row>
    <row r="28" spans="1:6" x14ac:dyDescent="0.25">
      <c r="A28" s="21" t="s">
        <v>30</v>
      </c>
      <c r="B28" s="22">
        <v>847123794.62236404</v>
      </c>
      <c r="C28" s="27">
        <v>44136</v>
      </c>
      <c r="D28" s="28">
        <v>847123794.62236404</v>
      </c>
      <c r="E28" s="29">
        <v>2.5000000000000001E-2</v>
      </c>
      <c r="F28" s="30">
        <f t="shared" si="0"/>
        <v>21178094.865559101</v>
      </c>
    </row>
    <row r="29" spans="1:6" x14ac:dyDescent="0.25">
      <c r="A29" s="21" t="s">
        <v>31</v>
      </c>
      <c r="B29" s="22">
        <v>847123794.62236404</v>
      </c>
      <c r="C29" s="27">
        <v>44136</v>
      </c>
      <c r="D29" s="28">
        <v>847123794.62236404</v>
      </c>
      <c r="E29" s="29">
        <v>2.5000000000000001E-2</v>
      </c>
      <c r="F29" s="30">
        <f t="shared" si="0"/>
        <v>21178094.865559101</v>
      </c>
    </row>
    <row r="30" spans="1:6" x14ac:dyDescent="0.25">
      <c r="A30" s="31" t="s">
        <v>32</v>
      </c>
      <c r="B30" s="32">
        <f>SUM(B12:B29)</f>
        <v>7865503509.1700315</v>
      </c>
      <c r="C30" s="32"/>
      <c r="D30" s="32">
        <f>SUM(D12:D29)</f>
        <v>7736353246.0128422</v>
      </c>
      <c r="E30" s="23"/>
      <c r="F30" s="33">
        <f>SUM(F12:F29)</f>
        <v>193408831.15032107</v>
      </c>
    </row>
    <row r="31" spans="1:6" ht="13" x14ac:dyDescent="0.3">
      <c r="A31" s="34"/>
      <c r="B31" s="35"/>
      <c r="C31" s="35"/>
      <c r="D31" s="28">
        <v>0</v>
      </c>
      <c r="E31" s="23"/>
      <c r="F31" s="36"/>
    </row>
    <row r="32" spans="1:6" ht="13.5" thickBot="1" x14ac:dyDescent="0.35">
      <c r="A32" s="37" t="s">
        <v>33</v>
      </c>
      <c r="B32" s="22"/>
      <c r="C32" s="27"/>
      <c r="D32" s="23"/>
      <c r="E32" s="23"/>
      <c r="F32" s="38">
        <f>+F30</f>
        <v>193408831.15032107</v>
      </c>
    </row>
    <row r="33" spans="1:6" ht="13.5" thickTop="1" x14ac:dyDescent="0.3">
      <c r="A33" s="39"/>
      <c r="B33" s="40"/>
      <c r="C33" s="40"/>
      <c r="D33" s="41"/>
      <c r="E33" s="41"/>
      <c r="F33" s="42"/>
    </row>
    <row r="35" spans="1:6" ht="13" x14ac:dyDescent="0.3">
      <c r="A35" s="9" t="s">
        <v>34</v>
      </c>
      <c r="B35" s="10"/>
      <c r="C35" s="10"/>
      <c r="D35" s="10"/>
      <c r="E35" s="10"/>
      <c r="F35" s="11"/>
    </row>
    <row r="36" spans="1:6" ht="25.5" x14ac:dyDescent="0.3">
      <c r="A36" s="12"/>
      <c r="B36" s="13" t="s">
        <v>3</v>
      </c>
      <c r="C36" s="14" t="s">
        <v>4</v>
      </c>
      <c r="D36" s="14" t="s">
        <v>5</v>
      </c>
      <c r="E36" s="15" t="s">
        <v>6</v>
      </c>
      <c r="F36" s="16"/>
    </row>
    <row r="37" spans="1:6" ht="13" x14ac:dyDescent="0.3">
      <c r="A37" s="17" t="s">
        <v>7</v>
      </c>
      <c r="B37" s="18" t="s">
        <v>8</v>
      </c>
      <c r="C37" s="18" t="s">
        <v>9</v>
      </c>
      <c r="D37" s="18" t="s">
        <v>10</v>
      </c>
      <c r="E37" s="19" t="s">
        <v>11</v>
      </c>
      <c r="F37" s="20" t="s">
        <v>12</v>
      </c>
    </row>
    <row r="38" spans="1:6" x14ac:dyDescent="0.25">
      <c r="A38" s="21"/>
      <c r="B38" s="22"/>
      <c r="C38" s="22"/>
      <c r="D38" s="23"/>
      <c r="E38" s="22"/>
      <c r="F38" s="24"/>
    </row>
    <row r="39" spans="1:6" ht="13" x14ac:dyDescent="0.3">
      <c r="A39" s="25" t="s">
        <v>13</v>
      </c>
      <c r="B39" s="22"/>
      <c r="C39" s="22"/>
      <c r="D39" s="23"/>
      <c r="E39" s="22"/>
      <c r="F39" s="24"/>
    </row>
    <row r="40" spans="1:6" x14ac:dyDescent="0.25">
      <c r="A40" s="26" t="s">
        <v>14</v>
      </c>
      <c r="B40" s="22">
        <v>371354368.06677002</v>
      </c>
      <c r="C40" s="27">
        <v>43732</v>
      </c>
      <c r="D40" s="28">
        <v>340531955.51722813</v>
      </c>
      <c r="E40" s="29">
        <v>2.5999999999999999E-2</v>
      </c>
      <c r="F40" s="30">
        <f t="shared" ref="F40:F57" si="1">D40*E40</f>
        <v>8853830.8434479311</v>
      </c>
    </row>
    <row r="41" spans="1:6" x14ac:dyDescent="0.25">
      <c r="A41" s="26" t="s">
        <v>15</v>
      </c>
      <c r="B41" s="22">
        <v>137342526.08832002</v>
      </c>
      <c r="C41" s="27">
        <v>43793</v>
      </c>
      <c r="D41" s="28">
        <v>113994296.65330561</v>
      </c>
      <c r="E41" s="29">
        <v>2.5999999999999999E-2</v>
      </c>
      <c r="F41" s="30">
        <f t="shared" si="1"/>
        <v>2963851.7129859454</v>
      </c>
    </row>
    <row r="42" spans="1:6" x14ac:dyDescent="0.25">
      <c r="A42" s="21" t="s">
        <v>16</v>
      </c>
      <c r="B42" s="22">
        <v>284290143.80781901</v>
      </c>
      <c r="C42" s="27">
        <v>43819</v>
      </c>
      <c r="D42" s="28">
        <v>284290143.80781901</v>
      </c>
      <c r="E42" s="29">
        <v>2.5999999999999999E-2</v>
      </c>
      <c r="F42" s="30">
        <f t="shared" si="1"/>
        <v>7391543.7390032941</v>
      </c>
    </row>
    <row r="43" spans="1:6" x14ac:dyDescent="0.25">
      <c r="A43" s="21" t="s">
        <v>17</v>
      </c>
      <c r="B43" s="22">
        <v>381845267.132936</v>
      </c>
      <c r="C43" s="27">
        <v>43818</v>
      </c>
      <c r="D43" s="28">
        <v>381845267.132936</v>
      </c>
      <c r="E43" s="29">
        <v>2.5999999999999999E-2</v>
      </c>
      <c r="F43" s="30">
        <f t="shared" si="1"/>
        <v>9927976.9454563353</v>
      </c>
    </row>
    <row r="44" spans="1:6" x14ac:dyDescent="0.25">
      <c r="A44" s="21" t="s">
        <v>18</v>
      </c>
      <c r="B44" s="22">
        <v>299841979.04728991</v>
      </c>
      <c r="C44" s="27">
        <v>43721</v>
      </c>
      <c r="D44" s="28">
        <v>299841979.04728991</v>
      </c>
      <c r="E44" s="29">
        <v>2.5999999999999999E-2</v>
      </c>
      <c r="F44" s="30">
        <f t="shared" si="1"/>
        <v>7795891.4552295376</v>
      </c>
    </row>
    <row r="45" spans="1:6" x14ac:dyDescent="0.25">
      <c r="A45" s="21" t="s">
        <v>19</v>
      </c>
      <c r="B45" s="22">
        <v>488061344.78572994</v>
      </c>
      <c r="C45" s="27">
        <v>43857</v>
      </c>
      <c r="D45" s="28">
        <v>488061344.78572994</v>
      </c>
      <c r="E45" s="29">
        <v>2.5999999999999999E-2</v>
      </c>
      <c r="F45" s="30">
        <f t="shared" si="1"/>
        <v>12689594.964428978</v>
      </c>
    </row>
    <row r="46" spans="1:6" x14ac:dyDescent="0.25">
      <c r="A46" s="21" t="s">
        <v>20</v>
      </c>
      <c r="B46" s="22">
        <v>232351885.43164396</v>
      </c>
      <c r="C46" s="27">
        <v>43886</v>
      </c>
      <c r="D46" s="28">
        <v>232351885.43164396</v>
      </c>
      <c r="E46" s="29">
        <v>2.5999999999999999E-2</v>
      </c>
      <c r="F46" s="30">
        <f t="shared" si="1"/>
        <v>6041149.0212227432</v>
      </c>
    </row>
    <row r="47" spans="1:6" x14ac:dyDescent="0.25">
      <c r="A47" s="21" t="s">
        <v>21</v>
      </c>
      <c r="B47" s="22">
        <v>116455001.969763</v>
      </c>
      <c r="C47" s="27">
        <v>43786</v>
      </c>
      <c r="D47" s="28">
        <v>116455001.969763</v>
      </c>
      <c r="E47" s="29">
        <v>2.5999999999999999E-2</v>
      </c>
      <c r="F47" s="30">
        <f t="shared" si="1"/>
        <v>3027830.0512138377</v>
      </c>
    </row>
    <row r="48" spans="1:6" x14ac:dyDescent="0.25">
      <c r="A48" s="21" t="s">
        <v>22</v>
      </c>
      <c r="B48" s="22">
        <v>320425731.50698203</v>
      </c>
      <c r="C48" s="27">
        <v>43755</v>
      </c>
      <c r="D48" s="28">
        <v>245446110.33434823</v>
      </c>
      <c r="E48" s="29">
        <v>2.5999999999999999E-2</v>
      </c>
      <c r="F48" s="30">
        <f t="shared" si="1"/>
        <v>6381598.8686930537</v>
      </c>
    </row>
    <row r="49" spans="1:6" x14ac:dyDescent="0.25">
      <c r="A49" s="21" t="s">
        <v>23</v>
      </c>
      <c r="B49" s="22">
        <v>417996451.87691104</v>
      </c>
      <c r="C49" s="27">
        <v>43717</v>
      </c>
      <c r="D49" s="28">
        <v>417996451.87691104</v>
      </c>
      <c r="E49" s="29">
        <v>2.5999999999999999E-2</v>
      </c>
      <c r="F49" s="30">
        <f t="shared" si="1"/>
        <v>10867907.748799687</v>
      </c>
    </row>
    <row r="50" spans="1:6" x14ac:dyDescent="0.25">
      <c r="A50" s="21" t="s">
        <v>24</v>
      </c>
      <c r="B50" s="22">
        <v>87580282.209985003</v>
      </c>
      <c r="C50" s="27">
        <v>43717</v>
      </c>
      <c r="D50" s="28">
        <v>87580282.209985003</v>
      </c>
      <c r="E50" s="29">
        <v>2.5999999999999999E-2</v>
      </c>
      <c r="F50" s="30">
        <f t="shared" si="1"/>
        <v>2277087.3374596098</v>
      </c>
    </row>
    <row r="51" spans="1:6" x14ac:dyDescent="0.25">
      <c r="A51" s="21" t="s">
        <v>25</v>
      </c>
      <c r="B51" s="22">
        <v>476695440.55833393</v>
      </c>
      <c r="C51" s="27">
        <v>44105</v>
      </c>
      <c r="D51" s="28">
        <v>476695440.55833393</v>
      </c>
      <c r="E51" s="29">
        <v>2.5999999999999999E-2</v>
      </c>
      <c r="F51" s="30">
        <f t="shared" si="1"/>
        <v>12394081.454516681</v>
      </c>
    </row>
    <row r="52" spans="1:6" x14ac:dyDescent="0.25">
      <c r="A52" s="21" t="s">
        <v>26</v>
      </c>
      <c r="B52" s="22">
        <v>176149055.49495998</v>
      </c>
      <c r="C52" s="27">
        <v>44166</v>
      </c>
      <c r="D52" s="28">
        <v>176149055.49495998</v>
      </c>
      <c r="E52" s="29">
        <v>2.5999999999999999E-2</v>
      </c>
      <c r="F52" s="30">
        <f t="shared" si="1"/>
        <v>4579875.4428689592</v>
      </c>
    </row>
    <row r="53" spans="1:6" x14ac:dyDescent="0.25">
      <c r="A53" s="21" t="s">
        <v>27</v>
      </c>
      <c r="B53" s="22">
        <v>811935704.30582023</v>
      </c>
      <c r="C53" s="27">
        <v>44182</v>
      </c>
      <c r="D53" s="28">
        <v>811935704.30582023</v>
      </c>
      <c r="E53" s="29">
        <v>2.5999999999999999E-2</v>
      </c>
      <c r="F53" s="30">
        <f t="shared" si="1"/>
        <v>21110328.311951324</v>
      </c>
    </row>
    <row r="54" spans="1:6" x14ac:dyDescent="0.25">
      <c r="A54" s="21" t="s">
        <v>28</v>
      </c>
      <c r="B54" s="22">
        <v>749501075.10266995</v>
      </c>
      <c r="C54" s="27">
        <v>44196</v>
      </c>
      <c r="D54" s="28">
        <v>749501075.10266995</v>
      </c>
      <c r="E54" s="29">
        <v>2.5999999999999999E-2</v>
      </c>
      <c r="F54" s="30">
        <f t="shared" si="1"/>
        <v>19487027.952669419</v>
      </c>
    </row>
    <row r="55" spans="1:6" x14ac:dyDescent="0.25">
      <c r="A55" s="21" t="s">
        <v>29</v>
      </c>
      <c r="B55" s="22">
        <v>819429662.53937018</v>
      </c>
      <c r="C55" s="27">
        <v>44136</v>
      </c>
      <c r="D55" s="28">
        <v>819429662.53937018</v>
      </c>
      <c r="E55" s="29">
        <v>2.5999999999999999E-2</v>
      </c>
      <c r="F55" s="30">
        <f t="shared" si="1"/>
        <v>21305171.226023622</v>
      </c>
    </row>
    <row r="56" spans="1:6" x14ac:dyDescent="0.25">
      <c r="A56" s="21" t="s">
        <v>30</v>
      </c>
      <c r="B56" s="22">
        <v>847123794.62236404</v>
      </c>
      <c r="C56" s="27">
        <v>44136</v>
      </c>
      <c r="D56" s="28">
        <v>847123794.62236404</v>
      </c>
      <c r="E56" s="29">
        <v>2.5999999999999999E-2</v>
      </c>
      <c r="F56" s="30">
        <f t="shared" si="1"/>
        <v>22025218.660181463</v>
      </c>
    </row>
    <row r="57" spans="1:6" x14ac:dyDescent="0.25">
      <c r="A57" s="21" t="s">
        <v>31</v>
      </c>
      <c r="B57" s="22">
        <v>847123794.62236404</v>
      </c>
      <c r="C57" s="27">
        <v>44136</v>
      </c>
      <c r="D57" s="28">
        <v>847123794.62236404</v>
      </c>
      <c r="E57" s="29">
        <v>2.5999999999999999E-2</v>
      </c>
      <c r="F57" s="30">
        <f t="shared" si="1"/>
        <v>22025218.660181463</v>
      </c>
    </row>
    <row r="58" spans="1:6" x14ac:dyDescent="0.25">
      <c r="A58" s="31" t="s">
        <v>32</v>
      </c>
      <c r="B58" s="32">
        <f>SUM(B40:B57)</f>
        <v>7865503509.1700315</v>
      </c>
      <c r="C58" s="32"/>
      <c r="D58" s="32">
        <f>SUM(D40:D57)</f>
        <v>7736353246.0128422</v>
      </c>
      <c r="E58" s="23"/>
      <c r="F58" s="33">
        <f>SUM(F40:F57)</f>
        <v>201145184.39633387</v>
      </c>
    </row>
    <row r="59" spans="1:6" ht="13" x14ac:dyDescent="0.3">
      <c r="A59" s="34"/>
      <c r="B59" s="35"/>
      <c r="C59" s="35"/>
      <c r="D59" s="28">
        <v>0</v>
      </c>
      <c r="E59" s="23"/>
      <c r="F59" s="36"/>
    </row>
    <row r="60" spans="1:6" ht="13.5" thickBot="1" x14ac:dyDescent="0.35">
      <c r="A60" s="37" t="s">
        <v>33</v>
      </c>
      <c r="B60" s="22"/>
      <c r="C60" s="27"/>
      <c r="D60" s="23"/>
      <c r="E60" s="23"/>
      <c r="F60" s="38">
        <f>+F58</f>
        <v>201145184.39633387</v>
      </c>
    </row>
    <row r="61" spans="1:6" ht="13.5" thickTop="1" x14ac:dyDescent="0.3">
      <c r="A61" s="39"/>
      <c r="B61" s="40"/>
      <c r="C61" s="40"/>
      <c r="D61" s="41"/>
      <c r="E61" s="41"/>
      <c r="F61" s="42"/>
    </row>
    <row r="63" spans="1:6" x14ac:dyDescent="0.25">
      <c r="E63" s="3" t="s">
        <v>35</v>
      </c>
      <c r="F63" s="43">
        <f>F60-F32</f>
        <v>7736353.2460128069</v>
      </c>
    </row>
    <row r="64" spans="1:6" x14ac:dyDescent="0.25">
      <c r="E64" s="3" t="s">
        <v>36</v>
      </c>
      <c r="F64" s="44">
        <v>7.8111041399714837E-2</v>
      </c>
    </row>
    <row r="65" spans="5:6" x14ac:dyDescent="0.25">
      <c r="E65" s="3" t="s">
        <v>37</v>
      </c>
      <c r="F65" s="43">
        <f>F64*F63</f>
        <v>604294.60868212464</v>
      </c>
    </row>
    <row r="66" spans="5:6" x14ac:dyDescent="0.25">
      <c r="E66" s="3" t="s">
        <v>38</v>
      </c>
      <c r="F66" s="45">
        <v>0.21</v>
      </c>
    </row>
    <row r="67" spans="5:6" ht="13" thickBot="1" x14ac:dyDescent="0.3">
      <c r="E67" s="3" t="s">
        <v>39</v>
      </c>
      <c r="F67" s="46">
        <f>F65/(1-F66)</f>
        <v>764929.88440775266</v>
      </c>
    </row>
    <row r="68" spans="5:6" x14ac:dyDescent="0.25">
      <c r="E68" s="3"/>
    </row>
  </sheetData>
  <mergeCells count="3">
    <mergeCell ref="A2:F2"/>
    <mergeCell ref="A3:F3"/>
    <mergeCell ref="A4:F4"/>
  </mergeCells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2021-06-01T07:00:00+00:00</OpenedDate>
    <SignificantOrder xmlns="dc463f71-b30c-4ab2-9473-d307f9d35888">false</SignificantOrder>
    <Date1 xmlns="dc463f71-b30c-4ab2-9473-d307f9d35888">2021-11-05T07:00:00+00:00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210402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5496B786F0A14893A891A742F8A901" ma:contentTypeVersion="36" ma:contentTypeDescription="" ma:contentTypeScope="" ma:versionID="7c95c7844c66076126e09ee876f082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309C3-1D12-43A2-B0ED-C6B006821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DD026-F446-499F-A6CD-2E310B129848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9720bb0e-f1e9-4797-b092-7e5c1491b50b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D02DA7-10E8-4FC9-B651-E2C94659F3D8}"/>
</file>

<file path=customXml/itemProps4.xml><?xml version="1.0" encoding="utf-8"?>
<ds:datastoreItem xmlns:ds="http://schemas.openxmlformats.org/officeDocument/2006/customXml" ds:itemID="{7FD7174D-8A8F-4714-9FCF-884962624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McCoy</dc:creator>
  <cp:lastModifiedBy>Penfield, Mary</cp:lastModifiedBy>
  <cp:lastPrinted>2021-11-05T19:57:19Z</cp:lastPrinted>
  <dcterms:created xsi:type="dcterms:W3CDTF">2021-10-07T20:02:22Z</dcterms:created>
  <dcterms:modified xsi:type="dcterms:W3CDTF">2021-11-05T19:59:06Z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0x0101006E56B4D1795A2E4DB2F0B01679ED314A00575496B786F0A14893A891A742F8A901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