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\"/>
    </mc:Choice>
  </mc:AlternateContent>
  <bookViews>
    <workbookView xWindow="0" yWindow="0" windowWidth="25200" windowHeight="10950"/>
  </bookViews>
  <sheets>
    <sheet name="SEF-25 (BR-01) p1-2" sheetId="1" r:id="rId1"/>
    <sheet name="SEF-25 (BR-01) p3-4" sheetId="2" r:id="rId2"/>
    <sheet name="SEF-25 (BR-01) p5-6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'SEF-25 (BR-01) p1-2'!$A$6:$L$65</definedName>
    <definedName name="_xlnm._FilterDatabase" localSheetId="1" hidden="1">'SEF-25 (BR-01) p3-4'!$A$6:$L$62</definedName>
    <definedName name="_xlnm._FilterDatabase" localSheetId="2" hidden="1">'SEF-25 (BR-01) p5-6'!$A$6:$L$64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'[4]Named Ranges'!$C$4</definedName>
    <definedName name="CASE_E">'[5]Named Ranges E'!$C$4</definedName>
    <definedName name="CBWorkbookPriority">-2060790043</definedName>
    <definedName name="Comp">'[4]Named Ranges'!$C$8</definedName>
    <definedName name="Comp_E">'[5]Named Ranges E'!$C$8</definedName>
    <definedName name="DOCKETNUMBER">'[4]Named Ranges'!$C$6</definedName>
    <definedName name="DOCKETNUMBER_E">'[5]Named Ranges E'!$C$6</definedName>
    <definedName name="FIT">'[4]Named Ranges'!$C$3</definedName>
    <definedName name="FIT_E">'[5]Named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'SEF-25 (BR-01) p1-2'!$A$1:$L$65</definedName>
    <definedName name="_xlnm.Print_Area" localSheetId="1">'SEF-25 (BR-01) p3-4'!$A$1:$L$62</definedName>
    <definedName name="_xlnm.Print_Area" localSheetId="2">'SEF-25 (BR-01) p5-6'!$A$1:$L$64</definedName>
    <definedName name="_xlnm.Print_Titles" localSheetId="0">'SEF-25 (BR-01) p1-2'!$1:$7</definedName>
    <definedName name="_xlnm.Print_Titles" localSheetId="1">'SEF-25 (BR-01) p3-4'!$1:$7</definedName>
    <definedName name="_xlnm.Print_Titles" localSheetId="2">'SEF-25 (BR-01) p5-6'!$1:$7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'[4]Named Ranges'!$C$5</definedName>
    <definedName name="TESTYEAR_E">'[5]Named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L54" i="3"/>
  <c r="K54" i="3"/>
  <c r="J54" i="3"/>
  <c r="L53" i="3"/>
  <c r="K53" i="3"/>
  <c r="J53" i="3"/>
  <c r="J52" i="3"/>
  <c r="H52" i="3"/>
  <c r="K52" i="3" s="1"/>
  <c r="G52" i="3"/>
  <c r="H51" i="3"/>
  <c r="G51" i="3"/>
  <c r="H50" i="3"/>
  <c r="G50" i="3"/>
  <c r="H49" i="3"/>
  <c r="G49" i="3"/>
  <c r="I49" i="3" s="1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E34" i="3"/>
  <c r="H33" i="3"/>
  <c r="G33" i="3"/>
  <c r="H32" i="3"/>
  <c r="G32" i="3"/>
  <c r="H31" i="3"/>
  <c r="G31" i="3"/>
  <c r="K30" i="3"/>
  <c r="J30" i="3"/>
  <c r="H29" i="3"/>
  <c r="G29" i="3"/>
  <c r="H28" i="3"/>
  <c r="I28" i="3" s="1"/>
  <c r="G28" i="3"/>
  <c r="H27" i="3"/>
  <c r="G27" i="3"/>
  <c r="H26" i="3"/>
  <c r="G26" i="3"/>
  <c r="H25" i="3"/>
  <c r="G25" i="3"/>
  <c r="H24" i="3"/>
  <c r="G24" i="3"/>
  <c r="H23" i="3"/>
  <c r="G23" i="3"/>
  <c r="A23" i="3"/>
  <c r="A24" i="3" s="1"/>
  <c r="A25" i="3" s="1"/>
  <c r="A26" i="3" s="1"/>
  <c r="A27" i="3" s="1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H9" i="3"/>
  <c r="G9" i="3"/>
  <c r="H8" i="3"/>
  <c r="G8" i="3"/>
  <c r="I8" i="3" s="1"/>
  <c r="G3" i="3"/>
  <c r="G2" i="3"/>
  <c r="I60" i="2"/>
  <c r="I58" i="2"/>
  <c r="I57" i="2"/>
  <c r="L54" i="2"/>
  <c r="K54" i="2"/>
  <c r="J54" i="2"/>
  <c r="L53" i="2"/>
  <c r="K53" i="2"/>
  <c r="J53" i="2"/>
  <c r="L52" i="2"/>
  <c r="K52" i="2"/>
  <c r="J52" i="2"/>
  <c r="H51" i="2"/>
  <c r="G51" i="2"/>
  <c r="E51" i="2"/>
  <c r="K51" i="2" s="1"/>
  <c r="H50" i="2"/>
  <c r="G50" i="2"/>
  <c r="E50" i="2"/>
  <c r="H49" i="2"/>
  <c r="G49" i="2"/>
  <c r="H48" i="2"/>
  <c r="G48" i="2"/>
  <c r="D48" i="2"/>
  <c r="H47" i="2"/>
  <c r="G47" i="2"/>
  <c r="H46" i="2"/>
  <c r="G46" i="2"/>
  <c r="D46" i="2"/>
  <c r="H45" i="2"/>
  <c r="G45" i="2"/>
  <c r="H44" i="2"/>
  <c r="G44" i="2"/>
  <c r="D44" i="2"/>
  <c r="H43" i="2"/>
  <c r="G43" i="2"/>
  <c r="H42" i="2"/>
  <c r="G42" i="2"/>
  <c r="D42" i="2"/>
  <c r="A42" i="2"/>
  <c r="A43" i="2" s="1"/>
  <c r="A44" i="2" s="1"/>
  <c r="A45" i="2" s="1"/>
  <c r="A46" i="2" s="1"/>
  <c r="A47" i="2" s="1"/>
  <c r="A48" i="2" s="1"/>
  <c r="A49" i="2" s="1"/>
  <c r="H41" i="2"/>
  <c r="G41" i="2"/>
  <c r="H40" i="2"/>
  <c r="G40" i="2"/>
  <c r="H39" i="2"/>
  <c r="G39" i="2"/>
  <c r="H38" i="2"/>
  <c r="G38" i="2"/>
  <c r="A38" i="2"/>
  <c r="A39" i="2" s="1"/>
  <c r="H37" i="2"/>
  <c r="G37" i="2"/>
  <c r="H36" i="2"/>
  <c r="G36" i="2"/>
  <c r="A36" i="2"/>
  <c r="H35" i="2"/>
  <c r="G35" i="2"/>
  <c r="H34" i="2"/>
  <c r="G34" i="2"/>
  <c r="H33" i="2"/>
  <c r="G33" i="2"/>
  <c r="H32" i="2"/>
  <c r="G32" i="2"/>
  <c r="H31" i="2"/>
  <c r="G31" i="2"/>
  <c r="L30" i="2"/>
  <c r="K30" i="2"/>
  <c r="J30" i="2"/>
  <c r="H29" i="2"/>
  <c r="G29" i="2"/>
  <c r="H28" i="2"/>
  <c r="G28" i="2"/>
  <c r="H27" i="2"/>
  <c r="G27" i="2"/>
  <c r="H26" i="2"/>
  <c r="G26" i="2"/>
  <c r="H25" i="2"/>
  <c r="G25" i="2"/>
  <c r="H24" i="2"/>
  <c r="G24" i="2"/>
  <c r="A24" i="2"/>
  <c r="A25" i="2" s="1"/>
  <c r="A26" i="2" s="1"/>
  <c r="A27" i="2" s="1"/>
  <c r="H23" i="2"/>
  <c r="G23" i="2"/>
  <c r="A23" i="2"/>
  <c r="H22" i="2"/>
  <c r="G22" i="2"/>
  <c r="H21" i="2"/>
  <c r="G21" i="2"/>
  <c r="H20" i="2"/>
  <c r="G20" i="2"/>
  <c r="E20" i="2"/>
  <c r="H19" i="2"/>
  <c r="G19" i="2"/>
  <c r="H18" i="2"/>
  <c r="G18" i="2"/>
  <c r="E18" i="2"/>
  <c r="H17" i="2"/>
  <c r="G17" i="2"/>
  <c r="H16" i="2"/>
  <c r="G16" i="2"/>
  <c r="H15" i="2"/>
  <c r="G15" i="2"/>
  <c r="J15" i="2" s="1"/>
  <c r="D15" i="2"/>
  <c r="H14" i="2"/>
  <c r="G14" i="2"/>
  <c r="H13" i="2"/>
  <c r="G13" i="2"/>
  <c r="J13" i="2" s="1"/>
  <c r="D13" i="2"/>
  <c r="H12" i="2"/>
  <c r="G12" i="2"/>
  <c r="H11" i="2"/>
  <c r="G11" i="2"/>
  <c r="J11" i="2" s="1"/>
  <c r="D11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H10" i="2"/>
  <c r="G10" i="2"/>
  <c r="A10" i="2"/>
  <c r="H9" i="2"/>
  <c r="H55" i="2" s="1"/>
  <c r="H56" i="2" s="1"/>
  <c r="G9" i="2"/>
  <c r="J9" i="2" s="1"/>
  <c r="D9" i="2"/>
  <c r="H8" i="2"/>
  <c r="K8" i="2" s="1"/>
  <c r="G8" i="2"/>
  <c r="E8" i="2"/>
  <c r="G3" i="2"/>
  <c r="F62" i="1"/>
  <c r="L60" i="1"/>
  <c r="F60" i="1"/>
  <c r="I59" i="1"/>
  <c r="L59" i="1" s="1"/>
  <c r="F59" i="1"/>
  <c r="F58" i="3" s="1"/>
  <c r="K53" i="1"/>
  <c r="H53" i="1"/>
  <c r="G53" i="1"/>
  <c r="J53" i="1" s="1"/>
  <c r="E53" i="1"/>
  <c r="E51" i="3" s="1"/>
  <c r="D53" i="1"/>
  <c r="H52" i="1"/>
  <c r="K52" i="1" s="1"/>
  <c r="G52" i="1"/>
  <c r="J52" i="1" s="1"/>
  <c r="E52" i="1"/>
  <c r="E50" i="3" s="1"/>
  <c r="K50" i="3" s="1"/>
  <c r="D52" i="1"/>
  <c r="I51" i="1"/>
  <c r="H51" i="1"/>
  <c r="K51" i="1" s="1"/>
  <c r="G51" i="1"/>
  <c r="J51" i="1" s="1"/>
  <c r="E51" i="1"/>
  <c r="E49" i="3" s="1"/>
  <c r="D51" i="1"/>
  <c r="F51" i="1" s="1"/>
  <c r="K50" i="1"/>
  <c r="H50" i="1"/>
  <c r="G50" i="1"/>
  <c r="J50" i="1" s="1"/>
  <c r="E50" i="1"/>
  <c r="D50" i="1"/>
  <c r="D48" i="3" s="1"/>
  <c r="I49" i="1"/>
  <c r="H49" i="1"/>
  <c r="K49" i="1" s="1"/>
  <c r="G49" i="1"/>
  <c r="J49" i="1" s="1"/>
  <c r="E49" i="1"/>
  <c r="E47" i="3" s="1"/>
  <c r="D49" i="1"/>
  <c r="F49" i="1" s="1"/>
  <c r="K48" i="1"/>
  <c r="H48" i="1"/>
  <c r="G48" i="1"/>
  <c r="J48" i="1" s="1"/>
  <c r="E48" i="1"/>
  <c r="D48" i="1"/>
  <c r="D46" i="3" s="1"/>
  <c r="I47" i="1"/>
  <c r="H47" i="1"/>
  <c r="K47" i="1" s="1"/>
  <c r="G47" i="1"/>
  <c r="J47" i="1" s="1"/>
  <c r="E47" i="1"/>
  <c r="E45" i="3" s="1"/>
  <c r="D47" i="1"/>
  <c r="F47" i="1" s="1"/>
  <c r="K46" i="1"/>
  <c r="H46" i="1"/>
  <c r="G46" i="1"/>
  <c r="J46" i="1" s="1"/>
  <c r="E46" i="1"/>
  <c r="D46" i="1"/>
  <c r="D44" i="3" s="1"/>
  <c r="I45" i="1"/>
  <c r="H45" i="1"/>
  <c r="K45" i="1" s="1"/>
  <c r="G45" i="1"/>
  <c r="J45" i="1" s="1"/>
  <c r="E45" i="1"/>
  <c r="E43" i="3" s="1"/>
  <c r="D45" i="1"/>
  <c r="F45" i="1" s="1"/>
  <c r="K44" i="1"/>
  <c r="H44" i="1"/>
  <c r="G44" i="1"/>
  <c r="J44" i="1" s="1"/>
  <c r="E44" i="1"/>
  <c r="D44" i="1"/>
  <c r="D42" i="3" s="1"/>
  <c r="A44" i="1"/>
  <c r="A45" i="1" s="1"/>
  <c r="A46" i="1" s="1"/>
  <c r="A47" i="1" s="1"/>
  <c r="A48" i="1" s="1"/>
  <c r="A49" i="1" s="1"/>
  <c r="A50" i="1" s="1"/>
  <c r="A51" i="1" s="1"/>
  <c r="I43" i="1"/>
  <c r="H43" i="1"/>
  <c r="K43" i="1" s="1"/>
  <c r="G43" i="1"/>
  <c r="J43" i="1" s="1"/>
  <c r="E43" i="1"/>
  <c r="E41" i="3" s="1"/>
  <c r="D43" i="1"/>
  <c r="F43" i="1" s="1"/>
  <c r="J42" i="1"/>
  <c r="H42" i="1"/>
  <c r="K42" i="1" s="1"/>
  <c r="G42" i="1"/>
  <c r="E42" i="1"/>
  <c r="D42" i="1"/>
  <c r="K41" i="1"/>
  <c r="H41" i="1"/>
  <c r="G41" i="1"/>
  <c r="J41" i="1" s="1"/>
  <c r="E41" i="1"/>
  <c r="D41" i="1"/>
  <c r="A41" i="1"/>
  <c r="I40" i="1"/>
  <c r="H40" i="1"/>
  <c r="K40" i="1" s="1"/>
  <c r="G40" i="1"/>
  <c r="J40" i="1" s="1"/>
  <c r="E40" i="1"/>
  <c r="D40" i="1"/>
  <c r="F40" i="1" s="1"/>
  <c r="A40" i="1"/>
  <c r="K39" i="1"/>
  <c r="H39" i="1"/>
  <c r="G39" i="1"/>
  <c r="J39" i="1" s="1"/>
  <c r="E39" i="1"/>
  <c r="D39" i="1"/>
  <c r="H38" i="1"/>
  <c r="K38" i="1" s="1"/>
  <c r="G38" i="1"/>
  <c r="J38" i="1" s="1"/>
  <c r="E38" i="1"/>
  <c r="D38" i="1"/>
  <c r="I37" i="1"/>
  <c r="H37" i="1"/>
  <c r="K37" i="1" s="1"/>
  <c r="G37" i="1"/>
  <c r="J37" i="1" s="1"/>
  <c r="E37" i="1"/>
  <c r="D37" i="1"/>
  <c r="F37" i="1" s="1"/>
  <c r="K36" i="1"/>
  <c r="H36" i="1"/>
  <c r="G36" i="1"/>
  <c r="J36" i="1" s="1"/>
  <c r="E36" i="1"/>
  <c r="E34" i="2" s="1"/>
  <c r="D36" i="1"/>
  <c r="I35" i="1"/>
  <c r="H35" i="1"/>
  <c r="K35" i="1" s="1"/>
  <c r="G35" i="1"/>
  <c r="J35" i="1" s="1"/>
  <c r="E35" i="1"/>
  <c r="D35" i="1"/>
  <c r="F35" i="1" s="1"/>
  <c r="K34" i="1"/>
  <c r="H34" i="1"/>
  <c r="G34" i="1"/>
  <c r="J34" i="1" s="1"/>
  <c r="E34" i="1"/>
  <c r="D34" i="1"/>
  <c r="A34" i="1"/>
  <c r="A32" i="2" s="1"/>
  <c r="I33" i="1"/>
  <c r="H33" i="1"/>
  <c r="K33" i="1" s="1"/>
  <c r="G33" i="1"/>
  <c r="J33" i="1" s="1"/>
  <c r="E33" i="1"/>
  <c r="E31" i="3" s="1"/>
  <c r="D33" i="1"/>
  <c r="F33" i="1" s="1"/>
  <c r="A33" i="1"/>
  <c r="A31" i="2" s="1"/>
  <c r="K32" i="1"/>
  <c r="H32" i="1"/>
  <c r="G32" i="1"/>
  <c r="J32" i="1" s="1"/>
  <c r="I31" i="1"/>
  <c r="H31" i="1"/>
  <c r="K31" i="1" s="1"/>
  <c r="G31" i="1"/>
  <c r="J31" i="1" s="1"/>
  <c r="E31" i="1"/>
  <c r="D31" i="1"/>
  <c r="F31" i="1" s="1"/>
  <c r="J28" i="1"/>
  <c r="H28" i="1"/>
  <c r="K28" i="1" s="1"/>
  <c r="G28" i="1"/>
  <c r="E28" i="1"/>
  <c r="D28" i="1"/>
  <c r="K27" i="1"/>
  <c r="H27" i="1"/>
  <c r="G27" i="1"/>
  <c r="J27" i="1" s="1"/>
  <c r="E27" i="1"/>
  <c r="E27" i="3" s="1"/>
  <c r="K27" i="3" s="1"/>
  <c r="D27" i="1"/>
  <c r="D27" i="3" s="1"/>
  <c r="I26" i="1"/>
  <c r="H26" i="1"/>
  <c r="K26" i="1" s="1"/>
  <c r="G26" i="1"/>
  <c r="J26" i="1" s="1"/>
  <c r="E26" i="1"/>
  <c r="D26" i="1"/>
  <c r="F26" i="1" s="1"/>
  <c r="K25" i="1"/>
  <c r="H25" i="1"/>
  <c r="G25" i="1"/>
  <c r="J25" i="1" s="1"/>
  <c r="E25" i="1"/>
  <c r="E25" i="3" s="1"/>
  <c r="K25" i="3" s="1"/>
  <c r="D25" i="1"/>
  <c r="D25" i="3" s="1"/>
  <c r="I24" i="1"/>
  <c r="H24" i="1"/>
  <c r="K24" i="1" s="1"/>
  <c r="G24" i="1"/>
  <c r="J24" i="1" s="1"/>
  <c r="E24" i="1"/>
  <c r="D24" i="1"/>
  <c r="F24" i="1" s="1"/>
  <c r="K23" i="1"/>
  <c r="H23" i="1"/>
  <c r="G23" i="1"/>
  <c r="J23" i="1" s="1"/>
  <c r="E23" i="1"/>
  <c r="E23" i="3" s="1"/>
  <c r="K23" i="3" s="1"/>
  <c r="D23" i="1"/>
  <c r="D23" i="3" s="1"/>
  <c r="A23" i="1"/>
  <c r="A24" i="1" s="1"/>
  <c r="A25" i="1" s="1"/>
  <c r="A26" i="1" s="1"/>
  <c r="A27" i="1" s="1"/>
  <c r="I22" i="1"/>
  <c r="H22" i="1"/>
  <c r="K22" i="1" s="1"/>
  <c r="G22" i="1"/>
  <c r="J22" i="1" s="1"/>
  <c r="E22" i="1"/>
  <c r="D22" i="1"/>
  <c r="F22" i="1" s="1"/>
  <c r="J21" i="1"/>
  <c r="H21" i="1"/>
  <c r="K21" i="1" s="1"/>
  <c r="G21" i="1"/>
  <c r="E21" i="1"/>
  <c r="D21" i="1"/>
  <c r="D21" i="3" s="1"/>
  <c r="J21" i="3" s="1"/>
  <c r="H20" i="1"/>
  <c r="K20" i="1" s="1"/>
  <c r="G20" i="1"/>
  <c r="J20" i="1" s="1"/>
  <c r="E20" i="1"/>
  <c r="E20" i="3" s="1"/>
  <c r="D20" i="1"/>
  <c r="J19" i="1"/>
  <c r="H19" i="1"/>
  <c r="K19" i="1" s="1"/>
  <c r="G19" i="1"/>
  <c r="E19" i="1"/>
  <c r="D19" i="1"/>
  <c r="D19" i="3" s="1"/>
  <c r="J19" i="3" s="1"/>
  <c r="H18" i="1"/>
  <c r="K18" i="1" s="1"/>
  <c r="G18" i="1"/>
  <c r="J18" i="1" s="1"/>
  <c r="E18" i="1"/>
  <c r="E18" i="3" s="1"/>
  <c r="D18" i="1"/>
  <c r="J17" i="1"/>
  <c r="H17" i="1"/>
  <c r="K17" i="1" s="1"/>
  <c r="G17" i="1"/>
  <c r="E17" i="1"/>
  <c r="D17" i="1"/>
  <c r="D17" i="3" s="1"/>
  <c r="J17" i="3" s="1"/>
  <c r="H16" i="1"/>
  <c r="K16" i="1" s="1"/>
  <c r="G16" i="1"/>
  <c r="J16" i="1" s="1"/>
  <c r="E16" i="1"/>
  <c r="E16" i="3" s="1"/>
  <c r="D16" i="1"/>
  <c r="D16" i="3" s="1"/>
  <c r="J16" i="3" s="1"/>
  <c r="J15" i="1"/>
  <c r="H15" i="1"/>
  <c r="K15" i="1" s="1"/>
  <c r="G15" i="1"/>
  <c r="E15" i="1"/>
  <c r="E15" i="3" s="1"/>
  <c r="D15" i="1"/>
  <c r="D15" i="3" s="1"/>
  <c r="J15" i="3" s="1"/>
  <c r="H14" i="1"/>
  <c r="K14" i="1" s="1"/>
  <c r="G14" i="1"/>
  <c r="J14" i="1" s="1"/>
  <c r="E14" i="1"/>
  <c r="E14" i="3" s="1"/>
  <c r="D14" i="1"/>
  <c r="D14" i="3" s="1"/>
  <c r="J14" i="3" s="1"/>
  <c r="J13" i="1"/>
  <c r="H13" i="1"/>
  <c r="K13" i="1" s="1"/>
  <c r="G13" i="1"/>
  <c r="E13" i="1"/>
  <c r="E13" i="3" s="1"/>
  <c r="D13" i="1"/>
  <c r="D13" i="3" s="1"/>
  <c r="J13" i="3" s="1"/>
  <c r="H12" i="1"/>
  <c r="K12" i="1" s="1"/>
  <c r="G12" i="1"/>
  <c r="J12" i="1" s="1"/>
  <c r="E12" i="1"/>
  <c r="E12" i="3" s="1"/>
  <c r="D12" i="1"/>
  <c r="D12" i="3" s="1"/>
  <c r="J12" i="3" s="1"/>
  <c r="J11" i="1"/>
  <c r="H11" i="1"/>
  <c r="K11" i="1" s="1"/>
  <c r="G11" i="1"/>
  <c r="E11" i="1"/>
  <c r="E11" i="3" s="1"/>
  <c r="D11" i="1"/>
  <c r="D11" i="3" s="1"/>
  <c r="J11" i="3" s="1"/>
  <c r="H10" i="1"/>
  <c r="K10" i="1" s="1"/>
  <c r="G10" i="1"/>
  <c r="J10" i="1" s="1"/>
  <c r="E10" i="1"/>
  <c r="E10" i="3" s="1"/>
  <c r="D10" i="1"/>
  <c r="D10" i="3" s="1"/>
  <c r="A10" i="1"/>
  <c r="A11" i="1" s="1"/>
  <c r="A12" i="1" s="1"/>
  <c r="J9" i="1"/>
  <c r="H9" i="1"/>
  <c r="H57" i="1" s="1"/>
  <c r="H58" i="1" s="1"/>
  <c r="G9" i="1"/>
  <c r="G57" i="1" s="1"/>
  <c r="G58" i="1" s="1"/>
  <c r="E9" i="1"/>
  <c r="E9" i="3" s="1"/>
  <c r="D9" i="1"/>
  <c r="D9" i="3" s="1"/>
  <c r="K8" i="1"/>
  <c r="H8" i="1"/>
  <c r="G8" i="1"/>
  <c r="J8" i="1" s="1"/>
  <c r="E8" i="1"/>
  <c r="E8" i="3" s="1"/>
  <c r="K8" i="3" s="1"/>
  <c r="D8" i="1"/>
  <c r="D8" i="3" s="1"/>
  <c r="J8" i="3" s="1"/>
  <c r="G3" i="1"/>
  <c r="F53" i="1" s="1"/>
  <c r="I2" i="1"/>
  <c r="I2" i="3" s="1"/>
  <c r="F51" i="3" l="1"/>
  <c r="F51" i="2"/>
  <c r="F45" i="3"/>
  <c r="F45" i="2"/>
  <c r="L47" i="1"/>
  <c r="L51" i="1"/>
  <c r="F24" i="3"/>
  <c r="F24" i="2"/>
  <c r="L24" i="1"/>
  <c r="K13" i="2"/>
  <c r="F49" i="3"/>
  <c r="F49" i="2"/>
  <c r="K11" i="2"/>
  <c r="J57" i="1"/>
  <c r="J58" i="1" s="1"/>
  <c r="F22" i="3"/>
  <c r="F22" i="2"/>
  <c r="L22" i="1"/>
  <c r="F29" i="3"/>
  <c r="F29" i="2"/>
  <c r="L31" i="1"/>
  <c r="F33" i="2"/>
  <c r="F33" i="3"/>
  <c r="L35" i="1"/>
  <c r="F43" i="3"/>
  <c r="F43" i="2"/>
  <c r="L45" i="1"/>
  <c r="F47" i="3"/>
  <c r="F47" i="2"/>
  <c r="L49" i="1"/>
  <c r="F35" i="3"/>
  <c r="F35" i="2"/>
  <c r="L37" i="1"/>
  <c r="A35" i="1"/>
  <c r="A33" i="2" s="1"/>
  <c r="A13" i="1"/>
  <c r="A14" i="1" s="1"/>
  <c r="A15" i="1" s="1"/>
  <c r="A16" i="1" s="1"/>
  <c r="A17" i="1" s="1"/>
  <c r="F26" i="3"/>
  <c r="F26" i="2"/>
  <c r="L26" i="1"/>
  <c r="F31" i="3"/>
  <c r="F31" i="2"/>
  <c r="L33" i="1"/>
  <c r="F38" i="3"/>
  <c r="F38" i="2"/>
  <c r="L40" i="1"/>
  <c r="F41" i="3"/>
  <c r="F41" i="2"/>
  <c r="L43" i="1"/>
  <c r="K14" i="2"/>
  <c r="D20" i="3"/>
  <c r="J20" i="3" s="1"/>
  <c r="D20" i="2"/>
  <c r="J20" i="2" s="1"/>
  <c r="F21" i="1"/>
  <c r="D36" i="3"/>
  <c r="J36" i="3" s="1"/>
  <c r="D36" i="2"/>
  <c r="J36" i="2" s="1"/>
  <c r="F42" i="1"/>
  <c r="F61" i="3"/>
  <c r="L61" i="3" s="1"/>
  <c r="F60" i="2"/>
  <c r="L60" i="2" s="1"/>
  <c r="I17" i="2"/>
  <c r="J19" i="2"/>
  <c r="I21" i="2"/>
  <c r="E43" i="2"/>
  <c r="K43" i="2" s="1"/>
  <c r="E45" i="2"/>
  <c r="K45" i="2" s="1"/>
  <c r="I10" i="3"/>
  <c r="J10" i="3"/>
  <c r="G56" i="3"/>
  <c r="K9" i="1"/>
  <c r="K57" i="1" s="1"/>
  <c r="K58" i="1" s="1"/>
  <c r="I10" i="1"/>
  <c r="I12" i="1"/>
  <c r="I14" i="1"/>
  <c r="L14" i="1" s="1"/>
  <c r="I16" i="1"/>
  <c r="L16" i="1" s="1"/>
  <c r="I18" i="1"/>
  <c r="I20" i="1"/>
  <c r="D32" i="3"/>
  <c r="J32" i="3" s="1"/>
  <c r="D32" i="2"/>
  <c r="J32" i="2" s="1"/>
  <c r="D34" i="3"/>
  <c r="D34" i="2"/>
  <c r="J34" i="2" s="1"/>
  <c r="E36" i="3"/>
  <c r="K36" i="3" s="1"/>
  <c r="E36" i="2"/>
  <c r="K36" i="2" s="1"/>
  <c r="I38" i="1"/>
  <c r="D37" i="3"/>
  <c r="J37" i="3" s="1"/>
  <c r="D37" i="2"/>
  <c r="J37" i="2" s="1"/>
  <c r="D39" i="3"/>
  <c r="D39" i="2"/>
  <c r="I52" i="1"/>
  <c r="D51" i="2"/>
  <c r="D51" i="3"/>
  <c r="J51" i="3" s="1"/>
  <c r="L62" i="1"/>
  <c r="I2" i="2"/>
  <c r="E9" i="2"/>
  <c r="I9" i="2"/>
  <c r="E11" i="2"/>
  <c r="I11" i="2"/>
  <c r="E13" i="2"/>
  <c r="I13" i="2"/>
  <c r="E15" i="2"/>
  <c r="K15" i="2" s="1"/>
  <c r="I15" i="2"/>
  <c r="I22" i="2"/>
  <c r="L22" i="2" s="1"/>
  <c r="K23" i="2"/>
  <c r="I27" i="2"/>
  <c r="E31" i="2"/>
  <c r="K31" i="2" s="1"/>
  <c r="I50" i="3"/>
  <c r="I34" i="3"/>
  <c r="I38" i="3"/>
  <c r="L38" i="3" s="1"/>
  <c r="I30" i="3"/>
  <c r="L30" i="3" s="1"/>
  <c r="I26" i="3"/>
  <c r="I42" i="3"/>
  <c r="I22" i="3"/>
  <c r="L22" i="3" s="1"/>
  <c r="I24" i="3"/>
  <c r="K43" i="3"/>
  <c r="F15" i="1"/>
  <c r="D18" i="3"/>
  <c r="J18" i="3" s="1"/>
  <c r="D18" i="2"/>
  <c r="J18" i="2" s="1"/>
  <c r="F19" i="1"/>
  <c r="E22" i="3"/>
  <c r="K22" i="3" s="1"/>
  <c r="E22" i="2"/>
  <c r="K22" i="2" s="1"/>
  <c r="E24" i="3"/>
  <c r="K24" i="3" s="1"/>
  <c r="E24" i="2"/>
  <c r="K24" i="2" s="1"/>
  <c r="E26" i="3"/>
  <c r="K26" i="3" s="1"/>
  <c r="E26" i="2"/>
  <c r="K26" i="2" s="1"/>
  <c r="F28" i="1"/>
  <c r="E29" i="3"/>
  <c r="E29" i="2"/>
  <c r="K29" i="2" s="1"/>
  <c r="E33" i="3"/>
  <c r="E33" i="2"/>
  <c r="E35" i="3"/>
  <c r="K35" i="3" s="1"/>
  <c r="E35" i="2"/>
  <c r="K35" i="2" s="1"/>
  <c r="E38" i="3"/>
  <c r="E38" i="2"/>
  <c r="K38" i="2" s="1"/>
  <c r="D50" i="3"/>
  <c r="D50" i="2"/>
  <c r="J50" i="2" s="1"/>
  <c r="E49" i="2"/>
  <c r="K49" i="2" s="1"/>
  <c r="L49" i="3"/>
  <c r="I8" i="1"/>
  <c r="F10" i="1"/>
  <c r="F12" i="1"/>
  <c r="F14" i="1"/>
  <c r="F16" i="1"/>
  <c r="F18" i="1"/>
  <c r="F20" i="1"/>
  <c r="I23" i="1"/>
  <c r="I25" i="1"/>
  <c r="I27" i="1"/>
  <c r="D28" i="3"/>
  <c r="J28" i="3" s="1"/>
  <c r="D28" i="2"/>
  <c r="I32" i="1"/>
  <c r="L32" i="1" s="1"/>
  <c r="E32" i="3"/>
  <c r="K32" i="3" s="1"/>
  <c r="E32" i="2"/>
  <c r="K32" i="2" s="1"/>
  <c r="I34" i="1"/>
  <c r="I36" i="1"/>
  <c r="F38" i="1"/>
  <c r="E37" i="3"/>
  <c r="K37" i="3" s="1"/>
  <c r="E37" i="2"/>
  <c r="K37" i="2" s="1"/>
  <c r="I39" i="1"/>
  <c r="E39" i="3"/>
  <c r="E39" i="2"/>
  <c r="K39" i="2" s="1"/>
  <c r="I41" i="1"/>
  <c r="D40" i="3"/>
  <c r="D40" i="2"/>
  <c r="J40" i="2" s="1"/>
  <c r="E42" i="3"/>
  <c r="K42" i="3" s="1"/>
  <c r="E42" i="2"/>
  <c r="K42" i="2" s="1"/>
  <c r="I44" i="1"/>
  <c r="E44" i="3"/>
  <c r="K44" i="3" s="1"/>
  <c r="E44" i="2"/>
  <c r="K44" i="2" s="1"/>
  <c r="I46" i="1"/>
  <c r="E46" i="3"/>
  <c r="K46" i="3" s="1"/>
  <c r="E46" i="2"/>
  <c r="K46" i="2" s="1"/>
  <c r="I48" i="1"/>
  <c r="E48" i="3"/>
  <c r="K48" i="3" s="1"/>
  <c r="E48" i="2"/>
  <c r="K48" i="2" s="1"/>
  <c r="I50" i="1"/>
  <c r="F52" i="1"/>
  <c r="I53" i="1"/>
  <c r="L53" i="1" s="1"/>
  <c r="D57" i="1"/>
  <c r="D58" i="1" s="1"/>
  <c r="D10" i="2"/>
  <c r="J10" i="2" s="1"/>
  <c r="D12" i="2"/>
  <c r="J12" i="2" s="1"/>
  <c r="D14" i="2"/>
  <c r="J14" i="2" s="1"/>
  <c r="D16" i="2"/>
  <c r="J16" i="2" s="1"/>
  <c r="D23" i="2"/>
  <c r="J23" i="2" s="1"/>
  <c r="I24" i="2"/>
  <c r="D25" i="2"/>
  <c r="J25" i="2" s="1"/>
  <c r="I26" i="2"/>
  <c r="L26" i="2" s="1"/>
  <c r="D27" i="2"/>
  <c r="I32" i="2"/>
  <c r="K33" i="2"/>
  <c r="J39" i="2"/>
  <c r="I39" i="2"/>
  <c r="J9" i="3"/>
  <c r="K15" i="3"/>
  <c r="I46" i="3"/>
  <c r="I52" i="3"/>
  <c r="L52" i="3" s="1"/>
  <c r="F9" i="1"/>
  <c r="F11" i="1"/>
  <c r="F13" i="1"/>
  <c r="F17" i="1"/>
  <c r="J27" i="2"/>
  <c r="E47" i="2"/>
  <c r="K47" i="2" s="1"/>
  <c r="F57" i="2"/>
  <c r="F8" i="1"/>
  <c r="I9" i="1"/>
  <c r="I11" i="1"/>
  <c r="L11" i="1" s="1"/>
  <c r="I13" i="1"/>
  <c r="L13" i="1" s="1"/>
  <c r="I15" i="1"/>
  <c r="E17" i="3"/>
  <c r="E56" i="3" s="1"/>
  <c r="E57" i="3" s="1"/>
  <c r="E17" i="2"/>
  <c r="K17" i="2" s="1"/>
  <c r="I17" i="1"/>
  <c r="L17" i="1" s="1"/>
  <c r="E19" i="3"/>
  <c r="E19" i="2"/>
  <c r="K19" i="2" s="1"/>
  <c r="I19" i="1"/>
  <c r="L19" i="1" s="1"/>
  <c r="E21" i="3"/>
  <c r="K21" i="3" s="1"/>
  <c r="E21" i="2"/>
  <c r="K21" i="2" s="1"/>
  <c r="I21" i="1"/>
  <c r="D22" i="3"/>
  <c r="D56" i="3" s="1"/>
  <c r="D57" i="3" s="1"/>
  <c r="D22" i="2"/>
  <c r="J22" i="2" s="1"/>
  <c r="F23" i="1"/>
  <c r="D24" i="3"/>
  <c r="D24" i="2"/>
  <c r="J24" i="2" s="1"/>
  <c r="F25" i="1"/>
  <c r="D26" i="3"/>
  <c r="D26" i="2"/>
  <c r="J26" i="2" s="1"/>
  <c r="F27" i="1"/>
  <c r="E28" i="3"/>
  <c r="K28" i="3" s="1"/>
  <c r="E28" i="2"/>
  <c r="K28" i="2" s="1"/>
  <c r="I28" i="1"/>
  <c r="L28" i="1" s="1"/>
  <c r="D29" i="3"/>
  <c r="J29" i="3" s="1"/>
  <c r="D29" i="2"/>
  <c r="J29" i="2" s="1"/>
  <c r="D31" i="3"/>
  <c r="D31" i="2"/>
  <c r="J31" i="2" s="1"/>
  <c r="F34" i="1"/>
  <c r="D33" i="3"/>
  <c r="J33" i="3" s="1"/>
  <c r="D33" i="2"/>
  <c r="J33" i="2" s="1"/>
  <c r="F36" i="1"/>
  <c r="D35" i="3"/>
  <c r="J35" i="3" s="1"/>
  <c r="D35" i="2"/>
  <c r="J35" i="2" s="1"/>
  <c r="F39" i="1"/>
  <c r="D38" i="3"/>
  <c r="D38" i="2"/>
  <c r="F41" i="1"/>
  <c r="E40" i="3"/>
  <c r="K40" i="3" s="1"/>
  <c r="E40" i="2"/>
  <c r="K40" i="2" s="1"/>
  <c r="I42" i="1"/>
  <c r="L42" i="1" s="1"/>
  <c r="D41" i="3"/>
  <c r="J41" i="3" s="1"/>
  <c r="D41" i="2"/>
  <c r="J41" i="2" s="1"/>
  <c r="F44" i="1"/>
  <c r="D43" i="3"/>
  <c r="D43" i="2"/>
  <c r="J43" i="2" s="1"/>
  <c r="F46" i="1"/>
  <c r="D45" i="3"/>
  <c r="J45" i="3" s="1"/>
  <c r="D45" i="2"/>
  <c r="J45" i="2" s="1"/>
  <c r="F48" i="1"/>
  <c r="D47" i="2"/>
  <c r="J47" i="2" s="1"/>
  <c r="D47" i="3"/>
  <c r="J47" i="3" s="1"/>
  <c r="F50" i="1"/>
  <c r="D49" i="3"/>
  <c r="J49" i="3" s="1"/>
  <c r="D49" i="2"/>
  <c r="J49" i="2" s="1"/>
  <c r="E57" i="1"/>
  <c r="E58" i="1" s="1"/>
  <c r="F59" i="3"/>
  <c r="L59" i="3" s="1"/>
  <c r="F58" i="2"/>
  <c r="L58" i="2" s="1"/>
  <c r="D8" i="2"/>
  <c r="J8" i="2" s="1"/>
  <c r="G55" i="2"/>
  <c r="K9" i="2"/>
  <c r="E10" i="2"/>
  <c r="K10" i="2" s="1"/>
  <c r="E12" i="2"/>
  <c r="K12" i="2" s="1"/>
  <c r="E14" i="2"/>
  <c r="E16" i="2"/>
  <c r="K16" i="2" s="1"/>
  <c r="D17" i="2"/>
  <c r="J17" i="2" s="1"/>
  <c r="K18" i="2"/>
  <c r="D19" i="2"/>
  <c r="K20" i="2"/>
  <c r="D21" i="2"/>
  <c r="J21" i="2" s="1"/>
  <c r="E23" i="2"/>
  <c r="E25" i="2"/>
  <c r="K25" i="2" s="1"/>
  <c r="E27" i="2"/>
  <c r="K27" i="2" s="1"/>
  <c r="J28" i="2"/>
  <c r="I28" i="2"/>
  <c r="I29" i="2"/>
  <c r="L29" i="2" s="1"/>
  <c r="I35" i="2"/>
  <c r="L35" i="2" s="1"/>
  <c r="I37" i="2"/>
  <c r="J38" i="2"/>
  <c r="I38" i="2"/>
  <c r="E41" i="2"/>
  <c r="K41" i="2" s="1"/>
  <c r="I14" i="3"/>
  <c r="K19" i="3"/>
  <c r="I29" i="3"/>
  <c r="L29" i="3" s="1"/>
  <c r="J39" i="3"/>
  <c r="K34" i="2"/>
  <c r="J51" i="2"/>
  <c r="L57" i="2"/>
  <c r="K10" i="3"/>
  <c r="I13" i="3"/>
  <c r="K14" i="3"/>
  <c r="I17" i="3"/>
  <c r="K18" i="3"/>
  <c r="J34" i="3"/>
  <c r="I37" i="3"/>
  <c r="K39" i="3"/>
  <c r="J48" i="3"/>
  <c r="I48" i="3"/>
  <c r="I34" i="2"/>
  <c r="J42" i="2"/>
  <c r="J44" i="2"/>
  <c r="J46" i="2"/>
  <c r="J48" i="2"/>
  <c r="H56" i="3"/>
  <c r="K9" i="3"/>
  <c r="I12" i="3"/>
  <c r="K13" i="3"/>
  <c r="I16" i="3"/>
  <c r="K17" i="3"/>
  <c r="I21" i="3"/>
  <c r="I36" i="3"/>
  <c r="J38" i="3"/>
  <c r="K41" i="3"/>
  <c r="I36" i="2"/>
  <c r="I40" i="2"/>
  <c r="K50" i="2"/>
  <c r="I51" i="2"/>
  <c r="L51" i="2" s="1"/>
  <c r="I9" i="3"/>
  <c r="I11" i="3"/>
  <c r="K11" i="3"/>
  <c r="K12" i="3"/>
  <c r="I15" i="3"/>
  <c r="K16" i="3"/>
  <c r="K20" i="3"/>
  <c r="K29" i="3"/>
  <c r="I32" i="3"/>
  <c r="K38" i="3"/>
  <c r="J50" i="3"/>
  <c r="L58" i="3"/>
  <c r="J31" i="3"/>
  <c r="I33" i="3"/>
  <c r="L33" i="3" s="1"/>
  <c r="K34" i="3"/>
  <c r="J44" i="3"/>
  <c r="I44" i="3"/>
  <c r="J46" i="3"/>
  <c r="I47" i="3"/>
  <c r="L47" i="3" s="1"/>
  <c r="K49" i="3"/>
  <c r="K51" i="3"/>
  <c r="I51" i="3"/>
  <c r="L51" i="3" s="1"/>
  <c r="I18" i="3"/>
  <c r="I19" i="3"/>
  <c r="I20" i="3"/>
  <c r="J22" i="3"/>
  <c r="J23" i="3"/>
  <c r="I23" i="3"/>
  <c r="J24" i="3"/>
  <c r="J25" i="3"/>
  <c r="I25" i="3"/>
  <c r="J26" i="3"/>
  <c r="J27" i="3"/>
  <c r="I27" i="3"/>
  <c r="K31" i="3"/>
  <c r="J40" i="3"/>
  <c r="I40" i="3"/>
  <c r="I41" i="3"/>
  <c r="L41" i="3" s="1"/>
  <c r="J42" i="3"/>
  <c r="J43" i="3"/>
  <c r="I45" i="3"/>
  <c r="L45" i="3" s="1"/>
  <c r="K47" i="3"/>
  <c r="I31" i="3"/>
  <c r="L31" i="3" s="1"/>
  <c r="K33" i="3"/>
  <c r="I35" i="3"/>
  <c r="I39" i="3"/>
  <c r="I43" i="3"/>
  <c r="K45" i="3"/>
  <c r="L14" i="3" l="1"/>
  <c r="F46" i="3"/>
  <c r="F46" i="2"/>
  <c r="F39" i="3"/>
  <c r="F39" i="2"/>
  <c r="F25" i="3"/>
  <c r="F25" i="2"/>
  <c r="F8" i="3"/>
  <c r="L8" i="3" s="1"/>
  <c r="F8" i="2"/>
  <c r="F15" i="3"/>
  <c r="F15" i="2"/>
  <c r="L21" i="3"/>
  <c r="F50" i="3"/>
  <c r="F50" i="2"/>
  <c r="F12" i="3"/>
  <c r="L12" i="3" s="1"/>
  <c r="F12" i="2"/>
  <c r="F48" i="3"/>
  <c r="F48" i="2"/>
  <c r="F32" i="3"/>
  <c r="F32" i="2"/>
  <c r="F27" i="3"/>
  <c r="L27" i="3" s="1"/>
  <c r="F27" i="2"/>
  <c r="L27" i="2" s="1"/>
  <c r="F17" i="3"/>
  <c r="L17" i="3" s="1"/>
  <c r="F17" i="2"/>
  <c r="L50" i="1"/>
  <c r="F36" i="3"/>
  <c r="L36" i="3" s="1"/>
  <c r="F36" i="2"/>
  <c r="L27" i="1"/>
  <c r="F18" i="3"/>
  <c r="F18" i="2"/>
  <c r="F10" i="3"/>
  <c r="F10" i="2"/>
  <c r="F19" i="3"/>
  <c r="F19" i="2"/>
  <c r="L26" i="3"/>
  <c r="L50" i="3"/>
  <c r="E55" i="2"/>
  <c r="L17" i="2"/>
  <c r="F21" i="3"/>
  <c r="F21" i="2"/>
  <c r="L21" i="2" s="1"/>
  <c r="A18" i="1"/>
  <c r="A36" i="1"/>
  <c r="A34" i="2" s="1"/>
  <c r="L35" i="3"/>
  <c r="L23" i="3"/>
  <c r="L19" i="3"/>
  <c r="L32" i="3"/>
  <c r="H57" i="3"/>
  <c r="K57" i="3" s="1"/>
  <c r="K56" i="3"/>
  <c r="G56" i="2"/>
  <c r="F42" i="3"/>
  <c r="L42" i="3" s="1"/>
  <c r="F42" i="2"/>
  <c r="F34" i="3"/>
  <c r="F34" i="2"/>
  <c r="L21" i="1"/>
  <c r="I57" i="1"/>
  <c r="I58" i="1" s="1"/>
  <c r="I61" i="1" s="1"/>
  <c r="L9" i="1"/>
  <c r="F13" i="3"/>
  <c r="L13" i="3" s="1"/>
  <c r="F13" i="2"/>
  <c r="L13" i="2" s="1"/>
  <c r="L46" i="3"/>
  <c r="L32" i="2"/>
  <c r="L44" i="1"/>
  <c r="L39" i="1"/>
  <c r="L36" i="1"/>
  <c r="L25" i="1"/>
  <c r="F16" i="3"/>
  <c r="L16" i="3" s="1"/>
  <c r="F16" i="2"/>
  <c r="F28" i="3"/>
  <c r="L28" i="3" s="1"/>
  <c r="F28" i="2"/>
  <c r="L24" i="3"/>
  <c r="L15" i="2"/>
  <c r="I50" i="2"/>
  <c r="L50" i="2" s="1"/>
  <c r="I49" i="2"/>
  <c r="L49" i="2" s="1"/>
  <c r="I48" i="2"/>
  <c r="L48" i="2" s="1"/>
  <c r="I47" i="2"/>
  <c r="L47" i="2" s="1"/>
  <c r="I46" i="2"/>
  <c r="L46" i="2" s="1"/>
  <c r="I45" i="2"/>
  <c r="L45" i="2" s="1"/>
  <c r="I44" i="2"/>
  <c r="I43" i="2"/>
  <c r="L43" i="2" s="1"/>
  <c r="I42" i="2"/>
  <c r="L42" i="2" s="1"/>
  <c r="I16" i="2"/>
  <c r="I14" i="2"/>
  <c r="L14" i="2" s="1"/>
  <c r="I12" i="2"/>
  <c r="I10" i="2"/>
  <c r="L10" i="2" s="1"/>
  <c r="I20" i="2"/>
  <c r="I8" i="2"/>
  <c r="L8" i="2" s="1"/>
  <c r="I41" i="2"/>
  <c r="L41" i="2" s="1"/>
  <c r="I25" i="2"/>
  <c r="L25" i="2" s="1"/>
  <c r="I23" i="2"/>
  <c r="I31" i="2"/>
  <c r="L31" i="2" s="1"/>
  <c r="I18" i="2"/>
  <c r="L52" i="1"/>
  <c r="L20" i="1"/>
  <c r="L12" i="1"/>
  <c r="J56" i="3"/>
  <c r="G57" i="3"/>
  <c r="J57" i="3" s="1"/>
  <c r="F40" i="3"/>
  <c r="F40" i="2"/>
  <c r="L40" i="2" s="1"/>
  <c r="L39" i="3"/>
  <c r="L40" i="3"/>
  <c r="L34" i="2"/>
  <c r="F9" i="3"/>
  <c r="F56" i="3" s="1"/>
  <c r="F57" i="3" s="1"/>
  <c r="F9" i="2"/>
  <c r="L9" i="2" s="1"/>
  <c r="F57" i="1"/>
  <c r="F58" i="1" s="1"/>
  <c r="F61" i="1" s="1"/>
  <c r="L48" i="1"/>
  <c r="F20" i="3"/>
  <c r="L20" i="3" s="1"/>
  <c r="F20" i="2"/>
  <c r="L34" i="3"/>
  <c r="L10" i="3"/>
  <c r="L44" i="3"/>
  <c r="L48" i="3"/>
  <c r="L43" i="3"/>
  <c r="L25" i="3"/>
  <c r="L18" i="3"/>
  <c r="L15" i="3"/>
  <c r="I56" i="3"/>
  <c r="L36" i="2"/>
  <c r="L38" i="2"/>
  <c r="L28" i="2"/>
  <c r="F44" i="3"/>
  <c r="F44" i="2"/>
  <c r="F37" i="3"/>
  <c r="L37" i="3" s="1"/>
  <c r="F37" i="2"/>
  <c r="L37" i="2" s="1"/>
  <c r="F23" i="3"/>
  <c r="F23" i="2"/>
  <c r="L15" i="1"/>
  <c r="F11" i="3"/>
  <c r="L11" i="3" s="1"/>
  <c r="F11" i="2"/>
  <c r="L11" i="2" s="1"/>
  <c r="L39" i="2"/>
  <c r="L24" i="2"/>
  <c r="L46" i="1"/>
  <c r="L41" i="1"/>
  <c r="L34" i="1"/>
  <c r="L23" i="1"/>
  <c r="F14" i="3"/>
  <c r="F14" i="2"/>
  <c r="L8" i="1"/>
  <c r="I33" i="2"/>
  <c r="L33" i="2" s="1"/>
  <c r="L38" i="1"/>
  <c r="L18" i="1"/>
  <c r="L10" i="1"/>
  <c r="I19" i="2"/>
  <c r="D55" i="2"/>
  <c r="D56" i="2" s="1"/>
  <c r="E56" i="2" l="1"/>
  <c r="K56" i="2" s="1"/>
  <c r="K55" i="2"/>
  <c r="L9" i="3"/>
  <c r="L23" i="2"/>
  <c r="L20" i="2"/>
  <c r="L16" i="2"/>
  <c r="J55" i="2"/>
  <c r="I57" i="3"/>
  <c r="L56" i="3"/>
  <c r="F60" i="3"/>
  <c r="F59" i="2"/>
  <c r="F63" i="1"/>
  <c r="L57" i="1"/>
  <c r="L58" i="1" s="1"/>
  <c r="J56" i="2"/>
  <c r="I55" i="2"/>
  <c r="L44" i="2"/>
  <c r="L19" i="2"/>
  <c r="F55" i="2"/>
  <c r="F56" i="2" s="1"/>
  <c r="L18" i="2"/>
  <c r="L12" i="2"/>
  <c r="I63" i="1"/>
  <c r="L61" i="1"/>
  <c r="A37" i="1"/>
  <c r="A35" i="2" s="1"/>
  <c r="A19" i="1"/>
  <c r="A20" i="1" s="1"/>
  <c r="A21" i="1" s="1"/>
  <c r="F62" i="3" l="1"/>
  <c r="F61" i="2"/>
  <c r="L55" i="2"/>
  <c r="I56" i="2"/>
  <c r="L57" i="3"/>
  <c r="I60" i="3"/>
  <c r="L63" i="1"/>
  <c r="L56" i="2" l="1"/>
  <c r="I59" i="2"/>
  <c r="I62" i="3"/>
  <c r="L62" i="3" s="1"/>
  <c r="L60" i="3"/>
  <c r="I61" i="2" l="1"/>
  <c r="L61" i="2" s="1"/>
  <c r="L59" i="2"/>
</calcChain>
</file>

<file path=xl/sharedStrings.xml><?xml version="1.0" encoding="utf-8"?>
<sst xmlns="http://schemas.openxmlformats.org/spreadsheetml/2006/main" count="319" uniqueCount="91">
  <si>
    <t>COMPARISON OF PSE REBUTTAL AND STAFF RESPONSE (GAS)</t>
  </si>
  <si>
    <t>STAFF ROR</t>
  </si>
  <si>
    <t>Conversion Factor</t>
  </si>
  <si>
    <t>PSE ROR</t>
  </si>
  <si>
    <t>PSE Rebuttal</t>
  </si>
  <si>
    <t>Staff Response Filing</t>
  </si>
  <si>
    <t>Staff &gt; PSE / (Staff &lt; PSE)</t>
  </si>
  <si>
    <t>Adj No</t>
  </si>
  <si>
    <t>Description</t>
  </si>
  <si>
    <t>Contested</t>
  </si>
  <si>
    <t>NOI</t>
  </si>
  <si>
    <t>Rate Base</t>
  </si>
  <si>
    <t>Rev Req</t>
  </si>
  <si>
    <t xml:space="preserve">Rev Req 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</si>
  <si>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</si>
  <si>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</si>
  <si>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</si>
  <si>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</si>
  <si>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</si>
  <si>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</si>
  <si>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</si>
  <si>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</si>
  <si>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</si>
  <si>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</si>
  <si>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</si>
  <si>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</si>
  <si>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Actual Results of Operations</t>
  </si>
  <si>
    <t>ROR</t>
  </si>
  <si>
    <t>Revenue &amp; Expenses</t>
  </si>
  <si>
    <t>UC*</t>
  </si>
  <si>
    <t>Temperature Normalization</t>
  </si>
  <si>
    <t>Federal Income Tax</t>
  </si>
  <si>
    <t>Tax Benefit of Interest</t>
  </si>
  <si>
    <t>Pass-Through Rev&amp;Exp</t>
  </si>
  <si>
    <t>Injuries &amp; Damages</t>
  </si>
  <si>
    <t>Bad Debts</t>
  </si>
  <si>
    <t>Incentive Pay</t>
  </si>
  <si>
    <t>Excise Tax &amp; Filing Fee</t>
  </si>
  <si>
    <t>D&amp;O Insurance</t>
  </si>
  <si>
    <t>Interest on Customer Deposits</t>
  </si>
  <si>
    <t>Rate Case Expense</t>
  </si>
  <si>
    <t>Pension Plan</t>
  </si>
  <si>
    <t>Property &amp; Liab Insurance</t>
  </si>
  <si>
    <t>Wage &amp; Payroll Tax</t>
  </si>
  <si>
    <t>Investment Plan</t>
  </si>
  <si>
    <t>Employee Insurance</t>
  </si>
  <si>
    <t>AMA to EOP Rate Base</t>
  </si>
  <si>
    <t>AMA to EOP Depreciation</t>
  </si>
  <si>
    <t>Annualize Rent Exp</t>
  </si>
  <si>
    <t>20.30 GR</t>
  </si>
  <si>
    <t>Remove Green Direct rate base</t>
  </si>
  <si>
    <t>Staff-12.05</t>
  </si>
  <si>
    <t>Tacoma LNG</t>
  </si>
  <si>
    <t>C</t>
  </si>
  <si>
    <t>UC**</t>
  </si>
  <si>
    <t>Property &amp; Liability Ins</t>
  </si>
  <si>
    <t>Wage Increase</t>
  </si>
  <si>
    <t>Deferred G/L On Property Sales</t>
  </si>
  <si>
    <t>Environ Remediation</t>
  </si>
  <si>
    <t>AMI</t>
  </si>
  <si>
    <t>GTZ Plant &amp; Dfrl</t>
  </si>
  <si>
    <t>Credit Card Amort</t>
  </si>
  <si>
    <t>Remove Unprotected DFIT</t>
  </si>
  <si>
    <t>Public Improvement</t>
  </si>
  <si>
    <t>Contract Escalations</t>
  </si>
  <si>
    <t>HR Tops</t>
  </si>
  <si>
    <t>8.01 GP</t>
  </si>
  <si>
    <t>Remove 2018 CRM</t>
  </si>
  <si>
    <t>8.02 GP</t>
  </si>
  <si>
    <t>SCH. 149</t>
  </si>
  <si>
    <t>Total Adjustments</t>
  </si>
  <si>
    <t>Revenue Change Before Attrition and Riders</t>
  </si>
  <si>
    <t>Total Changes to Other Price Schedules (JAP-15)</t>
  </si>
  <si>
    <t>Attrition Adjustment</t>
  </si>
  <si>
    <t>Net Revenue Change After Attrition</t>
  </si>
  <si>
    <t>Reduction to Supported Amount</t>
  </si>
  <si>
    <t>Net Revenue Change Requested Exh. JAP-15</t>
  </si>
  <si>
    <t>*PSE accepts Staff's position regarding temperature normalization but has not updated the rebuttal revenue requirement - PSE will make the updates in its compliance filing.</t>
  </si>
  <si>
    <t>**Adjustments are not contested but differences exist because amounts used in calculating the adjustment are based on other contested adjustments.</t>
  </si>
  <si>
    <t>COMPARISON OF PSE REBUTTAL AND PUBLIC COUNSEL RESPONSE (GAS)</t>
  </si>
  <si>
    <t>PC ROR</t>
  </si>
  <si>
    <t>PC Response Filing</t>
  </si>
  <si>
    <t>PC &gt; PSE / (PC &lt; PSE)</t>
  </si>
  <si>
    <t>COMPARISON OF PSE REBUTTAL AND AWEC RESPONSE (GAS)</t>
  </si>
  <si>
    <t>AWEC Response Filing</t>
  </si>
  <si>
    <t>AWEC &gt; PSE / (AWEC &lt; PSE)</t>
  </si>
  <si>
    <t>UC***/ROR</t>
  </si>
  <si>
    <t>UC***</t>
  </si>
  <si>
    <t>AWEC-1</t>
  </si>
  <si>
    <t>Bothell Data Center</t>
  </si>
  <si>
    <t>***Adjustment is not contested.  Difference is due to an update made by PSE after response testimonies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</si>
</sst>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\ &quot;GR&quot;"/>
    <numFmt numFmtId="165" formatCode="_(* #,##0_);_(* \(#,##0\);_(* &quot;-&quot;??_);_(@_)"/>
    <numFmt numFmtId="166" formatCode="0.00\ &quot;ER&quot;"/>
    <numFmt numFmtId="167" formatCode="0.00\ &quot;GP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 applyAlignment="1">
      <alignment horizontal="left"/>
    </xf>
    <xf numFmtId="10" fontId="3" fillId="0" borderId="0" xfId="2" applyNumberFormat="1" applyFont="1" applyFill="1" applyBorder="1" applyAlignment="1"/>
    <xf numFmtId="10" fontId="3" fillId="0" borderId="5" xfId="2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>
      <alignment horizontal="centerContinuous"/>
    </xf>
    <xf numFmtId="0" fontId="3" fillId="0" borderId="8" xfId="0" applyNumberFormat="1" applyFont="1" applyFill="1" applyBorder="1" applyAlignment="1">
      <alignment horizontal="centerContinuous"/>
    </xf>
    <xf numFmtId="0" fontId="3" fillId="0" borderId="9" xfId="0" applyNumberFormat="1" applyFont="1" applyFill="1" applyBorder="1" applyAlignment="1">
      <alignment horizontal="centerContinuous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/>
    <xf numFmtId="0" fontId="6" fillId="0" borderId="10" xfId="0" applyNumberFormat="1" applyFont="1" applyFill="1" applyBorder="1" applyAlignment="1">
      <alignment horizontal="center"/>
    </xf>
    <xf numFmtId="42" fontId="7" fillId="0" borderId="9" xfId="1" applyNumberFormat="1" applyFont="1" applyFill="1" applyBorder="1" applyAlignment="1"/>
    <xf numFmtId="42" fontId="7" fillId="0" borderId="7" xfId="1" applyNumberFormat="1" applyFont="1" applyFill="1" applyBorder="1" applyAlignment="1"/>
    <xf numFmtId="42" fontId="7" fillId="0" borderId="8" xfId="0" applyNumberFormat="1" applyFont="1" applyFill="1" applyBorder="1" applyAlignment="1"/>
    <xf numFmtId="164" fontId="8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0" xfId="0" applyBorder="1" applyAlignment="1">
      <alignment horizontal="center"/>
    </xf>
    <xf numFmtId="41" fontId="6" fillId="0" borderId="0" xfId="0" applyNumberFormat="1" applyFont="1" applyFill="1" applyBorder="1" applyAlignment="1"/>
    <xf numFmtId="165" fontId="6" fillId="0" borderId="5" xfId="1" applyNumberFormat="1" applyFont="1" applyFill="1" applyBorder="1" applyAlignment="1"/>
    <xf numFmtId="165" fontId="0" fillId="0" borderId="0" xfId="1" applyNumberFormat="1" applyFont="1" applyBorder="1"/>
    <xf numFmtId="165" fontId="0" fillId="0" borderId="5" xfId="1" applyNumberFormat="1" applyFont="1" applyBorder="1"/>
    <xf numFmtId="166" fontId="8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4" xfId="0" applyBorder="1" applyAlignment="1">
      <alignment horizontal="center"/>
    </xf>
    <xf numFmtId="165" fontId="6" fillId="0" borderId="0" xfId="1" applyNumberFormat="1" applyFont="1" applyFill="1" applyBorder="1" applyAlignment="1"/>
    <xf numFmtId="167" fontId="8" fillId="0" borderId="4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ont="1" applyBorder="1"/>
    <xf numFmtId="0" fontId="0" fillId="0" borderId="10" xfId="0" applyBorder="1"/>
    <xf numFmtId="0" fontId="0" fillId="0" borderId="0" xfId="0" applyFont="1" applyBorder="1"/>
    <xf numFmtId="0" fontId="0" fillId="0" borderId="5" xfId="0" applyFont="1" applyBorder="1"/>
    <xf numFmtId="0" fontId="2" fillId="0" borderId="10" xfId="0" applyFont="1" applyBorder="1"/>
    <xf numFmtId="41" fontId="7" fillId="0" borderId="7" xfId="0" applyNumberFormat="1" applyFont="1" applyFill="1" applyBorder="1" applyAlignment="1"/>
    <xf numFmtId="41" fontId="7" fillId="0" borderId="8" xfId="0" applyNumberFormat="1" applyFont="1" applyFill="1" applyBorder="1" applyAlignment="1"/>
    <xf numFmtId="42" fontId="7" fillId="0" borderId="14" xfId="1" applyNumberFormat="1" applyFont="1" applyFill="1" applyBorder="1" applyAlignment="1"/>
    <xf numFmtId="42" fontId="7" fillId="0" borderId="15" xfId="1" applyNumberFormat="1" applyFont="1" applyFill="1" applyBorder="1" applyAlignment="1"/>
    <xf numFmtId="42" fontId="7" fillId="0" borderId="16" xfId="1" applyNumberFormat="1" applyFont="1" applyFill="1" applyBorder="1" applyAlignment="1"/>
    <xf numFmtId="0" fontId="0" fillId="0" borderId="4" xfId="0" applyBorder="1"/>
    <xf numFmtId="0" fontId="2" fillId="0" borderId="5" xfId="0" applyFont="1" applyBorder="1"/>
    <xf numFmtId="0" fontId="0" fillId="0" borderId="17" xfId="0" applyBorder="1"/>
    <xf numFmtId="42" fontId="7" fillId="0" borderId="0" xfId="1" applyNumberFormat="1" applyFont="1" applyFill="1" applyBorder="1" applyAlignment="1"/>
    <xf numFmtId="165" fontId="6" fillId="0" borderId="18" xfId="1" applyNumberFormat="1" applyFont="1" applyFill="1" applyBorder="1" applyAlignment="1"/>
    <xf numFmtId="165" fontId="6" fillId="0" borderId="19" xfId="1" applyNumberFormat="1" applyFont="1" applyFill="1" applyBorder="1" applyAlignment="1"/>
    <xf numFmtId="42" fontId="7" fillId="0" borderId="8" xfId="1" applyNumberFormat="1" applyFont="1" applyFill="1" applyBorder="1" applyAlignment="1"/>
    <xf numFmtId="0" fontId="0" fillId="0" borderId="4" xfId="0" applyFont="1" applyFill="1" applyBorder="1"/>
    <xf numFmtId="0" fontId="2" fillId="0" borderId="4" xfId="0" applyFont="1" applyFill="1" applyBorder="1"/>
    <xf numFmtId="42" fontId="6" fillId="0" borderId="0" xfId="1" applyNumberFormat="1" applyFont="1" applyFill="1" applyBorder="1" applyAlignment="1"/>
    <xf numFmtId="42" fontId="6" fillId="0" borderId="5" xfId="1" applyNumberFormat="1" applyFont="1" applyFill="1" applyBorder="1" applyAlignment="1"/>
    <xf numFmtId="0" fontId="0" fillId="0" borderId="11" xfId="0" applyBorder="1"/>
    <xf numFmtId="0" fontId="2" fillId="0" borderId="12" xfId="0" applyFont="1" applyBorder="1"/>
    <xf numFmtId="0" fontId="0" fillId="0" borderId="20" xfId="0" applyBorder="1"/>
    <xf numFmtId="0" fontId="6" fillId="0" borderId="20" xfId="0" applyNumberFormat="1" applyFont="1" applyFill="1" applyBorder="1" applyAlignment="1"/>
    <xf numFmtId="42" fontId="7" fillId="0" borderId="20" xfId="0" applyNumberFormat="1" applyFont="1" applyFill="1" applyBorder="1" applyAlignment="1"/>
    <xf numFmtId="0" fontId="7" fillId="0" borderId="20" xfId="0" applyNumberFormat="1" applyFont="1" applyFill="1" applyBorder="1" applyAlignment="1"/>
    <xf numFmtId="42" fontId="7" fillId="0" borderId="12" xfId="0" applyNumberFormat="1" applyFont="1" applyFill="1" applyBorder="1" applyAlignment="1"/>
    <xf numFmtId="0" fontId="0" fillId="0" borderId="2" xfId="0" applyBorder="1"/>
    <xf numFmtId="165" fontId="3" fillId="0" borderId="0" xfId="1" applyNumberFormat="1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165" fontId="0" fillId="0" borderId="0" xfId="0" applyNumberFormat="1" applyFont="1" applyBorder="1"/>
    <xf numFmtId="165" fontId="0" fillId="0" borderId="5" xfId="0" applyNumberFormat="1" applyFont="1" applyBorder="1"/>
    <xf numFmtId="42" fontId="7" fillId="0" borderId="21" xfId="1" applyNumberFormat="1" applyFont="1" applyFill="1" applyBorder="1" applyAlignment="1"/>
    <xf numFmtId="0" fontId="2" fillId="0" borderId="0" xfId="0" applyFont="1" applyBorder="1"/>
    <xf numFmtId="0" fontId="2" fillId="0" borderId="20" xfId="0" applyFont="1" applyBorder="1"/>
    <xf numFmtId="0" fontId="0" fillId="0" borderId="13" xfId="0" applyBorder="1"/>
    <xf numFmtId="42" fontId="7" fillId="0" borderId="20" xfId="1" applyNumberFormat="1" applyFont="1" applyFill="1" applyBorder="1" applyAlignment="1"/>
    <xf numFmtId="42" fontId="6" fillId="0" borderId="20" xfId="1" applyNumberFormat="1" applyFont="1" applyFill="1" applyBorder="1" applyAlignment="1"/>
    <xf numFmtId="42" fontId="6" fillId="0" borderId="12" xfId="1" applyNumberFormat="1" applyFont="1" applyFill="1" applyBorder="1" applyAlignment="1"/>
    <xf numFmtId="5" fontId="7" fillId="0" borderId="7" xfId="1" applyNumberFormat="1" applyFont="1" applyFill="1" applyBorder="1" applyAlignment="1"/>
    <xf numFmtId="165" fontId="0" fillId="0" borderId="0" xfId="0" applyNumberFormat="1" applyBorder="1"/>
    <xf numFmtId="165" fontId="0" fillId="0" borderId="5" xfId="0" applyNumberFormat="1" applyBorder="1"/>
    <xf numFmtId="0" fontId="0" fillId="0" borderId="12" xfId="0" applyBorder="1"/>
    <xf numFmtId="42" fontId="7" fillId="0" borderId="5" xfId="1" applyNumberFormat="1" applyFont="1" applyFill="1" applyBorder="1" applyAlignment="1"/>
    <xf numFmtId="41" fontId="7" fillId="0" borderId="20" xfId="0" applyNumberFormat="1" applyFont="1" applyFill="1" applyBorder="1" applyAlignment="1"/>
    <xf numFmtId="41" fontId="7" fillId="0" borderId="12" xfId="0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NEW-PSE-WP-SEF-3.02E-3.02G-Conversion-Factor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SEF-24-25-Comp-Net-Rev-Chg-19GRC-01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SEF-18.00G-GAS-MODE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22">
          <cell r="E22">
            <v>0.75138099999999997</v>
          </cell>
        </row>
      </sheetData>
      <sheetData sheetId="1">
        <row r="21">
          <cell r="E21">
            <v>0.75409700000000002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-24 Page 1-2"/>
      <sheetName val="SEF-24 Page 3-4"/>
      <sheetName val="SEF-24 Page 5-6"/>
      <sheetName val="SEF-25 Page 1-2"/>
      <sheetName val="SEF-25 Page 3-4"/>
      <sheetName val="SEF-25 Page 5-6"/>
      <sheetName val="Work Papers Referenced ==&gt;"/>
      <sheetName val="MEG-3"/>
      <sheetName val="BGM-3"/>
      <sheetName val="JL-2r"/>
      <sheetName val="MEG-4"/>
      <sheetName val="BGM-4"/>
      <sheetName val="JL-3r"/>
    </sheetNames>
    <sheetDataSet>
      <sheetData sheetId="0">
        <row r="3">
          <cell r="G3">
            <v>7.4800000000000005E-2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AK12">
            <v>7.6200000000000004E-2</v>
          </cell>
        </row>
      </sheetData>
      <sheetData sheetId="9"/>
      <sheetData sheetId="10">
        <row r="12">
          <cell r="O12">
            <v>103864304</v>
          </cell>
          <cell r="Q12">
            <v>1951252143</v>
          </cell>
        </row>
        <row r="13">
          <cell r="O13">
            <v>954667</v>
          </cell>
          <cell r="Q13">
            <v>0</v>
          </cell>
        </row>
        <row r="14">
          <cell r="O14">
            <v>31955</v>
          </cell>
          <cell r="Q14">
            <v>0</v>
          </cell>
        </row>
        <row r="15">
          <cell r="O15">
            <v>3522854.3520547943</v>
          </cell>
          <cell r="Q15">
            <v>-5820422.319444444</v>
          </cell>
        </row>
        <row r="16">
          <cell r="O16">
            <v>12917116</v>
          </cell>
          <cell r="Q16">
            <v>0</v>
          </cell>
        </row>
        <row r="17">
          <cell r="O17">
            <v>-1412119</v>
          </cell>
          <cell r="Q17">
            <v>0</v>
          </cell>
        </row>
        <row r="18">
          <cell r="O18">
            <v>-1256319</v>
          </cell>
          <cell r="Q18">
            <v>0</v>
          </cell>
        </row>
        <row r="19">
          <cell r="O19">
            <v>-125429</v>
          </cell>
          <cell r="Q19">
            <v>0</v>
          </cell>
        </row>
        <row r="20">
          <cell r="O20">
            <v>1359529.24</v>
          </cell>
          <cell r="Q20">
            <v>0</v>
          </cell>
        </row>
        <row r="21">
          <cell r="O21">
            <v>69886</v>
          </cell>
          <cell r="Q21">
            <v>0</v>
          </cell>
        </row>
        <row r="22">
          <cell r="O22">
            <v>3831</v>
          </cell>
          <cell r="Q22">
            <v>0</v>
          </cell>
        </row>
        <row r="23">
          <cell r="O23">
            <v>-204504</v>
          </cell>
          <cell r="Q23">
            <v>0</v>
          </cell>
        </row>
        <row r="24">
          <cell r="O24">
            <v>-438078</v>
          </cell>
          <cell r="Q24">
            <v>0</v>
          </cell>
        </row>
        <row r="25">
          <cell r="O25">
            <v>-770451</v>
          </cell>
          <cell r="Q25">
            <v>0</v>
          </cell>
        </row>
        <row r="26">
          <cell r="O26">
            <v>-52646</v>
          </cell>
          <cell r="Q26">
            <v>0</v>
          </cell>
        </row>
        <row r="27">
          <cell r="O27">
            <v>-359399</v>
          </cell>
          <cell r="Q27">
            <v>0</v>
          </cell>
        </row>
        <row r="28">
          <cell r="O28">
            <v>-4190</v>
          </cell>
          <cell r="Q28">
            <v>0</v>
          </cell>
        </row>
        <row r="29">
          <cell r="O29">
            <v>-10645</v>
          </cell>
          <cell r="Q29">
            <v>0</v>
          </cell>
        </row>
        <row r="30">
          <cell r="Q30">
            <v>117616070</v>
          </cell>
        </row>
        <row r="31">
          <cell r="O31">
            <v>-8612761.6358812377</v>
          </cell>
          <cell r="Q31">
            <v>-8612761.6358812377</v>
          </cell>
        </row>
        <row r="32">
          <cell r="O32">
            <v>520589</v>
          </cell>
          <cell r="Q32">
            <v>0</v>
          </cell>
        </row>
        <row r="35">
          <cell r="O35">
            <v>-7393164</v>
          </cell>
          <cell r="Q35">
            <v>0</v>
          </cell>
        </row>
        <row r="36">
          <cell r="O36">
            <v>13373053</v>
          </cell>
          <cell r="Q36">
            <v>0</v>
          </cell>
        </row>
        <row r="37">
          <cell r="O37">
            <v>-945124.63903138973</v>
          </cell>
          <cell r="Q37">
            <v>0</v>
          </cell>
        </row>
        <row r="38">
          <cell r="O38">
            <v>0</v>
          </cell>
          <cell r="Q38">
            <v>0</v>
          </cell>
        </row>
        <row r="39">
          <cell r="O39">
            <v>0</v>
          </cell>
          <cell r="Q39">
            <v>0</v>
          </cell>
        </row>
        <row r="40">
          <cell r="O40">
            <v>-24480</v>
          </cell>
          <cell r="Q40">
            <v>0</v>
          </cell>
        </row>
        <row r="41">
          <cell r="O41">
            <v>-649307.58485775976</v>
          </cell>
          <cell r="Q41">
            <v>0</v>
          </cell>
        </row>
        <row r="42">
          <cell r="O42">
            <v>0</v>
          </cell>
          <cell r="Q42">
            <v>0</v>
          </cell>
        </row>
        <row r="43">
          <cell r="O43">
            <v>0</v>
          </cell>
          <cell r="Q43">
            <v>0</v>
          </cell>
        </row>
        <row r="44">
          <cell r="O44">
            <v>0</v>
          </cell>
          <cell r="Q44">
            <v>0</v>
          </cell>
        </row>
        <row r="45">
          <cell r="O45">
            <v>0</v>
          </cell>
          <cell r="Q45">
            <v>0</v>
          </cell>
        </row>
        <row r="46">
          <cell r="O46">
            <v>3274242.69</v>
          </cell>
          <cell r="Q46">
            <v>-21878679.171225488</v>
          </cell>
        </row>
        <row r="47">
          <cell r="O47">
            <v>0</v>
          </cell>
          <cell r="Q47">
            <v>0</v>
          </cell>
        </row>
        <row r="48">
          <cell r="O48">
            <v>0</v>
          </cell>
          <cell r="Q48">
            <v>0</v>
          </cell>
        </row>
        <row r="49">
          <cell r="O49">
            <v>0</v>
          </cell>
          <cell r="Q49">
            <v>0</v>
          </cell>
        </row>
        <row r="50">
          <cell r="O50">
            <v>1445260</v>
          </cell>
          <cell r="Q50">
            <v>722630</v>
          </cell>
        </row>
        <row r="51">
          <cell r="O51">
            <v>0</v>
          </cell>
          <cell r="Q51">
            <v>0</v>
          </cell>
        </row>
        <row r="52">
          <cell r="O52">
            <v>0</v>
          </cell>
          <cell r="Q52">
            <v>0</v>
          </cell>
        </row>
        <row r="53">
          <cell r="O53">
            <v>0</v>
          </cell>
          <cell r="Q53">
            <v>0</v>
          </cell>
        </row>
        <row r="54">
          <cell r="O54">
            <v>31240</v>
          </cell>
          <cell r="Q54">
            <v>-9327511</v>
          </cell>
        </row>
        <row r="55">
          <cell r="O55">
            <v>-5263989</v>
          </cell>
          <cell r="Q55">
            <v>-6388044</v>
          </cell>
        </row>
        <row r="93">
          <cell r="G93">
            <v>-32408666</v>
          </cell>
        </row>
        <row r="97">
          <cell r="G97">
            <v>0</v>
          </cell>
        </row>
        <row r="101">
          <cell r="G101">
            <v>0</v>
          </cell>
        </row>
      </sheetData>
      <sheetData sheetId="11">
        <row r="7">
          <cell r="P7">
            <v>103864.30399000121</v>
          </cell>
          <cell r="R7">
            <v>1951252.1432591095</v>
          </cell>
        </row>
        <row r="10">
          <cell r="P10">
            <v>954.6672469815984</v>
          </cell>
          <cell r="R10">
            <v>0</v>
          </cell>
        </row>
        <row r="11">
          <cell r="P11">
            <v>31.955103665430322</v>
          </cell>
          <cell r="R11">
            <v>0</v>
          </cell>
        </row>
        <row r="12">
          <cell r="P12">
            <v>2983.8558481058171</v>
          </cell>
          <cell r="R12">
            <v>8402.9009538855244</v>
          </cell>
        </row>
        <row r="13">
          <cell r="P13">
            <v>12968.34520766963</v>
          </cell>
          <cell r="R13">
            <v>0</v>
          </cell>
        </row>
        <row r="14">
          <cell r="P14">
            <v>-1412.1186458149552</v>
          </cell>
          <cell r="R14">
            <v>0</v>
          </cell>
        </row>
        <row r="15">
          <cell r="P15">
            <v>-1256.3191261336697</v>
          </cell>
          <cell r="R15">
            <v>0</v>
          </cell>
        </row>
        <row r="16">
          <cell r="P16">
            <v>-125.42875474144239</v>
          </cell>
          <cell r="R16">
            <v>0</v>
          </cell>
        </row>
        <row r="17">
          <cell r="P17">
            <v>-187.09830484735656</v>
          </cell>
          <cell r="R17">
            <v>0</v>
          </cell>
        </row>
        <row r="18">
          <cell r="P18">
            <v>69.886130589180155</v>
          </cell>
          <cell r="R18">
            <v>0</v>
          </cell>
        </row>
        <row r="19">
          <cell r="P19">
            <v>3.8310246199423612</v>
          </cell>
          <cell r="R19">
            <v>0</v>
          </cell>
        </row>
        <row r="20">
          <cell r="P20">
            <v>-204.50364267608413</v>
          </cell>
          <cell r="R20">
            <v>0</v>
          </cell>
        </row>
        <row r="21">
          <cell r="P21">
            <v>-438.0782752936301</v>
          </cell>
          <cell r="R21">
            <v>0</v>
          </cell>
        </row>
        <row r="22">
          <cell r="P22">
            <v>-770.45074746506373</v>
          </cell>
          <cell r="R22">
            <v>0</v>
          </cell>
        </row>
        <row r="23">
          <cell r="P23">
            <v>-52.646119560989838</v>
          </cell>
          <cell r="R23">
            <v>0</v>
          </cell>
        </row>
        <row r="24">
          <cell r="P24">
            <v>-359.39940979334085</v>
          </cell>
          <cell r="R24">
            <v>0</v>
          </cell>
        </row>
        <row r="25">
          <cell r="P25">
            <v>-4.1903865716636917</v>
          </cell>
          <cell r="R25">
            <v>0</v>
          </cell>
        </row>
        <row r="26">
          <cell r="P26">
            <v>-10.645339606916785</v>
          </cell>
          <cell r="R26">
            <v>0</v>
          </cell>
        </row>
        <row r="27">
          <cell r="P27">
            <v>0</v>
          </cell>
          <cell r="R27">
            <v>150560.29735386759</v>
          </cell>
        </row>
        <row r="28">
          <cell r="P28">
            <v>-9738.3076067664333</v>
          </cell>
          <cell r="R28">
            <v>-9738.3076067664333</v>
          </cell>
        </row>
        <row r="29">
          <cell r="P29">
            <v>520.58930140931716</v>
          </cell>
          <cell r="R29">
            <v>0</v>
          </cell>
        </row>
        <row r="34">
          <cell r="P34">
            <v>-7393.1640016801057</v>
          </cell>
          <cell r="R34">
            <v>0</v>
          </cell>
        </row>
        <row r="35">
          <cell r="P35">
            <v>13373.052872078024</v>
          </cell>
          <cell r="R35">
            <v>0</v>
          </cell>
        </row>
        <row r="36">
          <cell r="P36">
            <v>-340.31690393650058</v>
          </cell>
          <cell r="R36">
            <v>0</v>
          </cell>
        </row>
        <row r="37">
          <cell r="P37">
            <v>-69.886130589179899</v>
          </cell>
          <cell r="R37">
            <v>0</v>
          </cell>
        </row>
        <row r="38">
          <cell r="P38">
            <v>-3.8310246199423612</v>
          </cell>
          <cell r="R38">
            <v>0</v>
          </cell>
        </row>
        <row r="39">
          <cell r="P39">
            <v>-24.480220569124906</v>
          </cell>
          <cell r="R39">
            <v>0</v>
          </cell>
        </row>
        <row r="40">
          <cell r="P40">
            <v>-1909.9780874022099</v>
          </cell>
          <cell r="R40">
            <v>0</v>
          </cell>
        </row>
        <row r="41">
          <cell r="P41">
            <v>-92.853606337802759</v>
          </cell>
          <cell r="R41">
            <v>0</v>
          </cell>
        </row>
        <row r="42">
          <cell r="P42">
            <v>-308.53166010436149</v>
          </cell>
          <cell r="R42">
            <v>0</v>
          </cell>
        </row>
        <row r="43">
          <cell r="P43">
            <v>72.647038566666637</v>
          </cell>
          <cell r="R43">
            <v>0</v>
          </cell>
        </row>
        <row r="44">
          <cell r="P44">
            <v>-676.9436305378465</v>
          </cell>
          <cell r="R44">
            <v>0</v>
          </cell>
        </row>
        <row r="45">
          <cell r="P45">
            <v>-2112.8983715724007</v>
          </cell>
          <cell r="R45">
            <v>13882.662572720128</v>
          </cell>
        </row>
        <row r="46">
          <cell r="P46">
            <v>134.16166059226336</v>
          </cell>
          <cell r="R46">
            <v>0</v>
          </cell>
        </row>
        <row r="47">
          <cell r="P47">
            <v>-4956.8417012854052</v>
          </cell>
          <cell r="R47">
            <v>13218.338784336467</v>
          </cell>
        </row>
        <row r="48">
          <cell r="P48">
            <v>344.09838920724997</v>
          </cell>
          <cell r="R48">
            <v>0</v>
          </cell>
        </row>
        <row r="49">
          <cell r="P49">
            <v>2890.5215106920004</v>
          </cell>
          <cell r="R49">
            <v>1445.2607553460002</v>
          </cell>
        </row>
        <row r="50">
          <cell r="P50">
            <v>-123.5561783805897</v>
          </cell>
          <cell r="R50">
            <v>5946.6476649043789</v>
          </cell>
        </row>
        <row r="51">
          <cell r="P51">
            <v>-303.81736784007057</v>
          </cell>
          <cell r="R51">
            <v>0</v>
          </cell>
        </row>
        <row r="52">
          <cell r="P52">
            <v>-275.11197000000004</v>
          </cell>
          <cell r="R52">
            <v>2799.7323622297376</v>
          </cell>
        </row>
        <row r="53">
          <cell r="P53">
            <v>31.239612311343336</v>
          </cell>
          <cell r="R53">
            <v>-9327.511002468249</v>
          </cell>
        </row>
        <row r="54">
          <cell r="P54">
            <v>-5263.9891653199438</v>
          </cell>
          <cell r="R54">
            <v>-6388.0437029168443</v>
          </cell>
        </row>
        <row r="55">
          <cell r="P55">
            <v>0</v>
          </cell>
          <cell r="R55">
            <v>-26811.33</v>
          </cell>
        </row>
        <row r="64">
          <cell r="T64">
            <v>-32408.665981774215</v>
          </cell>
        </row>
      </sheetData>
      <sheetData sheetId="12">
        <row r="44">
          <cell r="C44">
            <v>103864303.9900012</v>
          </cell>
          <cell r="D44">
            <v>954667.24698159844</v>
          </cell>
          <cell r="E44">
            <v>54148.188967614442</v>
          </cell>
          <cell r="F44">
            <v>1216418.5906954836</v>
          </cell>
          <cell r="G44">
            <v>12921873.959118428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AA44">
            <v>-7393164.0016801059</v>
          </cell>
          <cell r="AB44">
            <v>12748712.998863935</v>
          </cell>
          <cell r="AC44">
            <v>-439418.25254658196</v>
          </cell>
          <cell r="AD44">
            <v>-69886.130589179898</v>
          </cell>
          <cell r="AE44">
            <v>-3831.0246199423614</v>
          </cell>
          <cell r="AF44">
            <v>-24480.220569124907</v>
          </cell>
          <cell r="AG44">
            <v>-1909978.0874022099</v>
          </cell>
          <cell r="AH44">
            <v>-92853.606337802761</v>
          </cell>
          <cell r="AI44">
            <v>-308531.66010436148</v>
          </cell>
          <cell r="AJ44">
            <v>72647.038566666641</v>
          </cell>
          <cell r="AK44">
            <v>-676943.63053784647</v>
          </cell>
          <cell r="AL44">
            <v>-2112898.3715724009</v>
          </cell>
          <cell r="AM44">
            <v>134161.66059226336</v>
          </cell>
          <cell r="AN44">
            <v>-2646675.911908159</v>
          </cell>
          <cell r="AO44">
            <v>344098.38920724997</v>
          </cell>
          <cell r="AP44">
            <v>722630.37767299998</v>
          </cell>
          <cell r="AQ44">
            <v>0</v>
          </cell>
          <cell r="AR44">
            <v>-303817.36784007057</v>
          </cell>
          <cell r="AS44">
            <v>0</v>
          </cell>
          <cell r="AT44">
            <v>31239.612311343335</v>
          </cell>
          <cell r="AU44">
            <v>-5263989.1653199438</v>
          </cell>
          <cell r="AV44">
            <v>627298.7036009999</v>
          </cell>
        </row>
        <row r="46">
          <cell r="C46">
            <v>1951252143.2591095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151541662.6247718</v>
          </cell>
          <cell r="V46">
            <v>-9738307.6067664325</v>
          </cell>
          <cell r="W46">
            <v>0</v>
          </cell>
          <cell r="X46">
            <v>-105392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13882662.572720129</v>
          </cell>
          <cell r="AM46">
            <v>0</v>
          </cell>
          <cell r="AN46">
            <v>5802322.2625845009</v>
          </cell>
          <cell r="AO46">
            <v>0</v>
          </cell>
          <cell r="AP46">
            <v>361315.18883649912</v>
          </cell>
          <cell r="AQ46">
            <v>0</v>
          </cell>
          <cell r="AR46">
            <v>0</v>
          </cell>
          <cell r="AS46">
            <v>0</v>
          </cell>
          <cell r="AT46">
            <v>-9327511.0024682488</v>
          </cell>
          <cell r="AU46">
            <v>-6388043.7029168438</v>
          </cell>
          <cell r="AV46">
            <v>-26191469.867169425</v>
          </cell>
        </row>
        <row r="100">
          <cell r="C100">
            <v>-32357068.941032507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mmon Adj"/>
      <sheetName val="Gas Adj"/>
      <sheetName val="COC-Restating"/>
      <sheetName val="Named Ranges G"/>
      <sheetName val="Track diffs for impact"/>
    </sheetNames>
    <sheetDataSet>
      <sheetData sheetId="0"/>
      <sheetData sheetId="1"/>
      <sheetData sheetId="2">
        <row r="26">
          <cell r="C26">
            <v>-32408665.981774215</v>
          </cell>
        </row>
        <row r="30">
          <cell r="C30">
            <v>27987169.058836162</v>
          </cell>
        </row>
        <row r="34">
          <cell r="C34">
            <v>-11786455.071611211</v>
          </cell>
        </row>
      </sheetData>
      <sheetData sheetId="3"/>
      <sheetData sheetId="4">
        <row r="44">
          <cell r="C44">
            <v>103864303.9900012</v>
          </cell>
          <cell r="D44">
            <v>1442870.5294648185</v>
          </cell>
          <cell r="E44">
            <v>31955.103665430321</v>
          </cell>
          <cell r="F44">
            <v>1216418.5906954836</v>
          </cell>
          <cell r="G44">
            <v>12921873.95908682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>
            <v>0</v>
          </cell>
          <cell r="AA44">
            <v>-7393164.0016801059</v>
          </cell>
          <cell r="AB44">
            <v>13373052.872078184</v>
          </cell>
          <cell r="AC44">
            <v>-184151.4996562647</v>
          </cell>
          <cell r="AD44">
            <v>-69886.130589179898</v>
          </cell>
          <cell r="AE44">
            <v>-3831.0246199423614</v>
          </cell>
          <cell r="AF44">
            <v>-24480.220569124907</v>
          </cell>
          <cell r="AG44">
            <v>-1909978.0874022099</v>
          </cell>
          <cell r="AH44">
            <v>-92853.606337802761</v>
          </cell>
          <cell r="AI44">
            <v>-308531.66010436148</v>
          </cell>
          <cell r="AJ44">
            <v>72647.038566666641</v>
          </cell>
          <cell r="AK44">
            <v>-676943.63053784647</v>
          </cell>
          <cell r="AL44">
            <v>-2112898.3715724009</v>
          </cell>
          <cell r="AM44">
            <v>134161.66059226336</v>
          </cell>
          <cell r="AN44">
            <v>-4956841.7012854051</v>
          </cell>
          <cell r="AO44">
            <v>344098.38920724997</v>
          </cell>
          <cell r="AP44">
            <v>722630.37767299998</v>
          </cell>
          <cell r="AQ44">
            <v>-123556.1783805897</v>
          </cell>
          <cell r="AR44">
            <v>-303817.36784007057</v>
          </cell>
          <cell r="AS44">
            <v>-275111.97000000003</v>
          </cell>
          <cell r="AT44">
            <v>31239.612311343335</v>
          </cell>
          <cell r="AU44">
            <v>-5263989.1653199438</v>
          </cell>
        </row>
        <row r="46">
          <cell r="C46">
            <v>1951252143.2591095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151541662.6247718</v>
          </cell>
          <cell r="V46">
            <v>-9738307.6067664325</v>
          </cell>
          <cell r="W46">
            <v>0</v>
          </cell>
          <cell r="X46">
            <v>-105391.52511888376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13882662.572720127</v>
          </cell>
          <cell r="AM46">
            <v>0</v>
          </cell>
          <cell r="AN46">
            <v>13218338.784336466</v>
          </cell>
          <cell r="AO46">
            <v>0</v>
          </cell>
          <cell r="AP46">
            <v>361315.18883649912</v>
          </cell>
          <cell r="AQ46">
            <v>5946647.6649043793</v>
          </cell>
          <cell r="AR46">
            <v>0</v>
          </cell>
          <cell r="AS46">
            <v>2799732.3622297375</v>
          </cell>
          <cell r="AT46">
            <v>-9327511.0024682488</v>
          </cell>
          <cell r="AU46">
            <v>-6388043.7029168438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G24" sqref="G24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28515625" bestFit="1" customWidth="1"/>
    <col min="6" max="6" width="14.28515625" bestFit="1" customWidth="1"/>
    <col min="7" max="7" width="15.28515625" bestFit="1" customWidth="1"/>
    <col min="8" max="8" width="18" customWidth="1"/>
    <col min="9" max="9" width="15.7109375" bestFit="1" customWidth="1"/>
    <col min="10" max="10" width="15.28515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 t="s">
        <v>0</v>
      </c>
      <c r="B2" s="5"/>
      <c r="C2" s="5"/>
      <c r="D2" s="5"/>
      <c r="E2" s="5"/>
      <c r="F2" s="6" t="s">
        <v>1</v>
      </c>
      <c r="G2" s="7">
        <v>7.3300000000000004E-2</v>
      </c>
      <c r="H2" s="6" t="s">
        <v>2</v>
      </c>
      <c r="I2" s="8">
        <f>'[1]4.01 G'!$E$21</f>
        <v>0.75409700000000002</v>
      </c>
      <c r="J2" s="5"/>
      <c r="K2" s="5"/>
      <c r="L2" s="9"/>
    </row>
    <row r="3" spans="1:12" ht="15.75" x14ac:dyDescent="0.25">
      <c r="A3" s="10"/>
      <c r="B3" s="5"/>
      <c r="C3" s="5"/>
      <c r="D3" s="11"/>
      <c r="E3" s="11"/>
      <c r="F3" s="12" t="s">
        <v>3</v>
      </c>
      <c r="G3" s="13">
        <f>'[2]SEF-24 Page 1-2'!G3</f>
        <v>7.4800000000000005E-2</v>
      </c>
      <c r="H3" s="11"/>
      <c r="I3" s="11"/>
      <c r="J3" s="14"/>
      <c r="K3" s="14"/>
      <c r="L3" s="15"/>
    </row>
    <row r="4" spans="1:12" ht="15.75" x14ac:dyDescent="0.25">
      <c r="A4" s="16"/>
      <c r="B4" s="17"/>
      <c r="C4" s="18"/>
      <c r="D4" s="19" t="s">
        <v>4</v>
      </c>
      <c r="E4" s="19"/>
      <c r="F4" s="20"/>
      <c r="G4" s="21" t="s">
        <v>5</v>
      </c>
      <c r="H4" s="19"/>
      <c r="I4" s="20"/>
      <c r="J4" s="21" t="s">
        <v>6</v>
      </c>
      <c r="K4" s="19"/>
      <c r="L4" s="20"/>
    </row>
    <row r="5" spans="1:12" ht="15.75" x14ac:dyDescent="0.25">
      <c r="A5" s="22" t="s">
        <v>7</v>
      </c>
      <c r="B5" s="23" t="s">
        <v>8</v>
      </c>
      <c r="C5" s="24" t="s">
        <v>9</v>
      </c>
      <c r="D5" s="25" t="s">
        <v>10</v>
      </c>
      <c r="E5" s="26" t="s">
        <v>11</v>
      </c>
      <c r="F5" s="26" t="s">
        <v>12</v>
      </c>
      <c r="G5" s="26" t="s">
        <v>10</v>
      </c>
      <c r="H5" s="26" t="s">
        <v>11</v>
      </c>
      <c r="I5" s="26" t="s">
        <v>13</v>
      </c>
      <c r="J5" s="26" t="s">
        <v>10</v>
      </c>
      <c r="K5" s="26" t="s">
        <v>11</v>
      </c>
      <c r="L5" s="26" t="s">
        <v>12</v>
      </c>
    </row>
    <row r="6" spans="1:12" ht="15.75" x14ac:dyDescent="0.25">
      <c r="A6" s="27" t="s">
        <v>14</v>
      </c>
      <c r="B6" s="28" t="s">
        <v>15</v>
      </c>
      <c r="C6" s="28" t="s">
        <v>16</v>
      </c>
      <c r="D6" s="28" t="s">
        <v>17</v>
      </c>
      <c r="E6" s="29" t="s">
        <v>18</v>
      </c>
      <c r="F6" s="29" t="s">
        <v>19</v>
      </c>
      <c r="G6" s="29" t="s">
        <v>20</v>
      </c>
      <c r="H6" s="29" t="s">
        <v>21</v>
      </c>
      <c r="I6" s="29" t="s">
        <v>22</v>
      </c>
      <c r="J6" s="29" t="s">
        <v>23</v>
      </c>
      <c r="K6" s="29" t="s">
        <v>24</v>
      </c>
      <c r="L6" s="29" t="s">
        <v>25</v>
      </c>
    </row>
    <row r="7" spans="1:12" ht="15.75" x14ac:dyDescent="0.25">
      <c r="A7" s="22"/>
      <c r="B7" s="23"/>
      <c r="C7" s="26"/>
      <c r="D7" s="30"/>
      <c r="E7" s="30"/>
      <c r="F7" s="30"/>
      <c r="G7" s="30"/>
      <c r="H7" s="30"/>
      <c r="I7" s="30"/>
      <c r="J7" s="30"/>
      <c r="K7" s="30"/>
      <c r="L7" s="23"/>
    </row>
    <row r="8" spans="1:12" ht="15.75" x14ac:dyDescent="0.25">
      <c r="A8" s="10"/>
      <c r="B8" s="31" t="s">
        <v>26</v>
      </c>
      <c r="C8" s="32" t="s">
        <v>27</v>
      </c>
      <c r="D8" s="33">
        <f>'[3]Detailed Summary'!$C$44</f>
        <v>103864303.9900012</v>
      </c>
      <c r="E8" s="34">
        <f>'[3]Detailed Summary'!$C$46</f>
        <v>1951252143.2591095</v>
      </c>
      <c r="F8" s="35">
        <f>(-D8+(E8*$G$3))/$I$2</f>
        <v>55814247.140328385</v>
      </c>
      <c r="G8" s="33">
        <f>'[2]JL-3r'!C44</f>
        <v>103864303.9900012</v>
      </c>
      <c r="H8" s="34">
        <f>'[2]JL-3r'!C46</f>
        <v>1951252143.2591095</v>
      </c>
      <c r="I8" s="35">
        <f>(-G8+(H8*$G$2))/$I$2</f>
        <v>51932945.113017984</v>
      </c>
      <c r="J8" s="33">
        <f t="shared" ref="J8:L28" si="0">G8-D8</f>
        <v>0</v>
      </c>
      <c r="K8" s="34">
        <f t="shared" si="0"/>
        <v>0</v>
      </c>
      <c r="L8" s="35">
        <f t="shared" si="0"/>
        <v>-3881302.0273104012</v>
      </c>
    </row>
    <row r="9" spans="1:12" x14ac:dyDescent="0.25">
      <c r="A9" s="36">
        <v>20.010000000000002</v>
      </c>
      <c r="B9" s="37" t="s">
        <v>28</v>
      </c>
      <c r="C9" s="38" t="s">
        <v>29</v>
      </c>
      <c r="D9" s="39">
        <f>'[3]Detailed Summary'!$D44</f>
        <v>1442870.5294648185</v>
      </c>
      <c r="E9" s="39">
        <f>'[3]Detailed Summary'!$D46</f>
        <v>0</v>
      </c>
      <c r="F9" s="40">
        <f>(-D9+(E9*$G$3))/$I$2</f>
        <v>-1913375.241467369</v>
      </c>
      <c r="G9" s="39">
        <f>'[2]JL-3r'!$D44</f>
        <v>954667.24698159844</v>
      </c>
      <c r="H9" s="39">
        <f>'[2]JL-3r'!$D46</f>
        <v>0</v>
      </c>
      <c r="I9" s="40">
        <f>(-G9+(H9*$G$2))/$I$2</f>
        <v>-1265974.0682983734</v>
      </c>
      <c r="J9" s="41">
        <f t="shared" si="0"/>
        <v>-488203.2824832201</v>
      </c>
      <c r="K9" s="41">
        <f t="shared" si="0"/>
        <v>0</v>
      </c>
      <c r="L9" s="42">
        <f t="shared" si="0"/>
        <v>647401.17316899565</v>
      </c>
    </row>
    <row r="10" spans="1:12" x14ac:dyDescent="0.25">
      <c r="A10" s="36">
        <f t="shared" ref="A10:A21" si="1">+A9+0.01</f>
        <v>20.020000000000003</v>
      </c>
      <c r="B10" s="37" t="s">
        <v>30</v>
      </c>
      <c r="C10" s="38" t="s">
        <v>29</v>
      </c>
      <c r="D10" s="39">
        <f>'[3]Detailed Summary'!$E44</f>
        <v>31955.103665430321</v>
      </c>
      <c r="E10" s="39">
        <f>'[3]Detailed Summary'!$E46</f>
        <v>0</v>
      </c>
      <c r="F10" s="40">
        <f>(-D10+(E10*$G$3))/$I$2</f>
        <v>-42375.322624848421</v>
      </c>
      <c r="G10" s="39">
        <f>'[2]JL-3r'!$E44</f>
        <v>54148.188967614442</v>
      </c>
      <c r="H10" s="39">
        <f>'[2]JL-3r'!$E46</f>
        <v>0</v>
      </c>
      <c r="I10" s="40">
        <f>(-G10+(H10*$G$2))/$I$2</f>
        <v>-71805.336671030964</v>
      </c>
      <c r="J10" s="41">
        <f t="shared" si="0"/>
        <v>22193.085302184121</v>
      </c>
      <c r="K10" s="41">
        <f t="shared" si="0"/>
        <v>0</v>
      </c>
      <c r="L10" s="42">
        <f t="shared" si="0"/>
        <v>-29430.014046182543</v>
      </c>
    </row>
    <row r="11" spans="1:12" x14ac:dyDescent="0.25">
      <c r="A11" s="36">
        <f t="shared" si="1"/>
        <v>20.030000000000005</v>
      </c>
      <c r="B11" s="37" t="s">
        <v>31</v>
      </c>
      <c r="C11" s="38"/>
      <c r="D11" s="39">
        <f>'[3]Detailed Summary'!$F44</f>
        <v>1216418.5906954836</v>
      </c>
      <c r="E11" s="39">
        <f>'[3]Detailed Summary'!$F46</f>
        <v>0</v>
      </c>
      <c r="F11" s="40">
        <f>(-D11+(E11*$G$3))/$I$2</f>
        <v>-1613079.7373487544</v>
      </c>
      <c r="G11" s="39">
        <f>'[2]JL-3r'!$F44</f>
        <v>1216418.5906954836</v>
      </c>
      <c r="H11" s="39">
        <f>'[2]JL-3r'!$F46</f>
        <v>0</v>
      </c>
      <c r="I11" s="40">
        <f>(-G11+(H11*$G$2))/$I$2</f>
        <v>-1613079.7373487544</v>
      </c>
      <c r="J11" s="41">
        <f t="shared" si="0"/>
        <v>0</v>
      </c>
      <c r="K11" s="41">
        <f t="shared" si="0"/>
        <v>0</v>
      </c>
      <c r="L11" s="42">
        <f t="shared" si="0"/>
        <v>0</v>
      </c>
    </row>
    <row r="12" spans="1:12" x14ac:dyDescent="0.25">
      <c r="A12" s="36">
        <f t="shared" si="1"/>
        <v>20.040000000000006</v>
      </c>
      <c r="B12" s="37" t="s">
        <v>32</v>
      </c>
      <c r="C12" s="38"/>
      <c r="D12" s="39">
        <f>'[3]Detailed Summary'!$G44</f>
        <v>12921873.95908682</v>
      </c>
      <c r="E12" s="39">
        <f>'[3]Detailed Summary'!$G46</f>
        <v>0</v>
      </c>
      <c r="F12" s="40">
        <f>(-D12+(E12*7.6%))/$I$2</f>
        <v>-17135559.429472361</v>
      </c>
      <c r="G12" s="39">
        <f>'[2]JL-3r'!$G44</f>
        <v>12921873.959118428</v>
      </c>
      <c r="H12" s="39">
        <f>'[2]JL-3r'!$G46</f>
        <v>0</v>
      </c>
      <c r="I12" s="40">
        <f>(-G12+(H12*7.6%))/$I$2</f>
        <v>-17135559.429514278</v>
      </c>
      <c r="J12" s="41">
        <f t="shared" si="0"/>
        <v>3.160722553730011E-5</v>
      </c>
      <c r="K12" s="41">
        <f t="shared" si="0"/>
        <v>0</v>
      </c>
      <c r="L12" s="42">
        <f t="shared" si="0"/>
        <v>-4.1916966438293457E-5</v>
      </c>
    </row>
    <row r="13" spans="1:12" x14ac:dyDescent="0.25">
      <c r="A13" s="36">
        <f t="shared" si="1"/>
        <v>20.050000000000008</v>
      </c>
      <c r="B13" s="37" t="s">
        <v>33</v>
      </c>
      <c r="C13" s="38"/>
      <c r="D13" s="39">
        <f>'[3]Detailed Summary'!$H44</f>
        <v>-1412118.6458149552</v>
      </c>
      <c r="E13" s="39">
        <f>'[3]Detailed Summary'!$H46</f>
        <v>0</v>
      </c>
      <c r="F13" s="40">
        <f t="shared" ref="F13:F28" si="2">(-D13+(E13*$G$3))/$I$2</f>
        <v>1872595.496089966</v>
      </c>
      <c r="G13" s="39">
        <f>'[2]JL-3r'!$H44</f>
        <v>-1412118.6458149552</v>
      </c>
      <c r="H13" s="39">
        <f>'[2]JL-3r'!$H46</f>
        <v>0</v>
      </c>
      <c r="I13" s="40">
        <f t="shared" ref="I13:I28" si="3">(-G13+(H13*$G$2))/$I$2</f>
        <v>1872595.496089966</v>
      </c>
      <c r="J13" s="41">
        <f t="shared" si="0"/>
        <v>0</v>
      </c>
      <c r="K13" s="41">
        <f t="shared" si="0"/>
        <v>0</v>
      </c>
      <c r="L13" s="42">
        <f t="shared" si="0"/>
        <v>0</v>
      </c>
    </row>
    <row r="14" spans="1:12" x14ac:dyDescent="0.25">
      <c r="A14" s="36">
        <f t="shared" si="1"/>
        <v>20.060000000000009</v>
      </c>
      <c r="B14" s="37" t="s">
        <v>34</v>
      </c>
      <c r="C14" s="38"/>
      <c r="D14" s="39">
        <f>'[3]Detailed Summary'!$I44</f>
        <v>-1256319.1261336696</v>
      </c>
      <c r="E14" s="39">
        <f>'[3]Detailed Summary'!$I46</f>
        <v>0</v>
      </c>
      <c r="F14" s="40">
        <f t="shared" si="2"/>
        <v>1665991.4124226321</v>
      </c>
      <c r="G14" s="39">
        <f>'[2]JL-3r'!$I44</f>
        <v>-1256319.1261336696</v>
      </c>
      <c r="H14" s="39">
        <f>'[2]JL-3r'!$I46</f>
        <v>0</v>
      </c>
      <c r="I14" s="40">
        <f t="shared" si="3"/>
        <v>1665991.4124226321</v>
      </c>
      <c r="J14" s="41">
        <f t="shared" si="0"/>
        <v>0</v>
      </c>
      <c r="K14" s="41">
        <f t="shared" si="0"/>
        <v>0</v>
      </c>
      <c r="L14" s="42">
        <f t="shared" si="0"/>
        <v>0</v>
      </c>
    </row>
    <row r="15" spans="1:12" x14ac:dyDescent="0.25">
      <c r="A15" s="36">
        <f t="shared" si="1"/>
        <v>20.070000000000011</v>
      </c>
      <c r="B15" s="37" t="s">
        <v>35</v>
      </c>
      <c r="C15" s="38"/>
      <c r="D15" s="39">
        <f>'[3]Detailed Summary'!$J44</f>
        <v>-125428.75474144239</v>
      </c>
      <c r="E15" s="39">
        <f>'[3]Detailed Summary'!$J46</f>
        <v>0</v>
      </c>
      <c r="F15" s="40">
        <f t="shared" si="2"/>
        <v>166329.73575208811</v>
      </c>
      <c r="G15" s="39">
        <f>'[2]JL-3r'!$J44</f>
        <v>-125428.75474144239</v>
      </c>
      <c r="H15" s="39">
        <f>'[2]JL-3r'!$J46</f>
        <v>0</v>
      </c>
      <c r="I15" s="40">
        <f t="shared" si="3"/>
        <v>166329.73575208811</v>
      </c>
      <c r="J15" s="41">
        <f t="shared" si="0"/>
        <v>0</v>
      </c>
      <c r="K15" s="41">
        <f t="shared" si="0"/>
        <v>0</v>
      </c>
      <c r="L15" s="42">
        <f t="shared" si="0"/>
        <v>0</v>
      </c>
    </row>
    <row r="16" spans="1:12" x14ac:dyDescent="0.25">
      <c r="A16" s="36">
        <f t="shared" si="1"/>
        <v>20.080000000000013</v>
      </c>
      <c r="B16" s="37" t="s">
        <v>36</v>
      </c>
      <c r="C16" s="38"/>
      <c r="D16" s="39">
        <f>'[3]Detailed Summary'!$K44</f>
        <v>-187098.30484735657</v>
      </c>
      <c r="E16" s="39">
        <f>'[3]Detailed Summary'!$K46</f>
        <v>0</v>
      </c>
      <c r="F16" s="40">
        <f t="shared" si="2"/>
        <v>248109.06932046748</v>
      </c>
      <c r="G16" s="39">
        <f>'[2]JL-3r'!$K44</f>
        <v>-187098.30484735657</v>
      </c>
      <c r="H16" s="39">
        <f>'[2]JL-3r'!$K46</f>
        <v>0</v>
      </c>
      <c r="I16" s="40">
        <f t="shared" si="3"/>
        <v>248109.06932046748</v>
      </c>
      <c r="J16" s="41">
        <f t="shared" si="0"/>
        <v>0</v>
      </c>
      <c r="K16" s="41">
        <f t="shared" si="0"/>
        <v>0</v>
      </c>
      <c r="L16" s="42">
        <f t="shared" si="0"/>
        <v>0</v>
      </c>
    </row>
    <row r="17" spans="1:12" x14ac:dyDescent="0.25">
      <c r="A17" s="36">
        <f t="shared" si="1"/>
        <v>20.090000000000014</v>
      </c>
      <c r="B17" s="37" t="s">
        <v>37</v>
      </c>
      <c r="C17" s="38"/>
      <c r="D17" s="39">
        <f>'[3]Detailed Summary'!$L44</f>
        <v>69886.13058918016</v>
      </c>
      <c r="E17" s="39">
        <f>'[3]Detailed Summary'!$L46</f>
        <v>0</v>
      </c>
      <c r="F17" s="40">
        <f t="shared" si="2"/>
        <v>-92675.2534344788</v>
      </c>
      <c r="G17" s="39">
        <f>'[2]JL-3r'!$L44</f>
        <v>69886.13058918016</v>
      </c>
      <c r="H17" s="39">
        <f>'[2]JL-3r'!$L46</f>
        <v>0</v>
      </c>
      <c r="I17" s="40">
        <f t="shared" si="3"/>
        <v>-92675.2534344788</v>
      </c>
      <c r="J17" s="41">
        <f t="shared" si="0"/>
        <v>0</v>
      </c>
      <c r="K17" s="41">
        <f t="shared" si="0"/>
        <v>0</v>
      </c>
      <c r="L17" s="42">
        <f t="shared" si="0"/>
        <v>0</v>
      </c>
    </row>
    <row r="18" spans="1:12" x14ac:dyDescent="0.25">
      <c r="A18" s="36">
        <f t="shared" si="1"/>
        <v>20.100000000000016</v>
      </c>
      <c r="B18" s="37" t="s">
        <v>38</v>
      </c>
      <c r="C18" s="38"/>
      <c r="D18" s="39">
        <f>'[3]Detailed Summary'!$M44</f>
        <v>3831.0246199423614</v>
      </c>
      <c r="E18" s="39">
        <f>'[3]Detailed Summary'!$M46</f>
        <v>0</v>
      </c>
      <c r="F18" s="40">
        <f t="shared" si="2"/>
        <v>-5080.2809452130978</v>
      </c>
      <c r="G18" s="39">
        <f>'[2]JL-3r'!$M44</f>
        <v>3831.0246199423614</v>
      </c>
      <c r="H18" s="39">
        <f>'[2]JL-3r'!$M46</f>
        <v>0</v>
      </c>
      <c r="I18" s="40">
        <f t="shared" si="3"/>
        <v>-5080.2809452130978</v>
      </c>
      <c r="J18" s="41">
        <f t="shared" si="0"/>
        <v>0</v>
      </c>
      <c r="K18" s="41">
        <f t="shared" si="0"/>
        <v>0</v>
      </c>
      <c r="L18" s="42">
        <f t="shared" si="0"/>
        <v>0</v>
      </c>
    </row>
    <row r="19" spans="1:12" x14ac:dyDescent="0.25">
      <c r="A19" s="36">
        <f t="shared" si="1"/>
        <v>20.110000000000017</v>
      </c>
      <c r="B19" s="37" t="s">
        <v>39</v>
      </c>
      <c r="C19" s="38"/>
      <c r="D19" s="39">
        <f>'[3]Detailed Summary'!$N44</f>
        <v>-204503.64267608413</v>
      </c>
      <c r="E19" s="39">
        <f>'[3]Detailed Summary'!$N46</f>
        <v>0</v>
      </c>
      <c r="F19" s="40">
        <f t="shared" si="2"/>
        <v>271190.10243520944</v>
      </c>
      <c r="G19" s="39">
        <f>'[2]JL-3r'!$N44</f>
        <v>-204503.64267608413</v>
      </c>
      <c r="H19" s="39">
        <f>'[2]JL-3r'!$N46</f>
        <v>0</v>
      </c>
      <c r="I19" s="40">
        <f t="shared" si="3"/>
        <v>271190.10243520944</v>
      </c>
      <c r="J19" s="41">
        <f t="shared" si="0"/>
        <v>0</v>
      </c>
      <c r="K19" s="41">
        <f t="shared" si="0"/>
        <v>0</v>
      </c>
      <c r="L19" s="42">
        <f t="shared" si="0"/>
        <v>0</v>
      </c>
    </row>
    <row r="20" spans="1:12" x14ac:dyDescent="0.25">
      <c r="A20" s="36">
        <f t="shared" si="1"/>
        <v>20.120000000000019</v>
      </c>
      <c r="B20" s="37" t="s">
        <v>40</v>
      </c>
      <c r="C20" s="38"/>
      <c r="D20" s="39">
        <f>'[3]Detailed Summary'!$O44</f>
        <v>-438078.27529363008</v>
      </c>
      <c r="E20" s="39">
        <f>'[3]Detailed Summary'!$O46</f>
        <v>0</v>
      </c>
      <c r="F20" s="40">
        <f t="shared" si="2"/>
        <v>580930.93500389217</v>
      </c>
      <c r="G20" s="39">
        <f>'[2]JL-3r'!$O44</f>
        <v>-438078.27529363008</v>
      </c>
      <c r="H20" s="39">
        <f>'[2]JL-3r'!$O46</f>
        <v>0</v>
      </c>
      <c r="I20" s="40">
        <f t="shared" si="3"/>
        <v>580930.93500389217</v>
      </c>
      <c r="J20" s="41">
        <f t="shared" si="0"/>
        <v>0</v>
      </c>
      <c r="K20" s="41">
        <f t="shared" si="0"/>
        <v>0</v>
      </c>
      <c r="L20" s="42">
        <f t="shared" si="0"/>
        <v>0</v>
      </c>
    </row>
    <row r="21" spans="1:12" x14ac:dyDescent="0.25">
      <c r="A21" s="36">
        <f t="shared" si="1"/>
        <v>20.13000000000002</v>
      </c>
      <c r="B21" s="37" t="s">
        <v>41</v>
      </c>
      <c r="C21" s="38"/>
      <c r="D21" s="39">
        <f>'[3]Detailed Summary'!$P44</f>
        <v>-770450.7474650637</v>
      </c>
      <c r="E21" s="39">
        <f>'[3]Detailed Summary'!$P46</f>
        <v>0</v>
      </c>
      <c r="F21" s="40">
        <f t="shared" si="2"/>
        <v>1021686.5303337153</v>
      </c>
      <c r="G21" s="39">
        <f>'[2]JL-3r'!$P44</f>
        <v>-770450.7474650637</v>
      </c>
      <c r="H21" s="39">
        <f>'[2]JL-3r'!$P46</f>
        <v>0</v>
      </c>
      <c r="I21" s="40">
        <f t="shared" si="3"/>
        <v>1021686.5303337153</v>
      </c>
      <c r="J21" s="41">
        <f t="shared" si="0"/>
        <v>0</v>
      </c>
      <c r="K21" s="41">
        <f t="shared" si="0"/>
        <v>0</v>
      </c>
      <c r="L21" s="42">
        <f t="shared" si="0"/>
        <v>0</v>
      </c>
    </row>
    <row r="22" spans="1:12" x14ac:dyDescent="0.25">
      <c r="A22" s="36">
        <v>6.14</v>
      </c>
      <c r="B22" s="37" t="s">
        <v>42</v>
      </c>
      <c r="C22" s="38"/>
      <c r="D22" s="39">
        <f>'[3]Detailed Summary'!$Q44</f>
        <v>-52646.119560989835</v>
      </c>
      <c r="E22" s="39">
        <f>'[3]Detailed Summary'!$Q46</f>
        <v>0</v>
      </c>
      <c r="F22" s="40">
        <f t="shared" si="2"/>
        <v>69813.458429074555</v>
      </c>
      <c r="G22" s="39">
        <f>'[2]JL-3r'!$Q44</f>
        <v>-52646.119560989835</v>
      </c>
      <c r="H22" s="39">
        <f>'[2]JL-3r'!$Q46</f>
        <v>0</v>
      </c>
      <c r="I22" s="40">
        <f t="shared" si="3"/>
        <v>69813.458429074555</v>
      </c>
      <c r="J22" s="41">
        <f t="shared" si="0"/>
        <v>0</v>
      </c>
      <c r="K22" s="41">
        <f t="shared" si="0"/>
        <v>0</v>
      </c>
      <c r="L22" s="42">
        <f t="shared" si="0"/>
        <v>0</v>
      </c>
    </row>
    <row r="23" spans="1:12" x14ac:dyDescent="0.25">
      <c r="A23" s="36">
        <f>+A22+0.01</f>
        <v>6.1499999999999995</v>
      </c>
      <c r="B23" s="37" t="s">
        <v>43</v>
      </c>
      <c r="C23" s="38"/>
      <c r="D23" s="39">
        <f>'[3]Detailed Summary'!$R44</f>
        <v>-359399.40979334083</v>
      </c>
      <c r="E23" s="39">
        <f>'[3]Detailed Summary'!$R46</f>
        <v>0</v>
      </c>
      <c r="F23" s="40">
        <f t="shared" si="2"/>
        <v>476595.72945302899</v>
      </c>
      <c r="G23" s="39">
        <f>'[2]JL-3r'!$R44</f>
        <v>-359399.40979334083</v>
      </c>
      <c r="H23" s="39">
        <f>'[2]JL-3r'!$R46</f>
        <v>0</v>
      </c>
      <c r="I23" s="40">
        <f t="shared" si="3"/>
        <v>476595.72945302899</v>
      </c>
      <c r="J23" s="41">
        <f t="shared" si="0"/>
        <v>0</v>
      </c>
      <c r="K23" s="41">
        <f t="shared" si="0"/>
        <v>0</v>
      </c>
      <c r="L23" s="42">
        <f t="shared" si="0"/>
        <v>0</v>
      </c>
    </row>
    <row r="24" spans="1:12" x14ac:dyDescent="0.25">
      <c r="A24" s="36">
        <f>+A23+0.01</f>
        <v>6.1599999999999993</v>
      </c>
      <c r="B24" s="37" t="s">
        <v>44</v>
      </c>
      <c r="C24" s="38"/>
      <c r="D24" s="39">
        <f>'[3]Detailed Summary'!$S44</f>
        <v>-4190.3865716636919</v>
      </c>
      <c r="E24" s="39">
        <f>'[3]Detailed Summary'!$S46</f>
        <v>0</v>
      </c>
      <c r="F24" s="40">
        <f t="shared" si="2"/>
        <v>5556.8270019157908</v>
      </c>
      <c r="G24" s="39">
        <f>'[2]JL-3r'!$S44</f>
        <v>-4190.3865716636919</v>
      </c>
      <c r="H24" s="39">
        <f>'[2]JL-3r'!$S46</f>
        <v>0</v>
      </c>
      <c r="I24" s="40">
        <f t="shared" si="3"/>
        <v>5556.8270019157908</v>
      </c>
      <c r="J24" s="41">
        <f t="shared" si="0"/>
        <v>0</v>
      </c>
      <c r="K24" s="41">
        <f t="shared" si="0"/>
        <v>0</v>
      </c>
      <c r="L24" s="42">
        <f t="shared" si="0"/>
        <v>0</v>
      </c>
    </row>
    <row r="25" spans="1:12" x14ac:dyDescent="0.25">
      <c r="A25" s="36">
        <f>+A24+0.01</f>
        <v>6.169999999999999</v>
      </c>
      <c r="B25" s="37" t="s">
        <v>45</v>
      </c>
      <c r="C25" s="38"/>
      <c r="D25" s="39">
        <f>'[3]Detailed Summary'!$T44</f>
        <v>-10645.339606916785</v>
      </c>
      <c r="E25" s="39">
        <f>'[3]Detailed Summary'!$T46</f>
        <v>0</v>
      </c>
      <c r="F25" s="40">
        <f t="shared" si="2"/>
        <v>14116.671471862088</v>
      </c>
      <c r="G25" s="39">
        <f>'[2]JL-3r'!$T44</f>
        <v>-10645.339606916785</v>
      </c>
      <c r="H25" s="39">
        <f>'[2]JL-3r'!$T46</f>
        <v>0</v>
      </c>
      <c r="I25" s="40">
        <f t="shared" si="3"/>
        <v>14116.671471862088</v>
      </c>
      <c r="J25" s="41">
        <f t="shared" si="0"/>
        <v>0</v>
      </c>
      <c r="K25" s="41">
        <f t="shared" si="0"/>
        <v>0</v>
      </c>
      <c r="L25" s="42">
        <f t="shared" si="0"/>
        <v>0</v>
      </c>
    </row>
    <row r="26" spans="1:12" x14ac:dyDescent="0.25">
      <c r="A26" s="36">
        <f>+A25+0.01</f>
        <v>6.1799999999999988</v>
      </c>
      <c r="B26" s="37" t="s">
        <v>46</v>
      </c>
      <c r="C26" s="38" t="s">
        <v>27</v>
      </c>
      <c r="D26" s="39">
        <f>'[3]Detailed Summary'!$U44</f>
        <v>0</v>
      </c>
      <c r="E26" s="39">
        <f>'[3]Detailed Summary'!$U46</f>
        <v>151541662.6247718</v>
      </c>
      <c r="F26" s="40">
        <f t="shared" si="2"/>
        <v>15031642.301100429</v>
      </c>
      <c r="G26" s="39">
        <f>'[2]JL-3r'!$U44</f>
        <v>0</v>
      </c>
      <c r="H26" s="39">
        <f>'[2]JL-3r'!$U46</f>
        <v>151541662.6247718</v>
      </c>
      <c r="I26" s="40">
        <f t="shared" si="3"/>
        <v>14730205.623939326</v>
      </c>
      <c r="J26" s="41">
        <f t="shared" si="0"/>
        <v>0</v>
      </c>
      <c r="K26" s="41">
        <f t="shared" si="0"/>
        <v>0</v>
      </c>
      <c r="L26" s="42">
        <f t="shared" si="0"/>
        <v>-301436.67716110311</v>
      </c>
    </row>
    <row r="27" spans="1:12" x14ac:dyDescent="0.25">
      <c r="A27" s="36">
        <f>+A26+0.01</f>
        <v>6.1899999999999986</v>
      </c>
      <c r="B27" s="37" t="s">
        <v>47</v>
      </c>
      <c r="C27" s="38" t="s">
        <v>27</v>
      </c>
      <c r="D27" s="39">
        <f>'[3]Detailed Summary'!$V44</f>
        <v>-9738307.6067664325</v>
      </c>
      <c r="E27" s="39">
        <f>'[3]Detailed Summary'!$V46</f>
        <v>-9738307.6067664325</v>
      </c>
      <c r="F27" s="40">
        <f t="shared" si="2"/>
        <v>11947908.820457187</v>
      </c>
      <c r="G27" s="39">
        <f>'[2]JL-3r'!$V44</f>
        <v>-9738307.6067664325</v>
      </c>
      <c r="H27" s="39">
        <f>'[2]JL-3r'!$V46</f>
        <v>-9738307.6067664325</v>
      </c>
      <c r="I27" s="40">
        <f t="shared" si="3"/>
        <v>11967279.619452741</v>
      </c>
      <c r="J27" s="41">
        <f t="shared" si="0"/>
        <v>0</v>
      </c>
      <c r="K27" s="41">
        <f t="shared" si="0"/>
        <v>0</v>
      </c>
      <c r="L27" s="42">
        <f t="shared" si="0"/>
        <v>19370.798995554447</v>
      </c>
    </row>
    <row r="28" spans="1:12" x14ac:dyDescent="0.25">
      <c r="A28" s="36">
        <v>6.23</v>
      </c>
      <c r="B28" s="37" t="s">
        <v>48</v>
      </c>
      <c r="C28" s="38"/>
      <c r="D28" s="39">
        <f>'[3]Detailed Summary'!$W44</f>
        <v>520589.30140931718</v>
      </c>
      <c r="E28" s="39">
        <f>'[3]Detailed Summary'!$W46</f>
        <v>0</v>
      </c>
      <c r="F28" s="40">
        <f t="shared" si="2"/>
        <v>-690347.92793144274</v>
      </c>
      <c r="G28" s="39">
        <f>'[2]JL-3r'!$W44</f>
        <v>520589.30140931718</v>
      </c>
      <c r="H28" s="39">
        <f>'[2]JL-3r'!$W46</f>
        <v>0</v>
      </c>
      <c r="I28" s="40">
        <f t="shared" si="3"/>
        <v>-690347.92793144274</v>
      </c>
      <c r="J28" s="41">
        <f t="shared" si="0"/>
        <v>0</v>
      </c>
      <c r="K28" s="41">
        <f t="shared" si="0"/>
        <v>0</v>
      </c>
      <c r="L28" s="42">
        <f t="shared" si="0"/>
        <v>0</v>
      </c>
    </row>
    <row r="29" spans="1:12" x14ac:dyDescent="0.25">
      <c r="A29" s="43"/>
      <c r="B29" s="37"/>
      <c r="C29" s="38"/>
      <c r="D29" s="39"/>
      <c r="E29" s="39"/>
      <c r="F29" s="40"/>
      <c r="G29" s="39"/>
      <c r="H29" s="39"/>
      <c r="I29" s="40"/>
      <c r="J29" s="44"/>
      <c r="K29" s="44"/>
      <c r="L29" s="37"/>
    </row>
    <row r="30" spans="1:12" x14ac:dyDescent="0.25">
      <c r="A30" s="43"/>
      <c r="B30" s="37"/>
      <c r="C30" s="38"/>
      <c r="D30" s="39"/>
      <c r="E30" s="39"/>
      <c r="F30" s="40"/>
      <c r="G30" s="39"/>
      <c r="H30" s="39"/>
      <c r="I30" s="40"/>
      <c r="J30" s="44"/>
      <c r="K30" s="44"/>
      <c r="L30" s="37"/>
    </row>
    <row r="31" spans="1:12" x14ac:dyDescent="0.25">
      <c r="A31" s="45" t="s">
        <v>49</v>
      </c>
      <c r="B31" s="37" t="s">
        <v>50</v>
      </c>
      <c r="C31" s="38" t="s">
        <v>27</v>
      </c>
      <c r="D31" s="46">
        <f>'[3]Detailed Summary'!$X$44</f>
        <v>0</v>
      </c>
      <c r="E31" s="46">
        <f>'[3]Detailed Summary'!$X$46</f>
        <v>-105391.52511888376</v>
      </c>
      <c r="F31" s="40">
        <f>(-D31+(E31*$G$3))/$I$2</f>
        <v>-10453.941706295749</v>
      </c>
      <c r="G31" s="39">
        <f>'[2]JL-3r'!X44</f>
        <v>0</v>
      </c>
      <c r="H31" s="39">
        <f>'[2]JL-3r'!X46</f>
        <v>-105392</v>
      </c>
      <c r="I31" s="40">
        <f t="shared" ref="I31:I53" si="4">(-G31+(H31*$G$2))/$I$2</f>
        <v>-10244.349997414127</v>
      </c>
      <c r="J31" s="41">
        <f t="shared" ref="J31:L53" si="5">G31-D31</f>
        <v>0</v>
      </c>
      <c r="K31" s="41">
        <f t="shared" si="5"/>
        <v>-0.47488111624261364</v>
      </c>
      <c r="L31" s="42">
        <f t="shared" si="5"/>
        <v>209.59170888162225</v>
      </c>
    </row>
    <row r="32" spans="1:12" x14ac:dyDescent="0.25">
      <c r="A32" s="45" t="s">
        <v>51</v>
      </c>
      <c r="B32" s="37" t="s">
        <v>52</v>
      </c>
      <c r="C32" s="38" t="s">
        <v>53</v>
      </c>
      <c r="D32" s="46"/>
      <c r="E32" s="46"/>
      <c r="F32" s="40"/>
      <c r="G32" s="39">
        <f>'[2]JL-3r'!AV44</f>
        <v>627298.7036009999</v>
      </c>
      <c r="H32" s="39">
        <f>'[2]JL-3r'!AV46</f>
        <v>-26191469.867169425</v>
      </c>
      <c r="I32" s="40">
        <f t="shared" si="4"/>
        <v>-3377726.5323486486</v>
      </c>
      <c r="J32" s="41">
        <f t="shared" si="5"/>
        <v>627298.7036009999</v>
      </c>
      <c r="K32" s="41">
        <f t="shared" si="5"/>
        <v>-26191469.867169425</v>
      </c>
      <c r="L32" s="42">
        <f t="shared" si="5"/>
        <v>-3377726.5323486486</v>
      </c>
    </row>
    <row r="33" spans="1:12" x14ac:dyDescent="0.25">
      <c r="A33" s="47">
        <f>+A9</f>
        <v>20.010000000000002</v>
      </c>
      <c r="B33" s="37" t="s">
        <v>28</v>
      </c>
      <c r="C33" s="38"/>
      <c r="D33" s="46">
        <f>'[3]Detailed Summary'!$AA44</f>
        <v>-7393164.0016801059</v>
      </c>
      <c r="E33" s="46">
        <f>'[3]Detailed Summary'!$AA46</f>
        <v>0</v>
      </c>
      <c r="F33" s="40">
        <f t="shared" ref="F33:F53" si="6">(-D33+(E33*$G$3))/$I$2</f>
        <v>9803996.0398729946</v>
      </c>
      <c r="G33" s="48">
        <f>'[2]JL-3r'!$AA44</f>
        <v>-7393164.0016801059</v>
      </c>
      <c r="H33" s="39">
        <f>'[2]JL-3r'!$AA46</f>
        <v>0</v>
      </c>
      <c r="I33" s="40">
        <f t="shared" si="4"/>
        <v>9803996.0398729946</v>
      </c>
      <c r="J33" s="41">
        <f t="shared" si="5"/>
        <v>0</v>
      </c>
      <c r="K33" s="41">
        <f t="shared" si="5"/>
        <v>0</v>
      </c>
      <c r="L33" s="42">
        <f t="shared" si="5"/>
        <v>0</v>
      </c>
    </row>
    <row r="34" spans="1:12" x14ac:dyDescent="0.25">
      <c r="A34" s="47">
        <f>+A10</f>
        <v>20.020000000000003</v>
      </c>
      <c r="B34" s="37" t="s">
        <v>30</v>
      </c>
      <c r="C34" s="38" t="s">
        <v>29</v>
      </c>
      <c r="D34" s="46">
        <f>'[3]Detailed Summary'!AB44</f>
        <v>13373052.872078184</v>
      </c>
      <c r="E34" s="46">
        <f>'[3]Detailed Summary'!AB46</f>
        <v>0</v>
      </c>
      <c r="F34" s="40">
        <f t="shared" si="6"/>
        <v>-17733862.980595578</v>
      </c>
      <c r="G34" s="48">
        <f>'[2]JL-3r'!$AB44</f>
        <v>12748712.998863935</v>
      </c>
      <c r="H34" s="39">
        <f>'[2]JL-3r'!$AB46</f>
        <v>0</v>
      </c>
      <c r="I34" s="40">
        <f t="shared" si="4"/>
        <v>-16905932.52441521</v>
      </c>
      <c r="J34" s="41">
        <f t="shared" si="5"/>
        <v>-624339.87321424857</v>
      </c>
      <c r="K34" s="41">
        <f t="shared" si="5"/>
        <v>0</v>
      </c>
      <c r="L34" s="42">
        <f t="shared" si="5"/>
        <v>827930.45618036762</v>
      </c>
    </row>
    <row r="35" spans="1:12" x14ac:dyDescent="0.25">
      <c r="A35" s="47">
        <f>+A12</f>
        <v>20.040000000000006</v>
      </c>
      <c r="B35" s="37" t="s">
        <v>32</v>
      </c>
      <c r="C35" s="38" t="s">
        <v>54</v>
      </c>
      <c r="D35" s="46">
        <f>'[3]Detailed Summary'!$AC44</f>
        <v>-184151.4996562647</v>
      </c>
      <c r="E35" s="46">
        <f>'[3]Detailed Summary'!$AC46</f>
        <v>0</v>
      </c>
      <c r="F35" s="40">
        <f t="shared" si="6"/>
        <v>244201.34234225133</v>
      </c>
      <c r="G35" s="48">
        <f>'[2]JL-3r'!$AC44</f>
        <v>-439418.25254658196</v>
      </c>
      <c r="H35" s="39">
        <f>'[2]JL-3r'!$AC46</f>
        <v>0</v>
      </c>
      <c r="I35" s="40">
        <f t="shared" si="4"/>
        <v>582707.86456726643</v>
      </c>
      <c r="J35" s="41">
        <f t="shared" si="5"/>
        <v>-255266.75289031726</v>
      </c>
      <c r="K35" s="41">
        <f t="shared" si="5"/>
        <v>0</v>
      </c>
      <c r="L35" s="42">
        <f t="shared" si="5"/>
        <v>338506.5222250151</v>
      </c>
    </row>
    <row r="36" spans="1:12" x14ac:dyDescent="0.25">
      <c r="A36" s="47">
        <f>+A17</f>
        <v>20.090000000000014</v>
      </c>
      <c r="B36" s="37" t="s">
        <v>37</v>
      </c>
      <c r="C36" s="38"/>
      <c r="D36" s="46">
        <f>'[3]Detailed Summary'!$AD44</f>
        <v>-69886.130589179898</v>
      </c>
      <c r="E36" s="46">
        <f>'[3]Detailed Summary'!$AD46</f>
        <v>0</v>
      </c>
      <c r="F36" s="40">
        <f t="shared" si="6"/>
        <v>92675.253434478451</v>
      </c>
      <c r="G36" s="48">
        <f>'[2]JL-3r'!$AD44</f>
        <v>-69886.130589179898</v>
      </c>
      <c r="H36" s="39">
        <f>'[2]JL-3r'!$AD46</f>
        <v>0</v>
      </c>
      <c r="I36" s="40">
        <f t="shared" si="4"/>
        <v>92675.253434478451</v>
      </c>
      <c r="J36" s="41">
        <f t="shared" si="5"/>
        <v>0</v>
      </c>
      <c r="K36" s="41">
        <f t="shared" si="5"/>
        <v>0</v>
      </c>
      <c r="L36" s="42">
        <f t="shared" si="5"/>
        <v>0</v>
      </c>
    </row>
    <row r="37" spans="1:12" x14ac:dyDescent="0.25">
      <c r="A37" s="47">
        <f>+A18</f>
        <v>20.100000000000016</v>
      </c>
      <c r="B37" s="37" t="s">
        <v>38</v>
      </c>
      <c r="C37" s="38"/>
      <c r="D37" s="46">
        <f>'[3]Detailed Summary'!$AE44</f>
        <v>-3831.0246199423614</v>
      </c>
      <c r="E37" s="46">
        <f>'[3]Detailed Summary'!$AE46</f>
        <v>0</v>
      </c>
      <c r="F37" s="40">
        <f t="shared" si="6"/>
        <v>5080.2809452130978</v>
      </c>
      <c r="G37" s="48">
        <f>'[2]JL-3r'!$AE44</f>
        <v>-3831.0246199423614</v>
      </c>
      <c r="H37" s="39">
        <f>'[2]JL-3r'!$AE46</f>
        <v>0</v>
      </c>
      <c r="I37" s="40">
        <f t="shared" si="4"/>
        <v>5080.2809452130978</v>
      </c>
      <c r="J37" s="41">
        <f t="shared" si="5"/>
        <v>0</v>
      </c>
      <c r="K37" s="41">
        <f t="shared" si="5"/>
        <v>0</v>
      </c>
      <c r="L37" s="42">
        <f t="shared" si="5"/>
        <v>0</v>
      </c>
    </row>
    <row r="38" spans="1:12" x14ac:dyDescent="0.25">
      <c r="A38" s="47">
        <v>6.14</v>
      </c>
      <c r="B38" s="37" t="s">
        <v>55</v>
      </c>
      <c r="C38" s="38"/>
      <c r="D38" s="46">
        <f>'[3]Detailed Summary'!$AF44</f>
        <v>-24480.220569124907</v>
      </c>
      <c r="E38" s="46">
        <f>'[3]Detailed Summary'!$AF46</f>
        <v>0</v>
      </c>
      <c r="F38" s="40">
        <f t="shared" si="6"/>
        <v>32462.959763962601</v>
      </c>
      <c r="G38" s="48">
        <f>'[2]JL-3r'!$AF44</f>
        <v>-24480.220569124907</v>
      </c>
      <c r="H38" s="39">
        <f>'[2]JL-3r'!$AF46</f>
        <v>0</v>
      </c>
      <c r="I38" s="40">
        <f t="shared" si="4"/>
        <v>32462.959763962601</v>
      </c>
      <c r="J38" s="41">
        <f t="shared" si="5"/>
        <v>0</v>
      </c>
      <c r="K38" s="41">
        <f t="shared" si="5"/>
        <v>0</v>
      </c>
      <c r="L38" s="42">
        <f t="shared" si="5"/>
        <v>0</v>
      </c>
    </row>
    <row r="39" spans="1:12" x14ac:dyDescent="0.25">
      <c r="A39" s="47">
        <v>6.15</v>
      </c>
      <c r="B39" s="37" t="s">
        <v>56</v>
      </c>
      <c r="C39" s="38"/>
      <c r="D39" s="46">
        <f>'[3]Detailed Summary'!$AG44</f>
        <v>-1909978.0874022099</v>
      </c>
      <c r="E39" s="46">
        <f>'[3]Detailed Summary'!$AG46</f>
        <v>0</v>
      </c>
      <c r="F39" s="40">
        <f t="shared" si="6"/>
        <v>2532801.5990014677</v>
      </c>
      <c r="G39" s="48">
        <f>'[2]JL-3r'!$AG44</f>
        <v>-1909978.0874022099</v>
      </c>
      <c r="H39" s="39">
        <f>'[2]JL-3r'!$AG46</f>
        <v>0</v>
      </c>
      <c r="I39" s="40">
        <f t="shared" si="4"/>
        <v>2532801.5990014677</v>
      </c>
      <c r="J39" s="41">
        <f t="shared" si="5"/>
        <v>0</v>
      </c>
      <c r="K39" s="41">
        <f t="shared" si="5"/>
        <v>0</v>
      </c>
      <c r="L39" s="42">
        <f t="shared" si="5"/>
        <v>0</v>
      </c>
    </row>
    <row r="40" spans="1:12" x14ac:dyDescent="0.25">
      <c r="A40" s="47">
        <f>+A39+0.01</f>
        <v>6.16</v>
      </c>
      <c r="B40" s="37" t="s">
        <v>44</v>
      </c>
      <c r="C40" s="38"/>
      <c r="D40" s="46">
        <f>'[3]Detailed Summary'!$AH44</f>
        <v>-92853.606337802761</v>
      </c>
      <c r="E40" s="46">
        <f>'[3]Detailed Summary'!$AH46</f>
        <v>0</v>
      </c>
      <c r="F40" s="40">
        <f t="shared" si="6"/>
        <v>123132.17840384295</v>
      </c>
      <c r="G40" s="48">
        <f>'[2]JL-3r'!$AH44</f>
        <v>-92853.606337802761</v>
      </c>
      <c r="H40" s="39">
        <f>'[2]JL-3r'!$AH46</f>
        <v>0</v>
      </c>
      <c r="I40" s="40">
        <f t="shared" si="4"/>
        <v>123132.17840384295</v>
      </c>
      <c r="J40" s="41">
        <f t="shared" si="5"/>
        <v>0</v>
      </c>
      <c r="K40" s="41">
        <f t="shared" si="5"/>
        <v>0</v>
      </c>
      <c r="L40" s="42">
        <f t="shared" si="5"/>
        <v>0</v>
      </c>
    </row>
    <row r="41" spans="1:12" x14ac:dyDescent="0.25">
      <c r="A41" s="47">
        <f>+A40+0.01</f>
        <v>6.17</v>
      </c>
      <c r="B41" s="37" t="s">
        <v>45</v>
      </c>
      <c r="C41" s="38"/>
      <c r="D41" s="46">
        <f>'[3]Detailed Summary'!$AI44</f>
        <v>-308531.66010436148</v>
      </c>
      <c r="E41" s="46">
        <f>'[3]Detailed Summary'!$AI46</f>
        <v>0</v>
      </c>
      <c r="F41" s="40">
        <f t="shared" si="6"/>
        <v>409140.54837025137</v>
      </c>
      <c r="G41" s="48">
        <f>'[2]JL-3r'!$AI44</f>
        <v>-308531.66010436148</v>
      </c>
      <c r="H41" s="39">
        <f>'[2]JL-3r'!$AI46</f>
        <v>0</v>
      </c>
      <c r="I41" s="40">
        <f t="shared" si="4"/>
        <v>409140.54837025137</v>
      </c>
      <c r="J41" s="41">
        <f t="shared" si="5"/>
        <v>0</v>
      </c>
      <c r="K41" s="41">
        <f t="shared" si="5"/>
        <v>0</v>
      </c>
      <c r="L41" s="42">
        <f t="shared" si="5"/>
        <v>0</v>
      </c>
    </row>
    <row r="42" spans="1:12" x14ac:dyDescent="0.25">
      <c r="A42" s="47">
        <v>6.2</v>
      </c>
      <c r="B42" s="37" t="s">
        <v>57</v>
      </c>
      <c r="C42" s="38"/>
      <c r="D42" s="46">
        <f>'[3]Detailed Summary'!$AJ44</f>
        <v>72647.038566666641</v>
      </c>
      <c r="E42" s="46">
        <f>'[3]Detailed Summary'!$AJ46</f>
        <v>0</v>
      </c>
      <c r="F42" s="40">
        <f t="shared" si="6"/>
        <v>-96336.464097677934</v>
      </c>
      <c r="G42" s="48">
        <f>'[2]JL-3r'!$AJ44</f>
        <v>72647.038566666641</v>
      </c>
      <c r="H42" s="39">
        <f>'[2]JL-3r'!$AJ46</f>
        <v>0</v>
      </c>
      <c r="I42" s="40">
        <f t="shared" si="4"/>
        <v>-96336.464097677934</v>
      </c>
      <c r="J42" s="41">
        <f t="shared" si="5"/>
        <v>0</v>
      </c>
      <c r="K42" s="41">
        <f t="shared" si="5"/>
        <v>0</v>
      </c>
      <c r="L42" s="42">
        <f t="shared" si="5"/>
        <v>0</v>
      </c>
    </row>
    <row r="43" spans="1:12" x14ac:dyDescent="0.25">
      <c r="A43" s="47">
        <v>6.21</v>
      </c>
      <c r="B43" s="37" t="s">
        <v>58</v>
      </c>
      <c r="C43" s="38"/>
      <c r="D43" s="41">
        <f>'[3]Detailed Summary'!$AK44</f>
        <v>-676943.63053784647</v>
      </c>
      <c r="E43" s="41">
        <f>'[3]Detailed Summary'!$AK46</f>
        <v>0</v>
      </c>
      <c r="F43" s="40">
        <f t="shared" si="6"/>
        <v>897687.73849762895</v>
      </c>
      <c r="G43" s="48">
        <f>'[2]JL-3r'!$AK44</f>
        <v>-676943.63053784647</v>
      </c>
      <c r="H43" s="39">
        <f>'[2]JL-3r'!$AK46</f>
        <v>0</v>
      </c>
      <c r="I43" s="40">
        <f t="shared" si="4"/>
        <v>897687.73849762895</v>
      </c>
      <c r="J43" s="41">
        <f t="shared" si="5"/>
        <v>0</v>
      </c>
      <c r="K43" s="41">
        <f t="shared" si="5"/>
        <v>0</v>
      </c>
      <c r="L43" s="42">
        <f t="shared" si="5"/>
        <v>0</v>
      </c>
    </row>
    <row r="44" spans="1:12" x14ac:dyDescent="0.25">
      <c r="A44" s="47">
        <f t="shared" ref="A44:A51" si="7">+A43+0.01</f>
        <v>6.22</v>
      </c>
      <c r="B44" s="37" t="s">
        <v>59</v>
      </c>
      <c r="C44" s="38" t="s">
        <v>27</v>
      </c>
      <c r="D44" s="41">
        <f>'[3]Detailed Summary'!$AL44</f>
        <v>-2112898.3715724009</v>
      </c>
      <c r="E44" s="41">
        <f>'[3]Detailed Summary'!$AL46</f>
        <v>13882662.572720127</v>
      </c>
      <c r="F44" s="40">
        <f t="shared" si="6"/>
        <v>4178933.9196573738</v>
      </c>
      <c r="G44" s="48">
        <f>'[2]JL-3r'!$AL44</f>
        <v>-2112898.3715724009</v>
      </c>
      <c r="H44" s="39">
        <f>'[2]JL-3r'!$AL46</f>
        <v>13882662.572720129</v>
      </c>
      <c r="I44" s="40">
        <f t="shared" si="4"/>
        <v>4151319.4431920382</v>
      </c>
      <c r="J44" s="41">
        <f t="shared" si="5"/>
        <v>0</v>
      </c>
      <c r="K44" s="41">
        <f t="shared" si="5"/>
        <v>0</v>
      </c>
      <c r="L44" s="42">
        <f t="shared" si="5"/>
        <v>-27614.476465335581</v>
      </c>
    </row>
    <row r="45" spans="1:12" x14ac:dyDescent="0.25">
      <c r="A45" s="47">
        <f t="shared" si="7"/>
        <v>6.2299999999999995</v>
      </c>
      <c r="B45" s="37" t="s">
        <v>48</v>
      </c>
      <c r="C45" s="38"/>
      <c r="D45" s="41">
        <f>'[3]Detailed Summary'!$AM44</f>
        <v>134161.66059226336</v>
      </c>
      <c r="E45" s="41">
        <f>'[3]Detailed Summary'!$AM46</f>
        <v>0</v>
      </c>
      <c r="F45" s="40">
        <f t="shared" si="6"/>
        <v>-177910.34918884886</v>
      </c>
      <c r="G45" s="48">
        <f>'[2]JL-3r'!$AM44</f>
        <v>134161.66059226336</v>
      </c>
      <c r="H45" s="39">
        <f>'[2]JL-3r'!$AM46</f>
        <v>0</v>
      </c>
      <c r="I45" s="40">
        <f t="shared" si="4"/>
        <v>-177910.34918884886</v>
      </c>
      <c r="J45" s="41">
        <f t="shared" si="5"/>
        <v>0</v>
      </c>
      <c r="K45" s="41">
        <f t="shared" si="5"/>
        <v>0</v>
      </c>
      <c r="L45" s="42">
        <f t="shared" si="5"/>
        <v>0</v>
      </c>
    </row>
    <row r="46" spans="1:12" x14ac:dyDescent="0.25">
      <c r="A46" s="47">
        <f t="shared" si="7"/>
        <v>6.2399999999999993</v>
      </c>
      <c r="B46" s="37" t="s">
        <v>60</v>
      </c>
      <c r="C46" s="38" t="s">
        <v>53</v>
      </c>
      <c r="D46" s="41">
        <f>'[3]Detailed Summary'!$AN44</f>
        <v>-4956841.7012854051</v>
      </c>
      <c r="E46" s="41">
        <f>'[3]Detailed Summary'!$AN46</f>
        <v>13218338.784336466</v>
      </c>
      <c r="F46" s="40">
        <f t="shared" si="6"/>
        <v>7884361.6170781385</v>
      </c>
      <c r="G46" s="48">
        <f>'[2]JL-3r'!$AN44</f>
        <v>-2646675.911908159</v>
      </c>
      <c r="H46" s="39">
        <f>'[2]JL-3r'!$AN46</f>
        <v>5802322.2625845009</v>
      </c>
      <c r="I46" s="40">
        <f t="shared" si="4"/>
        <v>4073728.0930113802</v>
      </c>
      <c r="J46" s="41">
        <f t="shared" si="5"/>
        <v>2310165.7893772461</v>
      </c>
      <c r="K46" s="41">
        <f t="shared" si="5"/>
        <v>-7416016.5217519654</v>
      </c>
      <c r="L46" s="42">
        <f t="shared" si="5"/>
        <v>-3810633.5240667583</v>
      </c>
    </row>
    <row r="47" spans="1:12" x14ac:dyDescent="0.25">
      <c r="A47" s="47">
        <f t="shared" si="7"/>
        <v>6.2499999999999991</v>
      </c>
      <c r="B47" s="37" t="s">
        <v>61</v>
      </c>
      <c r="C47" s="38"/>
      <c r="D47" s="41">
        <f>'[3]Detailed Summary'!$AO44</f>
        <v>344098.38920724997</v>
      </c>
      <c r="E47" s="41">
        <f>'[3]Detailed Summary'!$AO46</f>
        <v>0</v>
      </c>
      <c r="F47" s="40">
        <f t="shared" si="6"/>
        <v>-456305.20902118686</v>
      </c>
      <c r="G47" s="48">
        <f>'[2]JL-3r'!$AO44</f>
        <v>344098.38920724997</v>
      </c>
      <c r="H47" s="39">
        <f>'[2]JL-3r'!$AO46</f>
        <v>0</v>
      </c>
      <c r="I47" s="40">
        <f t="shared" si="4"/>
        <v>-456305.20902118686</v>
      </c>
      <c r="J47" s="41">
        <f t="shared" si="5"/>
        <v>0</v>
      </c>
      <c r="K47" s="41">
        <f t="shared" si="5"/>
        <v>0</v>
      </c>
      <c r="L47" s="42">
        <f t="shared" si="5"/>
        <v>0</v>
      </c>
    </row>
    <row r="48" spans="1:12" x14ac:dyDescent="0.25">
      <c r="A48" s="47">
        <f t="shared" si="7"/>
        <v>6.2599999999999989</v>
      </c>
      <c r="B48" s="37" t="s">
        <v>62</v>
      </c>
      <c r="C48" s="38" t="s">
        <v>27</v>
      </c>
      <c r="D48" s="41">
        <f>'[3]Detailed Summary'!$AP44</f>
        <v>722630.37767299998</v>
      </c>
      <c r="E48" s="41">
        <f>'[3]Detailed Summary'!$AP46</f>
        <v>361315.18883649912</v>
      </c>
      <c r="F48" s="40">
        <f t="shared" si="6"/>
        <v>-922433.0577472524</v>
      </c>
      <c r="G48" s="48">
        <f>'[2]JL-3r'!$AP44</f>
        <v>722630.37767299998</v>
      </c>
      <c r="H48" s="39">
        <f>'[2]JL-3r'!$AP46</f>
        <v>361315.18883649912</v>
      </c>
      <c r="I48" s="40">
        <f t="shared" si="4"/>
        <v>-923151.762082709</v>
      </c>
      <c r="J48" s="41">
        <f t="shared" si="5"/>
        <v>0</v>
      </c>
      <c r="K48" s="41">
        <f t="shared" si="5"/>
        <v>0</v>
      </c>
      <c r="L48" s="42">
        <f t="shared" si="5"/>
        <v>-718.70433545659762</v>
      </c>
    </row>
    <row r="49" spans="1:12" x14ac:dyDescent="0.25">
      <c r="A49" s="47">
        <f t="shared" si="7"/>
        <v>6.2699999999999987</v>
      </c>
      <c r="B49" s="37" t="s">
        <v>63</v>
      </c>
      <c r="C49" s="38" t="s">
        <v>53</v>
      </c>
      <c r="D49" s="41">
        <f>'[3]Detailed Summary'!$AQ44</f>
        <v>-123556.1783805897</v>
      </c>
      <c r="E49" s="41">
        <f>'[3]Detailed Summary'!$AQ46</f>
        <v>5946647.6649043793</v>
      </c>
      <c r="F49" s="40">
        <f t="shared" si="6"/>
        <v>753703.33486996673</v>
      </c>
      <c r="G49" s="48">
        <f>'[2]JL-3r'!$AQ44</f>
        <v>0</v>
      </c>
      <c r="H49" s="39">
        <f>'[2]JL-3r'!$AQ46</f>
        <v>0</v>
      </c>
      <c r="I49" s="40">
        <f t="shared" si="4"/>
        <v>0</v>
      </c>
      <c r="J49" s="41">
        <f t="shared" si="5"/>
        <v>123556.1783805897</v>
      </c>
      <c r="K49" s="41">
        <f t="shared" si="5"/>
        <v>-5946647.6649043793</v>
      </c>
      <c r="L49" s="42">
        <f t="shared" si="5"/>
        <v>-753703.33486996673</v>
      </c>
    </row>
    <row r="50" spans="1:12" x14ac:dyDescent="0.25">
      <c r="A50" s="47">
        <f t="shared" si="7"/>
        <v>6.2799999999999985</v>
      </c>
      <c r="B50" s="37" t="s">
        <v>64</v>
      </c>
      <c r="C50" s="38"/>
      <c r="D50" s="41">
        <f>'[3]Detailed Summary'!$AR44</f>
        <v>-303817.36784007057</v>
      </c>
      <c r="E50" s="41">
        <f>'[3]Detailed Summary'!$AR46</f>
        <v>0</v>
      </c>
      <c r="F50" s="40">
        <f t="shared" si="6"/>
        <v>402888.97560933215</v>
      </c>
      <c r="G50" s="48">
        <f>'[2]JL-3r'!$AR44</f>
        <v>-303817.36784007057</v>
      </c>
      <c r="H50" s="39">
        <f>'[2]JL-3r'!$AR46</f>
        <v>0</v>
      </c>
      <c r="I50" s="40">
        <f t="shared" si="4"/>
        <v>402888.97560933215</v>
      </c>
      <c r="J50" s="41">
        <f t="shared" si="5"/>
        <v>0</v>
      </c>
      <c r="K50" s="41">
        <f t="shared" si="5"/>
        <v>0</v>
      </c>
      <c r="L50" s="42">
        <f t="shared" si="5"/>
        <v>0</v>
      </c>
    </row>
    <row r="51" spans="1:12" x14ac:dyDescent="0.25">
      <c r="A51" s="47">
        <f t="shared" si="7"/>
        <v>6.2899999999999983</v>
      </c>
      <c r="B51" s="37" t="s">
        <v>65</v>
      </c>
      <c r="C51" s="38" t="s">
        <v>53</v>
      </c>
      <c r="D51" s="41">
        <f>'[3]Detailed Summary'!$AS44</f>
        <v>-275111.97000000003</v>
      </c>
      <c r="E51" s="41">
        <f>'[3]Detailed Summary'!$AS46</f>
        <v>2799732.3622297375</v>
      </c>
      <c r="F51" s="40">
        <f t="shared" si="6"/>
        <v>642532.65918679477</v>
      </c>
      <c r="G51" s="48">
        <f>'[2]JL-3r'!$AS44</f>
        <v>0</v>
      </c>
      <c r="H51" s="39">
        <f>'[2]JL-3r'!$AS46</f>
        <v>0</v>
      </c>
      <c r="I51" s="40">
        <f t="shared" si="4"/>
        <v>0</v>
      </c>
      <c r="J51" s="41">
        <f t="shared" si="5"/>
        <v>275111.97000000003</v>
      </c>
      <c r="K51" s="41">
        <f t="shared" si="5"/>
        <v>-2799732.3622297375</v>
      </c>
      <c r="L51" s="42">
        <f t="shared" si="5"/>
        <v>-642532.65918679477</v>
      </c>
    </row>
    <row r="52" spans="1:12" x14ac:dyDescent="0.25">
      <c r="A52" s="43" t="s">
        <v>66</v>
      </c>
      <c r="B52" s="37" t="s">
        <v>67</v>
      </c>
      <c r="C52" s="38" t="s">
        <v>27</v>
      </c>
      <c r="D52" s="41">
        <f>'[3]Detailed Summary'!$AT44</f>
        <v>31239.612311343335</v>
      </c>
      <c r="E52" s="41">
        <f>'[3]Detailed Summary'!$AT46</f>
        <v>-9327511.0024682488</v>
      </c>
      <c r="F52" s="40">
        <f t="shared" si="6"/>
        <v>-966636.16921426344</v>
      </c>
      <c r="G52" s="48">
        <f>'[2]JL-3r'!$AT44</f>
        <v>31239.612311343335</v>
      </c>
      <c r="H52" s="39">
        <f>'[2]JL-3r'!$AT46</f>
        <v>-9327511.0024682488</v>
      </c>
      <c r="I52" s="40">
        <f t="shared" si="4"/>
        <v>-948082.4997212108</v>
      </c>
      <c r="J52" s="41">
        <f t="shared" si="5"/>
        <v>0</v>
      </c>
      <c r="K52" s="41">
        <f t="shared" si="5"/>
        <v>0</v>
      </c>
      <c r="L52" s="42">
        <f t="shared" si="5"/>
        <v>18553.669493052643</v>
      </c>
    </row>
    <row r="53" spans="1:12" x14ac:dyDescent="0.25">
      <c r="A53" s="43" t="s">
        <v>68</v>
      </c>
      <c r="B53" s="37" t="s">
        <v>69</v>
      </c>
      <c r="C53" s="38" t="s">
        <v>27</v>
      </c>
      <c r="D53" s="41">
        <f>'[3]Detailed Summary'!$AU44</f>
        <v>-5263989.1653199438</v>
      </c>
      <c r="E53" s="41">
        <f>'[3]Detailed Summary'!$AU46</f>
        <v>-6388043.7029168438</v>
      </c>
      <c r="F53" s="40">
        <f t="shared" si="6"/>
        <v>6346880.4362592129</v>
      </c>
      <c r="G53" s="48">
        <f>'[2]JL-3r'!$AU44</f>
        <v>-5263989.1653199438</v>
      </c>
      <c r="H53" s="39">
        <f>'[2]JL-3r'!$AU46</f>
        <v>-6388043.7029168438</v>
      </c>
      <c r="I53" s="40">
        <f t="shared" si="4"/>
        <v>6359587.1113346675</v>
      </c>
      <c r="J53" s="41">
        <f t="shared" si="5"/>
        <v>0</v>
      </c>
      <c r="K53" s="41">
        <f t="shared" si="5"/>
        <v>0</v>
      </c>
      <c r="L53" s="42">
        <f t="shared" si="5"/>
        <v>12706.675075454637</v>
      </c>
    </row>
    <row r="54" spans="1:12" x14ac:dyDescent="0.25">
      <c r="A54" s="43"/>
      <c r="B54" s="37"/>
      <c r="C54" s="38"/>
      <c r="D54" s="41"/>
      <c r="E54" s="41"/>
      <c r="F54" s="40"/>
      <c r="G54" s="48"/>
      <c r="H54" s="39"/>
      <c r="I54" s="40"/>
      <c r="J54" s="41"/>
      <c r="K54" s="41"/>
      <c r="L54" s="42"/>
    </row>
    <row r="55" spans="1:12" x14ac:dyDescent="0.25">
      <c r="A55" s="43"/>
      <c r="B55" s="37"/>
      <c r="C55" s="38"/>
      <c r="D55" s="41"/>
      <c r="E55" s="41"/>
      <c r="F55" s="40"/>
      <c r="G55" s="48"/>
      <c r="H55" s="39"/>
      <c r="I55" s="40"/>
      <c r="J55" s="41"/>
      <c r="K55" s="41"/>
      <c r="L55" s="42"/>
    </row>
    <row r="56" spans="1:12" x14ac:dyDescent="0.25">
      <c r="A56" s="43"/>
      <c r="B56" s="37"/>
      <c r="C56" s="49"/>
      <c r="D56" s="41"/>
      <c r="E56" s="41"/>
      <c r="F56" s="40"/>
      <c r="G56" s="50"/>
      <c r="H56" s="39"/>
      <c r="I56" s="51"/>
      <c r="J56" s="41"/>
      <c r="K56" s="41"/>
      <c r="L56" s="42"/>
    </row>
    <row r="57" spans="1:12" x14ac:dyDescent="0.25">
      <c r="A57" s="52" t="s">
        <v>70</v>
      </c>
      <c r="B57" s="44"/>
      <c r="C57" s="49"/>
      <c r="D57" s="53">
        <f t="shared" ref="D57:L57" si="8">SUM(D9:D55)</f>
        <v>-7373966.3852070924</v>
      </c>
      <c r="E57" s="53">
        <f t="shared" si="8"/>
        <v>162191105.36052862</v>
      </c>
      <c r="F57" s="54">
        <f t="shared" si="8"/>
        <v>25866514.607768808</v>
      </c>
      <c r="G57" s="53">
        <f t="shared" si="8"/>
        <v>-5383450.5671022497</v>
      </c>
      <c r="H57" s="53">
        <f t="shared" si="8"/>
        <v>119837238.46959198</v>
      </c>
      <c r="I57" s="54">
        <f t="shared" si="8"/>
        <v>18787397.572093964</v>
      </c>
      <c r="J57" s="53">
        <f t="shared" si="8"/>
        <v>1990515.818104841</v>
      </c>
      <c r="K57" s="53">
        <f t="shared" si="8"/>
        <v>-42353866.890936621</v>
      </c>
      <c r="L57" s="54">
        <f t="shared" si="8"/>
        <v>-7079117.0356748421</v>
      </c>
    </row>
    <row r="58" spans="1:12" ht="15.75" thickBot="1" x14ac:dyDescent="0.3">
      <c r="A58" s="52" t="s">
        <v>71</v>
      </c>
      <c r="B58" s="44"/>
      <c r="C58" s="55"/>
      <c r="D58" s="56">
        <f t="shared" ref="D58:L58" si="9">D57+D8</f>
        <v>96490337.604794115</v>
      </c>
      <c r="E58" s="56">
        <f t="shared" si="9"/>
        <v>2113443248.6196382</v>
      </c>
      <c r="F58" s="57">
        <f t="shared" si="9"/>
        <v>81680761.748097196</v>
      </c>
      <c r="G58" s="56">
        <f t="shared" si="9"/>
        <v>98480853.422898948</v>
      </c>
      <c r="H58" s="56">
        <f t="shared" si="9"/>
        <v>2071089381.7287016</v>
      </c>
      <c r="I58" s="57">
        <f t="shared" si="9"/>
        <v>70720342.68511194</v>
      </c>
      <c r="J58" s="56">
        <f t="shared" si="9"/>
        <v>1990515.818104841</v>
      </c>
      <c r="K58" s="56">
        <f t="shared" si="9"/>
        <v>-42353866.890936621</v>
      </c>
      <c r="L58" s="57">
        <f t="shared" si="9"/>
        <v>-10960419.062985243</v>
      </c>
    </row>
    <row r="59" spans="1:12" ht="15.75" thickTop="1" x14ac:dyDescent="0.25">
      <c r="A59" s="58" t="s">
        <v>72</v>
      </c>
      <c r="B59" s="59"/>
      <c r="C59" s="60"/>
      <c r="D59" s="61"/>
      <c r="E59" s="61"/>
      <c r="F59" s="62">
        <f>'[3]COC, Def, ConvF'!$C$26</f>
        <v>-32408665.981774215</v>
      </c>
      <c r="G59" s="61"/>
      <c r="H59" s="61"/>
      <c r="I59" s="62">
        <f>'[2]JL-3r'!C100</f>
        <v>-32357068.941032507</v>
      </c>
      <c r="J59" s="61"/>
      <c r="K59" s="61"/>
      <c r="L59" s="63">
        <f>I59-F59</f>
        <v>51597.04074170813</v>
      </c>
    </row>
    <row r="60" spans="1:12" x14ac:dyDescent="0.25">
      <c r="A60" s="58" t="s">
        <v>73</v>
      </c>
      <c r="B60" s="59"/>
      <c r="C60" s="49"/>
      <c r="D60" s="61"/>
      <c r="E60" s="61"/>
      <c r="F60" s="46">
        <f>'[3]COC, Def, ConvF'!$C$30</f>
        <v>27987169.058836162</v>
      </c>
      <c r="G60" s="61"/>
      <c r="H60" s="61"/>
      <c r="I60" s="46">
        <v>0</v>
      </c>
      <c r="J60" s="61"/>
      <c r="K60" s="61"/>
      <c r="L60" s="40">
        <f>I60-F60</f>
        <v>-27987169.058836162</v>
      </c>
    </row>
    <row r="61" spans="1:12" x14ac:dyDescent="0.25">
      <c r="A61" s="52" t="s">
        <v>74</v>
      </c>
      <c r="B61" s="59"/>
      <c r="C61" s="49"/>
      <c r="D61" s="61"/>
      <c r="E61" s="61"/>
      <c r="F61" s="34">
        <f>SUM(F58:F60)</f>
        <v>77259264.825159147</v>
      </c>
      <c r="G61" s="61"/>
      <c r="H61" s="61"/>
      <c r="I61" s="34">
        <f>SUM(I58:I60)</f>
        <v>38363273.744079433</v>
      </c>
      <c r="J61" s="61"/>
      <c r="K61" s="61"/>
      <c r="L61" s="64">
        <f>I61-F61</f>
        <v>-38895991.081079714</v>
      </c>
    </row>
    <row r="62" spans="1:12" x14ac:dyDescent="0.25">
      <c r="A62" s="65" t="s">
        <v>75</v>
      </c>
      <c r="B62" s="59"/>
      <c r="C62" s="49"/>
      <c r="D62" s="61"/>
      <c r="E62" s="61"/>
      <c r="F62" s="46">
        <f>'[3]COC, Def, ConvF'!$C$34</f>
        <v>-11786455.071611211</v>
      </c>
      <c r="G62" s="61"/>
      <c r="H62" s="61"/>
      <c r="I62" s="46">
        <v>0</v>
      </c>
      <c r="J62" s="61"/>
      <c r="K62" s="61"/>
      <c r="L62" s="40">
        <f>I62-F62</f>
        <v>11786455.071611211</v>
      </c>
    </row>
    <row r="63" spans="1:12" ht="15.75" thickBot="1" x14ac:dyDescent="0.3">
      <c r="A63" s="66" t="s">
        <v>76</v>
      </c>
      <c r="B63" s="59"/>
      <c r="C63" s="49"/>
      <c r="D63" s="61"/>
      <c r="E63" s="61"/>
      <c r="F63" s="56">
        <f>F61+F62</f>
        <v>65472809.753547937</v>
      </c>
      <c r="G63" s="61"/>
      <c r="H63" s="61"/>
      <c r="I63" s="56">
        <f>I61+I62</f>
        <v>38363273.744079433</v>
      </c>
      <c r="J63" s="61"/>
      <c r="K63" s="61"/>
      <c r="L63" s="57">
        <f>I63-F63</f>
        <v>-27109536.009468503</v>
      </c>
    </row>
    <row r="64" spans="1:12" ht="15.75" thickTop="1" x14ac:dyDescent="0.25">
      <c r="A64" s="58" t="s">
        <v>77</v>
      </c>
      <c r="B64" s="59"/>
      <c r="C64" s="49"/>
      <c r="D64" s="61"/>
      <c r="E64" s="61"/>
      <c r="F64" s="67"/>
      <c r="G64" s="61"/>
      <c r="H64" s="61"/>
      <c r="I64" s="67"/>
      <c r="J64" s="61"/>
      <c r="K64" s="61"/>
      <c r="L64" s="68"/>
    </row>
    <row r="65" spans="1:12" x14ac:dyDescent="0.25">
      <c r="A65" s="69" t="s">
        <v>78</v>
      </c>
      <c r="B65" s="70"/>
      <c r="C65" s="71"/>
      <c r="D65" s="72"/>
      <c r="E65" s="72"/>
      <c r="F65" s="73"/>
      <c r="G65" s="74"/>
      <c r="H65" s="74"/>
      <c r="I65" s="73"/>
      <c r="J65" s="74"/>
      <c r="K65" s="74"/>
      <c r="L65" s="75"/>
    </row>
  </sheetData>
  <autoFilter ref="A6:L65"/>
  <conditionalFormatting sqref="D3:E3 H3:I3">
    <cfRule type="cellIs" dxfId="2" priority="1" operator="notEqual">
      <formula>0</formula>
    </cfRule>
  </conditionalFormatting>
  <pageMargins left="0.25" right="0.25" top="0.75" bottom="0.75" header="0.3" footer="0.3"/>
  <pageSetup scale="69" fitToHeight="2" orientation="landscape" useFirstPageNumber="1" r:id="rId1"/>
  <headerFooter>
    <oddHeader>&amp;RExhibit No. SEF-25 (BR-01)
Page &amp;P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E28" sqref="E28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28515625" bestFit="1" customWidth="1"/>
    <col min="6" max="6" width="14.28515625" bestFit="1" customWidth="1"/>
    <col min="7" max="7" width="15.28515625" bestFit="1" customWidth="1"/>
    <col min="8" max="8" width="17.7109375" bestFit="1" customWidth="1"/>
    <col min="9" max="9" width="15.7109375" bestFit="1" customWidth="1"/>
    <col min="10" max="10" width="15.28515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1"/>
      <c r="B1" s="2"/>
      <c r="C1" s="2"/>
      <c r="D1" s="76"/>
      <c r="E1" s="76"/>
      <c r="F1" s="76"/>
      <c r="G1" s="2"/>
      <c r="H1" s="2"/>
      <c r="I1" s="2"/>
      <c r="J1" s="2"/>
      <c r="K1" s="2"/>
      <c r="L1" s="3"/>
    </row>
    <row r="2" spans="1:12" ht="15.75" x14ac:dyDescent="0.25">
      <c r="A2" s="4" t="s">
        <v>79</v>
      </c>
      <c r="B2" s="5"/>
      <c r="C2" s="5"/>
      <c r="D2" s="48"/>
      <c r="E2" s="48"/>
      <c r="F2" s="77" t="s">
        <v>80</v>
      </c>
      <c r="G2" s="7">
        <v>7.0694099999999996E-2</v>
      </c>
      <c r="H2" s="6" t="s">
        <v>2</v>
      </c>
      <c r="I2" s="8">
        <f>'SEF-25 (BR-01) p1-2'!I2</f>
        <v>0.75409700000000002</v>
      </c>
      <c r="J2" s="5"/>
      <c r="K2" s="5"/>
      <c r="L2" s="9"/>
    </row>
    <row r="3" spans="1:12" ht="15.75" x14ac:dyDescent="0.25">
      <c r="A3" s="10"/>
      <c r="B3" s="5"/>
      <c r="C3" s="5"/>
      <c r="D3" s="11"/>
      <c r="E3" s="11"/>
      <c r="F3" s="12" t="s">
        <v>3</v>
      </c>
      <c r="G3" s="13">
        <f>'[2]SEF-24 Page 1-2'!G3</f>
        <v>7.4800000000000005E-2</v>
      </c>
      <c r="H3" s="11"/>
      <c r="I3" s="11"/>
      <c r="J3" s="14"/>
      <c r="K3" s="14"/>
      <c r="L3" s="15"/>
    </row>
    <row r="4" spans="1:12" ht="15.75" x14ac:dyDescent="0.25">
      <c r="A4" s="16"/>
      <c r="B4" s="17"/>
      <c r="C4" s="18"/>
      <c r="D4" s="19" t="s">
        <v>4</v>
      </c>
      <c r="E4" s="19"/>
      <c r="F4" s="20"/>
      <c r="G4" s="21" t="s">
        <v>81</v>
      </c>
      <c r="H4" s="19"/>
      <c r="I4" s="20"/>
      <c r="J4" s="21" t="s">
        <v>82</v>
      </c>
      <c r="K4" s="19"/>
      <c r="L4" s="20"/>
    </row>
    <row r="5" spans="1:12" ht="15.75" x14ac:dyDescent="0.25">
      <c r="A5" s="22" t="s">
        <v>7</v>
      </c>
      <c r="B5" s="23" t="s">
        <v>8</v>
      </c>
      <c r="C5" s="24" t="s">
        <v>9</v>
      </c>
      <c r="D5" s="25" t="s">
        <v>10</v>
      </c>
      <c r="E5" s="26" t="s">
        <v>11</v>
      </c>
      <c r="F5" s="26" t="s">
        <v>12</v>
      </c>
      <c r="G5" s="26" t="s">
        <v>10</v>
      </c>
      <c r="H5" s="26" t="s">
        <v>11</v>
      </c>
      <c r="I5" s="26" t="s">
        <v>13</v>
      </c>
      <c r="J5" s="26" t="s">
        <v>10</v>
      </c>
      <c r="K5" s="26" t="s">
        <v>11</v>
      </c>
      <c r="L5" s="26" t="s">
        <v>12</v>
      </c>
    </row>
    <row r="6" spans="1:12" ht="15.75" x14ac:dyDescent="0.25">
      <c r="A6" s="27" t="s">
        <v>14</v>
      </c>
      <c r="B6" s="28" t="s">
        <v>15</v>
      </c>
      <c r="C6" s="29" t="s">
        <v>16</v>
      </c>
      <c r="D6" s="28" t="s">
        <v>17</v>
      </c>
      <c r="E6" s="29" t="s">
        <v>18</v>
      </c>
      <c r="F6" s="29" t="s">
        <v>19</v>
      </c>
      <c r="G6" s="29" t="s">
        <v>20</v>
      </c>
      <c r="H6" s="29" t="s">
        <v>21</v>
      </c>
      <c r="I6" s="29" t="s">
        <v>22</v>
      </c>
      <c r="J6" s="29" t="s">
        <v>23</v>
      </c>
      <c r="K6" s="29" t="s">
        <v>24</v>
      </c>
      <c r="L6" s="29" t="s">
        <v>25</v>
      </c>
    </row>
    <row r="7" spans="1:12" ht="15.75" x14ac:dyDescent="0.25">
      <c r="A7" s="22"/>
      <c r="B7" s="23"/>
      <c r="C7" s="78"/>
      <c r="D7" s="79"/>
      <c r="E7" s="79"/>
      <c r="F7" s="80"/>
      <c r="G7" s="79"/>
      <c r="H7" s="79"/>
      <c r="I7" s="80"/>
      <c r="J7" s="79"/>
      <c r="K7" s="79"/>
      <c r="L7" s="80"/>
    </row>
    <row r="8" spans="1:12" ht="15.75" x14ac:dyDescent="0.25">
      <c r="A8" s="10"/>
      <c r="B8" s="31" t="s">
        <v>26</v>
      </c>
      <c r="C8" s="81" t="s">
        <v>27</v>
      </c>
      <c r="D8" s="33">
        <f>'SEF-25 (BR-01) p1-2'!D8</f>
        <v>103864303.9900012</v>
      </c>
      <c r="E8" s="34">
        <f>'SEF-25 (BR-01) p1-2'!E8</f>
        <v>1951252143.2591095</v>
      </c>
      <c r="F8" s="35">
        <f>'SEF-25 (BR-01) p1-2'!F8</f>
        <v>55814247.140328385</v>
      </c>
      <c r="G8" s="33">
        <f>'[2]MEG-4'!O12</f>
        <v>103864304</v>
      </c>
      <c r="H8" s="34">
        <f>'[2]MEG-4'!Q12</f>
        <v>1951252143</v>
      </c>
      <c r="I8" s="35">
        <f t="shared" ref="I8:I29" si="0">(-G8+(H8*$G$2))/$I$2</f>
        <v>45190088.440155953</v>
      </c>
      <c r="J8" s="33">
        <f t="shared" ref="J8:L39" si="1">G8-D8</f>
        <v>9.9987983703613281E-3</v>
      </c>
      <c r="K8" s="34">
        <f t="shared" si="1"/>
        <v>-0.2591094970703125</v>
      </c>
      <c r="L8" s="35">
        <f t="shared" si="1"/>
        <v>-10624158.700172432</v>
      </c>
    </row>
    <row r="9" spans="1:12" x14ac:dyDescent="0.25">
      <c r="A9" s="36">
        <v>20.010000000000002</v>
      </c>
      <c r="B9" s="37" t="s">
        <v>28</v>
      </c>
      <c r="C9" s="82" t="s">
        <v>54</v>
      </c>
      <c r="D9" s="41">
        <f>'SEF-25 (BR-01) p1-2'!D9</f>
        <v>1442870.5294648185</v>
      </c>
      <c r="E9" s="41">
        <f>'SEF-25 (BR-01) p1-2'!E9</f>
        <v>0</v>
      </c>
      <c r="F9" s="42">
        <f>'SEF-25 (BR-01) p1-2'!F9</f>
        <v>-1913375.241467369</v>
      </c>
      <c r="G9" s="39">
        <f>'[2]MEG-4'!O13</f>
        <v>954667</v>
      </c>
      <c r="H9" s="39">
        <f>'[2]MEG-4'!Q13</f>
        <v>0</v>
      </c>
      <c r="I9" s="40">
        <f t="shared" si="0"/>
        <v>-1265973.7407787063</v>
      </c>
      <c r="J9" s="41">
        <f t="shared" si="1"/>
        <v>-488203.52946481854</v>
      </c>
      <c r="K9" s="41">
        <f t="shared" si="1"/>
        <v>0</v>
      </c>
      <c r="L9" s="42">
        <f t="shared" si="1"/>
        <v>647401.50068866275</v>
      </c>
    </row>
    <row r="10" spans="1:12" x14ac:dyDescent="0.25">
      <c r="A10" s="36">
        <f t="shared" ref="A10:A21" si="2">+A9+0.01</f>
        <v>20.020000000000003</v>
      </c>
      <c r="B10" s="37" t="s">
        <v>30</v>
      </c>
      <c r="C10" s="82"/>
      <c r="D10" s="41">
        <f>'SEF-25 (BR-01) p1-2'!D10</f>
        <v>31955.103665430321</v>
      </c>
      <c r="E10" s="41">
        <f>'SEF-25 (BR-01) p1-2'!E10</f>
        <v>0</v>
      </c>
      <c r="F10" s="42">
        <f>'SEF-25 (BR-01) p1-2'!F10</f>
        <v>-42375.322624848421</v>
      </c>
      <c r="G10" s="39">
        <f>'[2]MEG-4'!O14</f>
        <v>31955</v>
      </c>
      <c r="H10" s="39">
        <f>'[2]MEG-4'!Q14</f>
        <v>0</v>
      </c>
      <c r="I10" s="40">
        <f t="shared" si="0"/>
        <v>-42375.185155225387</v>
      </c>
      <c r="J10" s="41">
        <f t="shared" si="1"/>
        <v>-0.10366543032068876</v>
      </c>
      <c r="K10" s="41">
        <f t="shared" si="1"/>
        <v>0</v>
      </c>
      <c r="L10" s="42">
        <f t="shared" si="1"/>
        <v>0.13746962303412147</v>
      </c>
    </row>
    <row r="11" spans="1:12" x14ac:dyDescent="0.25">
      <c r="A11" s="36">
        <f t="shared" si="2"/>
        <v>20.030000000000005</v>
      </c>
      <c r="B11" s="37" t="s">
        <v>31</v>
      </c>
      <c r="C11" s="82" t="s">
        <v>53</v>
      </c>
      <c r="D11" s="41">
        <f>'SEF-25 (BR-01) p1-2'!D11</f>
        <v>1216418.5906954836</v>
      </c>
      <c r="E11" s="41">
        <f>'SEF-25 (BR-01) p1-2'!E11</f>
        <v>0</v>
      </c>
      <c r="F11" s="42">
        <f>'SEF-25 (BR-01) p1-2'!F11</f>
        <v>-1613079.7373487544</v>
      </c>
      <c r="G11" s="39">
        <f>'[2]MEG-4'!O15</f>
        <v>3522854.3520547943</v>
      </c>
      <c r="H11" s="39">
        <f>'[2]MEG-4'!Q15</f>
        <v>-5820422.319444444</v>
      </c>
      <c r="I11" s="40">
        <f t="shared" si="0"/>
        <v>-5217264.9799002409</v>
      </c>
      <c r="J11" s="41">
        <f t="shared" si="1"/>
        <v>2306435.7613593107</v>
      </c>
      <c r="K11" s="41">
        <f t="shared" si="1"/>
        <v>-5820422.319444444</v>
      </c>
      <c r="L11" s="42">
        <f t="shared" si="1"/>
        <v>-3604185.2425514865</v>
      </c>
    </row>
    <row r="12" spans="1:12" x14ac:dyDescent="0.25">
      <c r="A12" s="36">
        <f t="shared" si="2"/>
        <v>20.040000000000006</v>
      </c>
      <c r="B12" s="37" t="s">
        <v>32</v>
      </c>
      <c r="C12" s="82" t="s">
        <v>54</v>
      </c>
      <c r="D12" s="41">
        <f>'SEF-25 (BR-01) p1-2'!D12</f>
        <v>12921873.95908682</v>
      </c>
      <c r="E12" s="41">
        <f>'SEF-25 (BR-01) p1-2'!E12</f>
        <v>0</v>
      </c>
      <c r="F12" s="42">
        <f>'SEF-25 (BR-01) p1-2'!F12</f>
        <v>-17135559.429472361</v>
      </c>
      <c r="G12" s="39">
        <f>'[2]MEG-4'!O16</f>
        <v>12917116</v>
      </c>
      <c r="H12" s="39">
        <f>'[2]MEG-4'!Q16</f>
        <v>0</v>
      </c>
      <c r="I12" s="40">
        <f t="shared" si="0"/>
        <v>-17129249.950603172</v>
      </c>
      <c r="J12" s="41">
        <f t="shared" si="1"/>
        <v>-4757.9590868204832</v>
      </c>
      <c r="K12" s="41">
        <f t="shared" si="1"/>
        <v>0</v>
      </c>
      <c r="L12" s="42">
        <f t="shared" si="1"/>
        <v>6309.4788691885769</v>
      </c>
    </row>
    <row r="13" spans="1:12" x14ac:dyDescent="0.25">
      <c r="A13" s="36">
        <f t="shared" si="2"/>
        <v>20.050000000000008</v>
      </c>
      <c r="B13" s="37" t="s">
        <v>33</v>
      </c>
      <c r="C13" s="82"/>
      <c r="D13" s="41">
        <f>'SEF-25 (BR-01) p1-2'!D13</f>
        <v>-1412118.6458149552</v>
      </c>
      <c r="E13" s="41">
        <f>'SEF-25 (BR-01) p1-2'!E13</f>
        <v>0</v>
      </c>
      <c r="F13" s="42">
        <f>'SEF-25 (BR-01) p1-2'!F13</f>
        <v>1872595.496089966</v>
      </c>
      <c r="G13" s="39">
        <f>'[2]MEG-4'!O17</f>
        <v>-1412119</v>
      </c>
      <c r="H13" s="39">
        <f>'[2]MEG-4'!Q17</f>
        <v>0</v>
      </c>
      <c r="I13" s="40">
        <f t="shared" si="0"/>
        <v>1872595.9657709817</v>
      </c>
      <c r="J13" s="41">
        <f t="shared" si="1"/>
        <v>-0.35418504476547241</v>
      </c>
      <c r="K13" s="41">
        <f t="shared" si="1"/>
        <v>0</v>
      </c>
      <c r="L13" s="42">
        <f t="shared" si="1"/>
        <v>0.46968101570382714</v>
      </c>
    </row>
    <row r="14" spans="1:12" x14ac:dyDescent="0.25">
      <c r="A14" s="36">
        <f t="shared" si="2"/>
        <v>20.060000000000009</v>
      </c>
      <c r="B14" s="37" t="s">
        <v>34</v>
      </c>
      <c r="C14" s="82"/>
      <c r="D14" s="41">
        <f>'SEF-25 (BR-01) p1-2'!D14</f>
        <v>-1256319.1261336696</v>
      </c>
      <c r="E14" s="41">
        <f>'SEF-25 (BR-01) p1-2'!E14</f>
        <v>0</v>
      </c>
      <c r="F14" s="42">
        <f>'SEF-25 (BR-01) p1-2'!F14</f>
        <v>1665991.4124226321</v>
      </c>
      <c r="G14" s="39">
        <f>'[2]MEG-4'!O18</f>
        <v>-1256319</v>
      </c>
      <c r="H14" s="39">
        <f>'[2]MEG-4'!Q18</f>
        <v>0</v>
      </c>
      <c r="I14" s="40">
        <f t="shared" si="0"/>
        <v>1665991.2451581163</v>
      </c>
      <c r="J14" s="41">
        <f t="shared" si="1"/>
        <v>0.12613366963341832</v>
      </c>
      <c r="K14" s="41">
        <f t="shared" si="1"/>
        <v>0</v>
      </c>
      <c r="L14" s="42">
        <f t="shared" si="1"/>
        <v>-0.16726451576687396</v>
      </c>
    </row>
    <row r="15" spans="1:12" x14ac:dyDescent="0.25">
      <c r="A15" s="36">
        <f t="shared" si="2"/>
        <v>20.070000000000011</v>
      </c>
      <c r="B15" s="37" t="s">
        <v>35</v>
      </c>
      <c r="C15" s="82"/>
      <c r="D15" s="41">
        <f>'SEF-25 (BR-01) p1-2'!D15</f>
        <v>-125428.75474144239</v>
      </c>
      <c r="E15" s="41">
        <f>'SEF-25 (BR-01) p1-2'!E15</f>
        <v>0</v>
      </c>
      <c r="F15" s="42">
        <f>'SEF-25 (BR-01) p1-2'!F15</f>
        <v>166329.73575208811</v>
      </c>
      <c r="G15" s="39">
        <f>'[2]MEG-4'!O19</f>
        <v>-125429</v>
      </c>
      <c r="H15" s="39">
        <f>'[2]MEG-4'!Q19</f>
        <v>0</v>
      </c>
      <c r="I15" s="40">
        <f t="shared" si="0"/>
        <v>166330.06098684916</v>
      </c>
      <c r="J15" s="41">
        <f t="shared" si="1"/>
        <v>-0.24525855761021376</v>
      </c>
      <c r="K15" s="41">
        <f t="shared" si="1"/>
        <v>0</v>
      </c>
      <c r="L15" s="42">
        <f t="shared" si="1"/>
        <v>0.32523476105416194</v>
      </c>
    </row>
    <row r="16" spans="1:12" x14ac:dyDescent="0.25">
      <c r="A16" s="36">
        <f t="shared" si="2"/>
        <v>20.080000000000013</v>
      </c>
      <c r="B16" s="37" t="s">
        <v>36</v>
      </c>
      <c r="C16" s="82" t="s">
        <v>53</v>
      </c>
      <c r="D16" s="41">
        <f>'SEF-25 (BR-01) p1-2'!D16</f>
        <v>-187098.30484735657</v>
      </c>
      <c r="E16" s="41">
        <f>'SEF-25 (BR-01) p1-2'!E16</f>
        <v>0</v>
      </c>
      <c r="F16" s="42">
        <f>'SEF-25 (BR-01) p1-2'!F16</f>
        <v>248109.06932046748</v>
      </c>
      <c r="G16" s="39">
        <f>'[2]MEG-4'!O20</f>
        <v>1359529.24</v>
      </c>
      <c r="H16" s="39">
        <f>'[2]MEG-4'!Q20</f>
        <v>0</v>
      </c>
      <c r="I16" s="40">
        <f t="shared" si="0"/>
        <v>-1802857.2451554639</v>
      </c>
      <c r="J16" s="41">
        <f t="shared" si="1"/>
        <v>1546627.5448473566</v>
      </c>
      <c r="K16" s="41">
        <f t="shared" si="1"/>
        <v>0</v>
      </c>
      <c r="L16" s="42">
        <f t="shared" si="1"/>
        <v>-2050966.3144759315</v>
      </c>
    </row>
    <row r="17" spans="1:12" x14ac:dyDescent="0.25">
      <c r="A17" s="36">
        <f t="shared" si="2"/>
        <v>20.090000000000014</v>
      </c>
      <c r="B17" s="37" t="s">
        <v>37</v>
      </c>
      <c r="C17" s="82"/>
      <c r="D17" s="41">
        <f>'SEF-25 (BR-01) p1-2'!D17</f>
        <v>69886.13058918016</v>
      </c>
      <c r="E17" s="41">
        <f>'SEF-25 (BR-01) p1-2'!E17</f>
        <v>0</v>
      </c>
      <c r="F17" s="42">
        <f>'SEF-25 (BR-01) p1-2'!F17</f>
        <v>-92675.2534344788</v>
      </c>
      <c r="G17" s="39">
        <f>'[2]MEG-4'!O21</f>
        <v>69886</v>
      </c>
      <c r="H17" s="39">
        <f>'[2]MEG-4'!Q21</f>
        <v>0</v>
      </c>
      <c r="I17" s="40">
        <f t="shared" si="0"/>
        <v>-92675.080261557858</v>
      </c>
      <c r="J17" s="41">
        <f t="shared" si="1"/>
        <v>-0.13058918016031384</v>
      </c>
      <c r="K17" s="41">
        <f t="shared" si="1"/>
        <v>0</v>
      </c>
      <c r="L17" s="42">
        <f t="shared" si="1"/>
        <v>0.17317292094230652</v>
      </c>
    </row>
    <row r="18" spans="1:12" x14ac:dyDescent="0.25">
      <c r="A18" s="36">
        <f t="shared" si="2"/>
        <v>20.100000000000016</v>
      </c>
      <c r="B18" s="37" t="s">
        <v>38</v>
      </c>
      <c r="C18" s="82"/>
      <c r="D18" s="41">
        <f>'SEF-25 (BR-01) p1-2'!D18</f>
        <v>3831.0246199423614</v>
      </c>
      <c r="E18" s="41">
        <f>'SEF-25 (BR-01) p1-2'!E18</f>
        <v>0</v>
      </c>
      <c r="F18" s="42">
        <f>'SEF-25 (BR-01) p1-2'!F18</f>
        <v>-5080.2809452130978</v>
      </c>
      <c r="G18" s="39">
        <f>'[2]MEG-4'!O22</f>
        <v>3831</v>
      </c>
      <c r="H18" s="39">
        <f>'[2]MEG-4'!Q22</f>
        <v>0</v>
      </c>
      <c r="I18" s="40">
        <f t="shared" si="0"/>
        <v>-5080.248296969753</v>
      </c>
      <c r="J18" s="41">
        <f t="shared" si="1"/>
        <v>-2.4619942361368885E-2</v>
      </c>
      <c r="K18" s="41">
        <f t="shared" si="1"/>
        <v>0</v>
      </c>
      <c r="L18" s="42">
        <f t="shared" si="1"/>
        <v>3.2648243344738148E-2</v>
      </c>
    </row>
    <row r="19" spans="1:12" x14ac:dyDescent="0.25">
      <c r="A19" s="36">
        <f t="shared" si="2"/>
        <v>20.110000000000017</v>
      </c>
      <c r="B19" s="37" t="s">
        <v>39</v>
      </c>
      <c r="C19" s="82"/>
      <c r="D19" s="41">
        <f>'SEF-25 (BR-01) p1-2'!D19</f>
        <v>-204503.64267608413</v>
      </c>
      <c r="E19" s="41">
        <f>'SEF-25 (BR-01) p1-2'!E19</f>
        <v>0</v>
      </c>
      <c r="F19" s="42">
        <f>'SEF-25 (BR-01) p1-2'!F19</f>
        <v>271190.10243520944</v>
      </c>
      <c r="G19" s="39">
        <f>'[2]MEG-4'!O23</f>
        <v>-204504</v>
      </c>
      <c r="H19" s="39">
        <f>'[2]MEG-4'!Q23</f>
        <v>0</v>
      </c>
      <c r="I19" s="40">
        <f t="shared" si="0"/>
        <v>271190.57627864851</v>
      </c>
      <c r="J19" s="41">
        <f t="shared" si="1"/>
        <v>-0.3573239158722572</v>
      </c>
      <c r="K19" s="41">
        <f t="shared" si="1"/>
        <v>0</v>
      </c>
      <c r="L19" s="42">
        <f t="shared" si="1"/>
        <v>0.47384343907469884</v>
      </c>
    </row>
    <row r="20" spans="1:12" x14ac:dyDescent="0.25">
      <c r="A20" s="36">
        <f t="shared" si="2"/>
        <v>20.120000000000019</v>
      </c>
      <c r="B20" s="37" t="s">
        <v>40</v>
      </c>
      <c r="C20" s="82"/>
      <c r="D20" s="41">
        <f>'SEF-25 (BR-01) p1-2'!D20</f>
        <v>-438078.27529363008</v>
      </c>
      <c r="E20" s="41">
        <f>'SEF-25 (BR-01) p1-2'!E20</f>
        <v>0</v>
      </c>
      <c r="F20" s="42">
        <f>'SEF-25 (BR-01) p1-2'!F20</f>
        <v>580930.93500389217</v>
      </c>
      <c r="G20" s="39">
        <f>'[2]MEG-4'!O24</f>
        <v>-438078</v>
      </c>
      <c r="H20" s="39">
        <f>'[2]MEG-4'!Q24</f>
        <v>0</v>
      </c>
      <c r="I20" s="40">
        <f t="shared" si="0"/>
        <v>580930.5699399414</v>
      </c>
      <c r="J20" s="41">
        <f t="shared" si="1"/>
        <v>0.27529363008216023</v>
      </c>
      <c r="K20" s="41">
        <f t="shared" si="1"/>
        <v>0</v>
      </c>
      <c r="L20" s="42">
        <f t="shared" si="1"/>
        <v>-0.36506395076867193</v>
      </c>
    </row>
    <row r="21" spans="1:12" x14ac:dyDescent="0.25">
      <c r="A21" s="36">
        <f t="shared" si="2"/>
        <v>20.13000000000002</v>
      </c>
      <c r="B21" s="37" t="s">
        <v>41</v>
      </c>
      <c r="C21" s="82"/>
      <c r="D21" s="41">
        <f>'SEF-25 (BR-01) p1-2'!D21</f>
        <v>-770450.7474650637</v>
      </c>
      <c r="E21" s="41">
        <f>'SEF-25 (BR-01) p1-2'!E21</f>
        <v>0</v>
      </c>
      <c r="F21" s="42">
        <f>'SEF-25 (BR-01) p1-2'!F21</f>
        <v>1021686.5303337153</v>
      </c>
      <c r="G21" s="39">
        <f>'[2]MEG-4'!O25</f>
        <v>-770451</v>
      </c>
      <c r="H21" s="39">
        <f>'[2]MEG-4'!Q25</f>
        <v>0</v>
      </c>
      <c r="I21" s="40">
        <f t="shared" si="0"/>
        <v>1021686.8652176046</v>
      </c>
      <c r="J21" s="41">
        <f t="shared" si="1"/>
        <v>-0.25253493629861623</v>
      </c>
      <c r="K21" s="41">
        <f t="shared" si="1"/>
        <v>0</v>
      </c>
      <c r="L21" s="42">
        <f t="shared" si="1"/>
        <v>0.33488388929981738</v>
      </c>
    </row>
    <row r="22" spans="1:12" x14ac:dyDescent="0.25">
      <c r="A22" s="36">
        <v>6.14</v>
      </c>
      <c r="B22" s="37" t="s">
        <v>42</v>
      </c>
      <c r="C22" s="82"/>
      <c r="D22" s="41">
        <f>'SEF-25 (BR-01) p1-2'!D22</f>
        <v>-52646.119560989835</v>
      </c>
      <c r="E22" s="41">
        <f>'SEF-25 (BR-01) p1-2'!E22</f>
        <v>0</v>
      </c>
      <c r="F22" s="42">
        <f>'SEF-25 (BR-01) p1-2'!F22</f>
        <v>69813.458429074555</v>
      </c>
      <c r="G22" s="39">
        <f>'[2]MEG-4'!O26</f>
        <v>-52646</v>
      </c>
      <c r="H22" s="39">
        <f>'[2]MEG-4'!Q26</f>
        <v>0</v>
      </c>
      <c r="I22" s="40">
        <f t="shared" si="0"/>
        <v>69813.299880519349</v>
      </c>
      <c r="J22" s="41">
        <f t="shared" si="1"/>
        <v>0.11956098983500851</v>
      </c>
      <c r="K22" s="41">
        <f t="shared" si="1"/>
        <v>0</v>
      </c>
      <c r="L22" s="42">
        <f t="shared" si="1"/>
        <v>-0.15854855520592537</v>
      </c>
    </row>
    <row r="23" spans="1:12" x14ac:dyDescent="0.25">
      <c r="A23" s="36">
        <f>+A22+0.01</f>
        <v>6.1499999999999995</v>
      </c>
      <c r="B23" s="37" t="s">
        <v>43</v>
      </c>
      <c r="C23" s="82"/>
      <c r="D23" s="41">
        <f>'SEF-25 (BR-01) p1-2'!D23</f>
        <v>-359399.40979334083</v>
      </c>
      <c r="E23" s="41">
        <f>'SEF-25 (BR-01) p1-2'!E23</f>
        <v>0</v>
      </c>
      <c r="F23" s="42">
        <f>'SEF-25 (BR-01) p1-2'!F23</f>
        <v>476595.72945302899</v>
      </c>
      <c r="G23" s="39">
        <f>'[2]MEG-4'!O27</f>
        <v>-359399</v>
      </c>
      <c r="H23" s="39">
        <f>'[2]MEG-4'!Q27</f>
        <v>0</v>
      </c>
      <c r="I23" s="40">
        <f t="shared" si="0"/>
        <v>476595.18603044434</v>
      </c>
      <c r="J23" s="41">
        <f t="shared" si="1"/>
        <v>0.40979334083385766</v>
      </c>
      <c r="K23" s="41">
        <f t="shared" si="1"/>
        <v>0</v>
      </c>
      <c r="L23" s="42">
        <f t="shared" si="1"/>
        <v>-0.54342258465476334</v>
      </c>
    </row>
    <row r="24" spans="1:12" x14ac:dyDescent="0.25">
      <c r="A24" s="36">
        <f>+A23+0.01</f>
        <v>6.1599999999999993</v>
      </c>
      <c r="B24" s="37" t="s">
        <v>44</v>
      </c>
      <c r="C24" s="82"/>
      <c r="D24" s="41">
        <f>'SEF-25 (BR-01) p1-2'!D24</f>
        <v>-4190.3865716636919</v>
      </c>
      <c r="E24" s="41">
        <f>'SEF-25 (BR-01) p1-2'!E24</f>
        <v>0</v>
      </c>
      <c r="F24" s="42">
        <f>'SEF-25 (BR-01) p1-2'!F24</f>
        <v>5556.8270019157908</v>
      </c>
      <c r="G24" s="39">
        <f>'[2]MEG-4'!O28</f>
        <v>-4190</v>
      </c>
      <c r="H24" s="39">
        <f>'[2]MEG-4'!Q28</f>
        <v>0</v>
      </c>
      <c r="I24" s="40">
        <f t="shared" si="0"/>
        <v>5556.3143733498473</v>
      </c>
      <c r="J24" s="41">
        <f t="shared" si="1"/>
        <v>0.38657166369193874</v>
      </c>
      <c r="K24" s="41">
        <f t="shared" si="1"/>
        <v>0</v>
      </c>
      <c r="L24" s="42">
        <f t="shared" si="1"/>
        <v>-0.51262856594348705</v>
      </c>
    </row>
    <row r="25" spans="1:12" x14ac:dyDescent="0.25">
      <c r="A25" s="36">
        <f>+A24+0.01</f>
        <v>6.169999999999999</v>
      </c>
      <c r="B25" s="37" t="s">
        <v>45</v>
      </c>
      <c r="C25" s="82"/>
      <c r="D25" s="41">
        <f>'SEF-25 (BR-01) p1-2'!D25</f>
        <v>-10645.339606916785</v>
      </c>
      <c r="E25" s="41">
        <f>'SEF-25 (BR-01) p1-2'!E25</f>
        <v>0</v>
      </c>
      <c r="F25" s="42">
        <f>'SEF-25 (BR-01) p1-2'!F25</f>
        <v>14116.671471862088</v>
      </c>
      <c r="G25" s="39">
        <f>'[2]MEG-4'!O29</f>
        <v>-10645</v>
      </c>
      <c r="H25" s="39">
        <f>'[2]MEG-4'!Q29</f>
        <v>0</v>
      </c>
      <c r="I25" s="40">
        <f t="shared" si="0"/>
        <v>14116.221122746809</v>
      </c>
      <c r="J25" s="41">
        <f t="shared" si="1"/>
        <v>0.33960691678475996</v>
      </c>
      <c r="K25" s="41">
        <f t="shared" si="1"/>
        <v>0</v>
      </c>
      <c r="L25" s="42">
        <f t="shared" si="1"/>
        <v>-0.45034911527909571</v>
      </c>
    </row>
    <row r="26" spans="1:12" x14ac:dyDescent="0.25">
      <c r="A26" s="36">
        <f>+A25+0.01</f>
        <v>6.1799999999999988</v>
      </c>
      <c r="B26" s="37" t="s">
        <v>46</v>
      </c>
      <c r="C26" s="82" t="s">
        <v>53</v>
      </c>
      <c r="D26" s="41">
        <f>'SEF-25 (BR-01) p1-2'!D26</f>
        <v>0</v>
      </c>
      <c r="E26" s="41">
        <f>'SEF-25 (BR-01) p1-2'!E26</f>
        <v>151541662.6247718</v>
      </c>
      <c r="F26" s="42">
        <f>'SEF-25 (BR-01) p1-2'!F26</f>
        <v>15031642.301100429</v>
      </c>
      <c r="G26" s="39">
        <f>'[2]MEG-4'!O30</f>
        <v>0</v>
      </c>
      <c r="H26" s="39">
        <f>'[2]MEG-4'!Q30</f>
        <v>117616070</v>
      </c>
      <c r="I26" s="40">
        <f t="shared" si="0"/>
        <v>11026117.613764541</v>
      </c>
      <c r="J26" s="41">
        <f t="shared" si="1"/>
        <v>0</v>
      </c>
      <c r="K26" s="41">
        <f t="shared" si="1"/>
        <v>-33925592.624771804</v>
      </c>
      <c r="L26" s="42">
        <f t="shared" si="1"/>
        <v>-4005524.6873358879</v>
      </c>
    </row>
    <row r="27" spans="1:12" x14ac:dyDescent="0.25">
      <c r="A27" s="36">
        <f>+A26+0.01</f>
        <v>6.1899999999999986</v>
      </c>
      <c r="B27" s="37" t="s">
        <v>47</v>
      </c>
      <c r="C27" s="82" t="s">
        <v>53</v>
      </c>
      <c r="D27" s="41">
        <f>'SEF-25 (BR-01) p1-2'!D27</f>
        <v>-9738307.6067664325</v>
      </c>
      <c r="E27" s="41">
        <f>'SEF-25 (BR-01) p1-2'!E27</f>
        <v>-9738307.6067664325</v>
      </c>
      <c r="F27" s="42">
        <f>'SEF-25 (BR-01) p1-2'!F27</f>
        <v>11947908.820457187</v>
      </c>
      <c r="G27" s="39">
        <f>'[2]MEG-4'!O31</f>
        <v>-8612761.6358812377</v>
      </c>
      <c r="H27" s="39">
        <f>'[2]MEG-4'!Q31</f>
        <v>-8612761.6358812377</v>
      </c>
      <c r="I27" s="40">
        <f t="shared" si="0"/>
        <v>10613873.55143713</v>
      </c>
      <c r="J27" s="41">
        <f t="shared" si="1"/>
        <v>1125545.9708851948</v>
      </c>
      <c r="K27" s="41">
        <f t="shared" si="1"/>
        <v>1125545.9708851948</v>
      </c>
      <c r="L27" s="42">
        <f t="shared" si="1"/>
        <v>-1334035.2690200564</v>
      </c>
    </row>
    <row r="28" spans="1:12" x14ac:dyDescent="0.25">
      <c r="A28" s="36">
        <v>6.23</v>
      </c>
      <c r="B28" s="37" t="s">
        <v>48</v>
      </c>
      <c r="C28" s="82"/>
      <c r="D28" s="41">
        <f>'SEF-25 (BR-01) p1-2'!D28</f>
        <v>520589.30140931718</v>
      </c>
      <c r="E28" s="41">
        <f>'SEF-25 (BR-01) p1-2'!E28</f>
        <v>0</v>
      </c>
      <c r="F28" s="42">
        <f>'SEF-25 (BR-01) p1-2'!F28</f>
        <v>-690347.92793144274</v>
      </c>
      <c r="G28" s="39">
        <f>'[2]MEG-4'!O32</f>
        <v>520589</v>
      </c>
      <c r="H28" s="39">
        <f>'[2]MEG-4'!Q32</f>
        <v>0</v>
      </c>
      <c r="I28" s="40">
        <f t="shared" si="0"/>
        <v>-690347.52823575749</v>
      </c>
      <c r="J28" s="41">
        <f t="shared" si="1"/>
        <v>-0.30140931718051434</v>
      </c>
      <c r="K28" s="41">
        <f t="shared" si="1"/>
        <v>0</v>
      </c>
      <c r="L28" s="42">
        <f t="shared" si="1"/>
        <v>0.3996956852497533</v>
      </c>
    </row>
    <row r="29" spans="1:12" x14ac:dyDescent="0.25">
      <c r="A29" s="45" t="s">
        <v>49</v>
      </c>
      <c r="B29" s="37" t="s">
        <v>50</v>
      </c>
      <c r="C29" s="82" t="s">
        <v>53</v>
      </c>
      <c r="D29" s="83">
        <f>'SEF-25 (BR-01) p1-2'!D31</f>
        <v>0</v>
      </c>
      <c r="E29" s="83">
        <f>'SEF-25 (BR-01) p1-2'!E31</f>
        <v>-105391.52511888376</v>
      </c>
      <c r="F29" s="84">
        <f>'SEF-25 (BR-01) p1-2'!F31</f>
        <v>-10453.941706295749</v>
      </c>
      <c r="G29" s="48">
        <f>'[2]MEG-4'!O33</f>
        <v>0</v>
      </c>
      <c r="H29" s="48">
        <f>'[2]MEG-4'!Q33</f>
        <v>0</v>
      </c>
      <c r="I29" s="40">
        <f t="shared" si="0"/>
        <v>0</v>
      </c>
      <c r="J29" s="41">
        <f t="shared" si="1"/>
        <v>0</v>
      </c>
      <c r="K29" s="41">
        <f t="shared" si="1"/>
        <v>105391.52511888376</v>
      </c>
      <c r="L29" s="42">
        <f t="shared" si="1"/>
        <v>10453.941706295749</v>
      </c>
    </row>
    <row r="30" spans="1:12" x14ac:dyDescent="0.25">
      <c r="A30" s="36"/>
      <c r="B30" s="37"/>
      <c r="C30" s="82"/>
      <c r="D30" s="50"/>
      <c r="E30" s="50"/>
      <c r="F30" s="51"/>
      <c r="G30" s="39"/>
      <c r="H30" s="39"/>
      <c r="I30" s="40"/>
      <c r="J30" s="41">
        <f t="shared" si="1"/>
        <v>0</v>
      </c>
      <c r="K30" s="41">
        <f t="shared" si="1"/>
        <v>0</v>
      </c>
      <c r="L30" s="42">
        <f t="shared" si="1"/>
        <v>0</v>
      </c>
    </row>
    <row r="31" spans="1:12" x14ac:dyDescent="0.25">
      <c r="A31" s="47">
        <f>'SEF-25 (BR-01) p1-2'!A33</f>
        <v>20.010000000000002</v>
      </c>
      <c r="B31" s="37" t="s">
        <v>28</v>
      </c>
      <c r="C31" s="82"/>
      <c r="D31" s="83">
        <f>'SEF-25 (BR-01) p1-2'!D33</f>
        <v>-7393164.0016801059</v>
      </c>
      <c r="E31" s="83">
        <f>'SEF-25 (BR-01) p1-2'!E33</f>
        <v>0</v>
      </c>
      <c r="F31" s="84">
        <f>'SEF-25 (BR-01) p1-2'!F33</f>
        <v>9803996.0398729946</v>
      </c>
      <c r="G31" s="48">
        <f>'[2]MEG-4'!O35</f>
        <v>-7393164</v>
      </c>
      <c r="H31" s="48">
        <f>'[2]MEG-4'!Q35</f>
        <v>0</v>
      </c>
      <c r="I31" s="40">
        <f t="shared" ref="I31:I51" si="3">(-G31+(H31*$G$2))/$I$2</f>
        <v>9803996.0376450233</v>
      </c>
      <c r="J31" s="41">
        <f t="shared" si="1"/>
        <v>1.6801059246063232E-3</v>
      </c>
      <c r="K31" s="41">
        <f t="shared" si="1"/>
        <v>0</v>
      </c>
      <c r="L31" s="42">
        <f t="shared" si="1"/>
        <v>-2.2279713302850723E-3</v>
      </c>
    </row>
    <row r="32" spans="1:12" x14ac:dyDescent="0.25">
      <c r="A32" s="47">
        <f>'SEF-25 (BR-01) p1-2'!A34</f>
        <v>20.020000000000003</v>
      </c>
      <c r="B32" s="37" t="s">
        <v>30</v>
      </c>
      <c r="C32" s="82"/>
      <c r="D32" s="83">
        <f>'SEF-25 (BR-01) p1-2'!D34</f>
        <v>13373052.872078184</v>
      </c>
      <c r="E32" s="83">
        <f>'SEF-25 (BR-01) p1-2'!E34</f>
        <v>0</v>
      </c>
      <c r="F32" s="84">
        <f>'SEF-25 (BR-01) p1-2'!F34</f>
        <v>-17733862.980595578</v>
      </c>
      <c r="G32" s="48">
        <f>'[2]MEG-4'!O36</f>
        <v>13373053</v>
      </c>
      <c r="H32" s="48">
        <f>'[2]MEG-4'!Q36</f>
        <v>0</v>
      </c>
      <c r="I32" s="40">
        <f t="shared" si="3"/>
        <v>-17733863.150231335</v>
      </c>
      <c r="J32" s="41">
        <f t="shared" si="1"/>
        <v>0.12792181596159935</v>
      </c>
      <c r="K32" s="41">
        <f t="shared" si="1"/>
        <v>0</v>
      </c>
      <c r="L32" s="42">
        <f t="shared" si="1"/>
        <v>-0.16963575780391693</v>
      </c>
    </row>
    <row r="33" spans="1:12" x14ac:dyDescent="0.25">
      <c r="A33" s="47">
        <f>'SEF-25 (BR-01) p1-2'!A35</f>
        <v>20.040000000000006</v>
      </c>
      <c r="B33" s="37" t="s">
        <v>32</v>
      </c>
      <c r="C33" s="82" t="s">
        <v>54</v>
      </c>
      <c r="D33" s="83">
        <f>'SEF-25 (BR-01) p1-2'!D35</f>
        <v>-184151.4996562647</v>
      </c>
      <c r="E33" s="83">
        <f>'SEF-25 (BR-01) p1-2'!E35</f>
        <v>0</v>
      </c>
      <c r="F33" s="84">
        <f>'SEF-25 (BR-01) p1-2'!F35</f>
        <v>244201.34234225133</v>
      </c>
      <c r="G33" s="48">
        <f>'[2]MEG-4'!O37</f>
        <v>-945124.63903138973</v>
      </c>
      <c r="H33" s="48">
        <f>'[2]MEG-4'!Q37</f>
        <v>0</v>
      </c>
      <c r="I33" s="40">
        <f t="shared" si="3"/>
        <v>1253319.7175315507</v>
      </c>
      <c r="J33" s="41">
        <f t="shared" si="1"/>
        <v>-760973.13937512506</v>
      </c>
      <c r="K33" s="41">
        <f t="shared" si="1"/>
        <v>0</v>
      </c>
      <c r="L33" s="42">
        <f t="shared" si="1"/>
        <v>1009118.3751892993</v>
      </c>
    </row>
    <row r="34" spans="1:12" x14ac:dyDescent="0.25">
      <c r="A34" s="47">
        <f>'SEF-25 (BR-01) p1-2'!A36</f>
        <v>20.090000000000014</v>
      </c>
      <c r="B34" s="37" t="s">
        <v>37</v>
      </c>
      <c r="C34" s="82" t="s">
        <v>53</v>
      </c>
      <c r="D34" s="83">
        <f>'SEF-25 (BR-01) p1-2'!D36</f>
        <v>-69886.130589179898</v>
      </c>
      <c r="E34" s="83">
        <f>'SEF-25 (BR-01) p1-2'!E36</f>
        <v>0</v>
      </c>
      <c r="F34" s="84">
        <f>'SEF-25 (BR-01) p1-2'!F36</f>
        <v>92675.253434478451</v>
      </c>
      <c r="G34" s="48">
        <f>'[2]MEG-4'!O38</f>
        <v>0</v>
      </c>
      <c r="H34" s="48">
        <f>'[2]MEG-4'!Q38</f>
        <v>0</v>
      </c>
      <c r="I34" s="40">
        <f t="shared" si="3"/>
        <v>0</v>
      </c>
      <c r="J34" s="41">
        <f t="shared" si="1"/>
        <v>69886.130589179898</v>
      </c>
      <c r="K34" s="41">
        <f t="shared" si="1"/>
        <v>0</v>
      </c>
      <c r="L34" s="42">
        <f t="shared" si="1"/>
        <v>-92675.253434478451</v>
      </c>
    </row>
    <row r="35" spans="1:12" x14ac:dyDescent="0.25">
      <c r="A35" s="47">
        <f>'SEF-25 (BR-01) p1-2'!A37</f>
        <v>20.100000000000016</v>
      </c>
      <c r="B35" s="37" t="s">
        <v>38</v>
      </c>
      <c r="C35" s="82" t="s">
        <v>53</v>
      </c>
      <c r="D35" s="83">
        <f>'SEF-25 (BR-01) p1-2'!D37</f>
        <v>-3831.0246199423614</v>
      </c>
      <c r="E35" s="83">
        <f>'SEF-25 (BR-01) p1-2'!E37</f>
        <v>0</v>
      </c>
      <c r="F35" s="84">
        <f>'SEF-25 (BR-01) p1-2'!F37</f>
        <v>5080.2809452130978</v>
      </c>
      <c r="G35" s="48">
        <f>'[2]MEG-4'!O39</f>
        <v>0</v>
      </c>
      <c r="H35" s="48">
        <f>'[2]MEG-4'!Q39</f>
        <v>0</v>
      </c>
      <c r="I35" s="40">
        <f t="shared" si="3"/>
        <v>0</v>
      </c>
      <c r="J35" s="41">
        <f t="shared" si="1"/>
        <v>3831.0246199423614</v>
      </c>
      <c r="K35" s="41">
        <f t="shared" si="1"/>
        <v>0</v>
      </c>
      <c r="L35" s="42">
        <f t="shared" si="1"/>
        <v>-5080.2809452130978</v>
      </c>
    </row>
    <row r="36" spans="1:12" x14ac:dyDescent="0.25">
      <c r="A36" s="47">
        <f>'SEF-25 (BR-01) p1-2'!A38</f>
        <v>6.14</v>
      </c>
      <c r="B36" s="37" t="s">
        <v>55</v>
      </c>
      <c r="C36" s="82"/>
      <c r="D36" s="83">
        <f>'SEF-25 (BR-01) p1-2'!D38</f>
        <v>-24480.220569124907</v>
      </c>
      <c r="E36" s="83">
        <f>'SEF-25 (BR-01) p1-2'!E38</f>
        <v>0</v>
      </c>
      <c r="F36" s="84">
        <f>'SEF-25 (BR-01) p1-2'!F38</f>
        <v>32462.959763962601</v>
      </c>
      <c r="G36" s="48">
        <f>'[2]MEG-4'!O40</f>
        <v>-24480</v>
      </c>
      <c r="H36" s="48">
        <f>'[2]MEG-4'!Q40</f>
        <v>0</v>
      </c>
      <c r="I36" s="40">
        <f t="shared" si="3"/>
        <v>32462.667269595291</v>
      </c>
      <c r="J36" s="41">
        <f t="shared" si="1"/>
        <v>0.22056912490734248</v>
      </c>
      <c r="K36" s="41">
        <f t="shared" si="1"/>
        <v>0</v>
      </c>
      <c r="L36" s="42">
        <f t="shared" si="1"/>
        <v>-0.29249436730970046</v>
      </c>
    </row>
    <row r="37" spans="1:12" x14ac:dyDescent="0.25">
      <c r="A37" s="47">
        <v>6.15</v>
      </c>
      <c r="B37" s="37" t="s">
        <v>56</v>
      </c>
      <c r="C37" s="82" t="s">
        <v>53</v>
      </c>
      <c r="D37" s="83">
        <f>'SEF-25 (BR-01) p1-2'!D39</f>
        <v>-1909978.0874022099</v>
      </c>
      <c r="E37" s="83">
        <f>'SEF-25 (BR-01) p1-2'!E39</f>
        <v>0</v>
      </c>
      <c r="F37" s="84">
        <f>'SEF-25 (BR-01) p1-2'!F39</f>
        <v>2532801.5990014677</v>
      </c>
      <c r="G37" s="48">
        <f>'[2]MEG-4'!O41</f>
        <v>-649307.58485775976</v>
      </c>
      <c r="H37" s="48">
        <f>'[2]MEG-4'!Q41</f>
        <v>0</v>
      </c>
      <c r="I37" s="40">
        <f t="shared" si="3"/>
        <v>861039.87266592996</v>
      </c>
      <c r="J37" s="41">
        <f t="shared" si="1"/>
        <v>1260670.5025444501</v>
      </c>
      <c r="K37" s="41">
        <f t="shared" si="1"/>
        <v>0</v>
      </c>
      <c r="L37" s="42">
        <f t="shared" si="1"/>
        <v>-1671761.7263355376</v>
      </c>
    </row>
    <row r="38" spans="1:12" x14ac:dyDescent="0.25">
      <c r="A38" s="47">
        <f>+A37+0.01</f>
        <v>6.16</v>
      </c>
      <c r="B38" s="37" t="s">
        <v>44</v>
      </c>
      <c r="C38" s="82" t="s">
        <v>53</v>
      </c>
      <c r="D38" s="83">
        <f>'SEF-25 (BR-01) p1-2'!D40</f>
        <v>-92853.606337802761</v>
      </c>
      <c r="E38" s="83">
        <f>'SEF-25 (BR-01) p1-2'!E40</f>
        <v>0</v>
      </c>
      <c r="F38" s="84">
        <f>'SEF-25 (BR-01) p1-2'!F40</f>
        <v>123132.17840384295</v>
      </c>
      <c r="G38" s="48">
        <f>'[2]MEG-4'!O42</f>
        <v>0</v>
      </c>
      <c r="H38" s="48">
        <f>'[2]MEG-4'!Q42</f>
        <v>0</v>
      </c>
      <c r="I38" s="40">
        <f t="shared" si="3"/>
        <v>0</v>
      </c>
      <c r="J38" s="41">
        <f t="shared" si="1"/>
        <v>92853.606337802761</v>
      </c>
      <c r="K38" s="41">
        <f t="shared" si="1"/>
        <v>0</v>
      </c>
      <c r="L38" s="42">
        <f t="shared" si="1"/>
        <v>-123132.17840384295</v>
      </c>
    </row>
    <row r="39" spans="1:12" x14ac:dyDescent="0.25">
      <c r="A39" s="47">
        <f>+A38+0.01</f>
        <v>6.17</v>
      </c>
      <c r="B39" s="37" t="s">
        <v>45</v>
      </c>
      <c r="C39" s="82" t="s">
        <v>53</v>
      </c>
      <c r="D39" s="83">
        <f>'SEF-25 (BR-01) p1-2'!D41</f>
        <v>-308531.66010436148</v>
      </c>
      <c r="E39" s="83">
        <f>'SEF-25 (BR-01) p1-2'!E41</f>
        <v>0</v>
      </c>
      <c r="F39" s="84">
        <f>'SEF-25 (BR-01) p1-2'!F41</f>
        <v>409140.54837025137</v>
      </c>
      <c r="G39" s="48">
        <f>'[2]MEG-4'!O43</f>
        <v>0</v>
      </c>
      <c r="H39" s="48">
        <f>'[2]MEG-4'!Q43</f>
        <v>0</v>
      </c>
      <c r="I39" s="40">
        <f t="shared" si="3"/>
        <v>0</v>
      </c>
      <c r="J39" s="41">
        <f t="shared" si="1"/>
        <v>308531.66010436148</v>
      </c>
      <c r="K39" s="41">
        <f t="shared" si="1"/>
        <v>0</v>
      </c>
      <c r="L39" s="42">
        <f t="shared" si="1"/>
        <v>-409140.54837025137</v>
      </c>
    </row>
    <row r="40" spans="1:12" x14ac:dyDescent="0.25">
      <c r="A40" s="47">
        <v>6.2</v>
      </c>
      <c r="B40" s="37" t="s">
        <v>57</v>
      </c>
      <c r="C40" s="82" t="s">
        <v>53</v>
      </c>
      <c r="D40" s="83">
        <f>'SEF-25 (BR-01) p1-2'!D42</f>
        <v>72647.038566666641</v>
      </c>
      <c r="E40" s="83">
        <f>'SEF-25 (BR-01) p1-2'!E42</f>
        <v>0</v>
      </c>
      <c r="F40" s="84">
        <f>'SEF-25 (BR-01) p1-2'!F42</f>
        <v>-96336.464097677934</v>
      </c>
      <c r="G40" s="48">
        <f>'[2]MEG-4'!O44</f>
        <v>0</v>
      </c>
      <c r="H40" s="48">
        <f>'[2]MEG-4'!Q44</f>
        <v>0</v>
      </c>
      <c r="I40" s="40">
        <f t="shared" si="3"/>
        <v>0</v>
      </c>
      <c r="J40" s="41">
        <f t="shared" ref="J40:L56" si="4">G40-D40</f>
        <v>-72647.038566666641</v>
      </c>
      <c r="K40" s="41">
        <f t="shared" si="4"/>
        <v>0</v>
      </c>
      <c r="L40" s="42">
        <f t="shared" si="4"/>
        <v>96336.464097677934</v>
      </c>
    </row>
    <row r="41" spans="1:12" x14ac:dyDescent="0.25">
      <c r="A41" s="47">
        <v>6.21</v>
      </c>
      <c r="B41" s="37" t="s">
        <v>58</v>
      </c>
      <c r="C41" s="82" t="s">
        <v>53</v>
      </c>
      <c r="D41" s="83">
        <f>'SEF-25 (BR-01) p1-2'!D43</f>
        <v>-676943.63053784647</v>
      </c>
      <c r="E41" s="83">
        <f>'SEF-25 (BR-01) p1-2'!E43</f>
        <v>0</v>
      </c>
      <c r="F41" s="84">
        <f>'SEF-25 (BR-01) p1-2'!F43</f>
        <v>897687.73849762895</v>
      </c>
      <c r="G41" s="48">
        <f>'[2]MEG-4'!O45</f>
        <v>0</v>
      </c>
      <c r="H41" s="48">
        <f>'[2]MEG-4'!Q45</f>
        <v>0</v>
      </c>
      <c r="I41" s="40">
        <f t="shared" si="3"/>
        <v>0</v>
      </c>
      <c r="J41" s="41">
        <f t="shared" si="4"/>
        <v>676943.63053784647</v>
      </c>
      <c r="K41" s="41">
        <f t="shared" si="4"/>
        <v>0</v>
      </c>
      <c r="L41" s="42">
        <f t="shared" si="4"/>
        <v>-897687.73849762895</v>
      </c>
    </row>
    <row r="42" spans="1:12" x14ac:dyDescent="0.25">
      <c r="A42" s="47">
        <f t="shared" ref="A42:A49" si="5">+A41+0.01</f>
        <v>6.22</v>
      </c>
      <c r="B42" s="37" t="s">
        <v>59</v>
      </c>
      <c r="C42" s="82" t="s">
        <v>53</v>
      </c>
      <c r="D42" s="83">
        <f>'SEF-25 (BR-01) p1-2'!D44</f>
        <v>-2112898.3715724009</v>
      </c>
      <c r="E42" s="83">
        <f>'SEF-25 (BR-01) p1-2'!E44</f>
        <v>13882662.572720127</v>
      </c>
      <c r="F42" s="84">
        <f>'SEF-25 (BR-01) p1-2'!F44</f>
        <v>4178933.9196573738</v>
      </c>
      <c r="G42" s="48">
        <f>'[2]MEG-4'!O46</f>
        <v>3274242.69</v>
      </c>
      <c r="H42" s="48">
        <f>'[2]MEG-4'!Q46</f>
        <v>-21878679.171225488</v>
      </c>
      <c r="I42" s="40">
        <f t="shared" si="3"/>
        <v>-6392992.1789882882</v>
      </c>
      <c r="J42" s="41">
        <f t="shared" si="4"/>
        <v>5387141.0615724009</v>
      </c>
      <c r="K42" s="41">
        <f t="shared" si="4"/>
        <v>-35761341.743945614</v>
      </c>
      <c r="L42" s="42">
        <f t="shared" si="4"/>
        <v>-10571926.098645661</v>
      </c>
    </row>
    <row r="43" spans="1:12" x14ac:dyDescent="0.25">
      <c r="A43" s="47">
        <f t="shared" si="5"/>
        <v>6.2299999999999995</v>
      </c>
      <c r="B43" s="37" t="s">
        <v>48</v>
      </c>
      <c r="C43" s="82" t="s">
        <v>53</v>
      </c>
      <c r="D43" s="83">
        <f>'SEF-25 (BR-01) p1-2'!D45</f>
        <v>134161.66059226336</v>
      </c>
      <c r="E43" s="83">
        <f>'SEF-25 (BR-01) p1-2'!E45</f>
        <v>0</v>
      </c>
      <c r="F43" s="84">
        <f>'SEF-25 (BR-01) p1-2'!F45</f>
        <v>-177910.34918884886</v>
      </c>
      <c r="G43" s="48">
        <f>'[2]MEG-4'!O47</f>
        <v>0</v>
      </c>
      <c r="H43" s="48">
        <f>'[2]MEG-4'!Q47</f>
        <v>0</v>
      </c>
      <c r="I43" s="40">
        <f t="shared" si="3"/>
        <v>0</v>
      </c>
      <c r="J43" s="41">
        <f t="shared" si="4"/>
        <v>-134161.66059226336</v>
      </c>
      <c r="K43" s="41">
        <f t="shared" si="4"/>
        <v>0</v>
      </c>
      <c r="L43" s="42">
        <f t="shared" si="4"/>
        <v>177910.34918884886</v>
      </c>
    </row>
    <row r="44" spans="1:12" x14ac:dyDescent="0.25">
      <c r="A44" s="47">
        <f t="shared" si="5"/>
        <v>6.2399999999999993</v>
      </c>
      <c r="B44" s="37" t="s">
        <v>60</v>
      </c>
      <c r="C44" s="82" t="s">
        <v>53</v>
      </c>
      <c r="D44" s="83">
        <f>'SEF-25 (BR-01) p1-2'!D46</f>
        <v>-4956841.7012854051</v>
      </c>
      <c r="E44" s="83">
        <f>'SEF-25 (BR-01) p1-2'!E46</f>
        <v>13218338.784336466</v>
      </c>
      <c r="F44" s="84">
        <f>'SEF-25 (BR-01) p1-2'!F46</f>
        <v>7884361.6170781385</v>
      </c>
      <c r="G44" s="48">
        <f>'[2]MEG-4'!O48</f>
        <v>0</v>
      </c>
      <c r="H44" s="48">
        <f>'[2]MEG-4'!Q48</f>
        <v>0</v>
      </c>
      <c r="I44" s="40">
        <f t="shared" si="3"/>
        <v>0</v>
      </c>
      <c r="J44" s="41">
        <f t="shared" si="4"/>
        <v>4956841.7012854051</v>
      </c>
      <c r="K44" s="41">
        <f t="shared" si="4"/>
        <v>-13218338.784336466</v>
      </c>
      <c r="L44" s="42">
        <f t="shared" si="4"/>
        <v>-7884361.6170781385</v>
      </c>
    </row>
    <row r="45" spans="1:12" x14ac:dyDescent="0.25">
      <c r="A45" s="47">
        <f t="shared" si="5"/>
        <v>6.2499999999999991</v>
      </c>
      <c r="B45" s="37" t="s">
        <v>61</v>
      </c>
      <c r="C45" s="82" t="s">
        <v>53</v>
      </c>
      <c r="D45" s="83">
        <f>'SEF-25 (BR-01) p1-2'!D47</f>
        <v>344098.38920724997</v>
      </c>
      <c r="E45" s="83">
        <f>'SEF-25 (BR-01) p1-2'!E47</f>
        <v>0</v>
      </c>
      <c r="F45" s="84">
        <f>'SEF-25 (BR-01) p1-2'!F47</f>
        <v>-456305.20902118686</v>
      </c>
      <c r="G45" s="48">
        <f>'[2]MEG-4'!O49</f>
        <v>0</v>
      </c>
      <c r="H45" s="48">
        <f>'[2]MEG-4'!Q49</f>
        <v>0</v>
      </c>
      <c r="I45" s="40">
        <f t="shared" si="3"/>
        <v>0</v>
      </c>
      <c r="J45" s="41">
        <f t="shared" si="4"/>
        <v>-344098.38920724997</v>
      </c>
      <c r="K45" s="41">
        <f t="shared" si="4"/>
        <v>0</v>
      </c>
      <c r="L45" s="42">
        <f t="shared" si="4"/>
        <v>456305.20902118686</v>
      </c>
    </row>
    <row r="46" spans="1:12" x14ac:dyDescent="0.25">
      <c r="A46" s="47">
        <f t="shared" si="5"/>
        <v>6.2599999999999989</v>
      </c>
      <c r="B46" s="37" t="s">
        <v>62</v>
      </c>
      <c r="C46" s="82" t="s">
        <v>53</v>
      </c>
      <c r="D46" s="83">
        <f>'SEF-25 (BR-01) p1-2'!D48</f>
        <v>722630.37767299998</v>
      </c>
      <c r="E46" s="83">
        <f>'SEF-25 (BR-01) p1-2'!E48</f>
        <v>361315.18883649912</v>
      </c>
      <c r="F46" s="84">
        <f>'SEF-25 (BR-01) p1-2'!F48</f>
        <v>-922433.0577472524</v>
      </c>
      <c r="G46" s="48">
        <f>'[2]MEG-4'!O50</f>
        <v>1445260</v>
      </c>
      <c r="H46" s="48">
        <f>'[2]MEG-4'!Q50</f>
        <v>722630</v>
      </c>
      <c r="I46" s="40">
        <f t="shared" si="3"/>
        <v>-1848799.7200850816</v>
      </c>
      <c r="J46" s="41">
        <f t="shared" si="4"/>
        <v>722629.62232700002</v>
      </c>
      <c r="K46" s="41">
        <f t="shared" si="4"/>
        <v>361314.81116350088</v>
      </c>
      <c r="L46" s="42">
        <f t="shared" si="4"/>
        <v>-926366.66233782924</v>
      </c>
    </row>
    <row r="47" spans="1:12" x14ac:dyDescent="0.25">
      <c r="A47" s="47">
        <f t="shared" si="5"/>
        <v>6.2699999999999987</v>
      </c>
      <c r="B47" s="37" t="s">
        <v>63</v>
      </c>
      <c r="C47" s="82" t="s">
        <v>53</v>
      </c>
      <c r="D47" s="83">
        <f>'SEF-25 (BR-01) p1-2'!D49</f>
        <v>-123556.1783805897</v>
      </c>
      <c r="E47" s="83">
        <f>'SEF-25 (BR-01) p1-2'!E49</f>
        <v>5946647.6649043793</v>
      </c>
      <c r="F47" s="84">
        <f>'SEF-25 (BR-01) p1-2'!F49</f>
        <v>753703.33486996673</v>
      </c>
      <c r="G47" s="48">
        <f>'[2]MEG-4'!O51</f>
        <v>0</v>
      </c>
      <c r="H47" s="48">
        <f>'[2]MEG-4'!Q51</f>
        <v>0</v>
      </c>
      <c r="I47" s="40">
        <f t="shared" si="3"/>
        <v>0</v>
      </c>
      <c r="J47" s="41">
        <f t="shared" si="4"/>
        <v>123556.1783805897</v>
      </c>
      <c r="K47" s="41">
        <f t="shared" si="4"/>
        <v>-5946647.6649043793</v>
      </c>
      <c r="L47" s="42">
        <f t="shared" si="4"/>
        <v>-753703.33486996673</v>
      </c>
    </row>
    <row r="48" spans="1:12" x14ac:dyDescent="0.25">
      <c r="A48" s="47">
        <f t="shared" si="5"/>
        <v>6.2799999999999985</v>
      </c>
      <c r="B48" s="37" t="s">
        <v>64</v>
      </c>
      <c r="C48" s="82" t="s">
        <v>53</v>
      </c>
      <c r="D48" s="83">
        <f>'SEF-25 (BR-01) p1-2'!D50</f>
        <v>-303817.36784007057</v>
      </c>
      <c r="E48" s="83">
        <f>'SEF-25 (BR-01) p1-2'!E50</f>
        <v>0</v>
      </c>
      <c r="F48" s="84">
        <f>'SEF-25 (BR-01) p1-2'!F50</f>
        <v>402888.97560933215</v>
      </c>
      <c r="G48" s="48">
        <f>'[2]MEG-4'!O52</f>
        <v>0</v>
      </c>
      <c r="H48" s="48">
        <f>'[2]MEG-4'!Q52</f>
        <v>0</v>
      </c>
      <c r="I48" s="40">
        <f t="shared" si="3"/>
        <v>0</v>
      </c>
      <c r="J48" s="41">
        <f t="shared" si="4"/>
        <v>303817.36784007057</v>
      </c>
      <c r="K48" s="41">
        <f t="shared" si="4"/>
        <v>0</v>
      </c>
      <c r="L48" s="42">
        <f t="shared" si="4"/>
        <v>-402888.97560933215</v>
      </c>
    </row>
    <row r="49" spans="1:12" x14ac:dyDescent="0.25">
      <c r="A49" s="47">
        <f t="shared" si="5"/>
        <v>6.2899999999999983</v>
      </c>
      <c r="B49" s="37" t="s">
        <v>65</v>
      </c>
      <c r="C49" s="82" t="s">
        <v>53</v>
      </c>
      <c r="D49" s="83">
        <f>'SEF-25 (BR-01) p1-2'!D51</f>
        <v>-275111.97000000003</v>
      </c>
      <c r="E49" s="83">
        <f>'SEF-25 (BR-01) p1-2'!E51</f>
        <v>2799732.3622297375</v>
      </c>
      <c r="F49" s="84">
        <f>'SEF-25 (BR-01) p1-2'!F51</f>
        <v>642532.65918679477</v>
      </c>
      <c r="G49" s="48">
        <f>'[2]MEG-4'!O53</f>
        <v>0</v>
      </c>
      <c r="H49" s="48">
        <f>'[2]MEG-4'!Q53</f>
        <v>0</v>
      </c>
      <c r="I49" s="40">
        <f t="shared" si="3"/>
        <v>0</v>
      </c>
      <c r="J49" s="41">
        <f t="shared" si="4"/>
        <v>275111.97000000003</v>
      </c>
      <c r="K49" s="41">
        <f t="shared" si="4"/>
        <v>-2799732.3622297375</v>
      </c>
      <c r="L49" s="42">
        <f t="shared" si="4"/>
        <v>-642532.65918679477</v>
      </c>
    </row>
    <row r="50" spans="1:12" x14ac:dyDescent="0.25">
      <c r="A50" s="43" t="s">
        <v>66</v>
      </c>
      <c r="B50" s="37" t="s">
        <v>67</v>
      </c>
      <c r="C50" s="82" t="s">
        <v>27</v>
      </c>
      <c r="D50" s="83">
        <f>'SEF-25 (BR-01) p1-2'!D52</f>
        <v>31239.612311343335</v>
      </c>
      <c r="E50" s="83">
        <f>'SEF-25 (BR-01) p1-2'!E52</f>
        <v>-9327511.0024682488</v>
      </c>
      <c r="F50" s="84">
        <f>'SEF-25 (BR-01) p1-2'!F52</f>
        <v>-966636.16921426344</v>
      </c>
      <c r="G50" s="48">
        <f>'[2]MEG-4'!O54</f>
        <v>31240</v>
      </c>
      <c r="H50" s="48">
        <f>'[2]MEG-4'!Q54</f>
        <v>-9327511</v>
      </c>
      <c r="I50" s="40">
        <f t="shared" si="3"/>
        <v>-915850.34204498888</v>
      </c>
      <c r="J50" s="41">
        <f t="shared" si="4"/>
        <v>0.38768865666497732</v>
      </c>
      <c r="K50" s="41">
        <f t="shared" si="4"/>
        <v>2.4682488292455673E-3</v>
      </c>
      <c r="L50" s="42">
        <f t="shared" si="4"/>
        <v>50785.827169274562</v>
      </c>
    </row>
    <row r="51" spans="1:12" x14ac:dyDescent="0.25">
      <c r="A51" s="43" t="s">
        <v>68</v>
      </c>
      <c r="B51" s="37" t="s">
        <v>69</v>
      </c>
      <c r="C51" s="82" t="s">
        <v>27</v>
      </c>
      <c r="D51" s="83">
        <f>'SEF-25 (BR-01) p1-2'!D53</f>
        <v>-5263989.1653199438</v>
      </c>
      <c r="E51" s="83">
        <f>'SEF-25 (BR-01) p1-2'!E53</f>
        <v>-6388043.7029168438</v>
      </c>
      <c r="F51" s="84">
        <f>'SEF-25 (BR-01) p1-2'!F53</f>
        <v>6346880.4362592129</v>
      </c>
      <c r="G51" s="48">
        <f>'[2]MEG-4'!O55</f>
        <v>-5263989</v>
      </c>
      <c r="H51" s="48">
        <f>'[2]MEG-4'!Q55</f>
        <v>-6388044</v>
      </c>
      <c r="I51" s="40">
        <f t="shared" si="3"/>
        <v>6381661.7473078398</v>
      </c>
      <c r="J51" s="41">
        <f t="shared" si="4"/>
        <v>0.16531994380056858</v>
      </c>
      <c r="K51" s="41">
        <f t="shared" si="4"/>
        <v>-0.29708315618336201</v>
      </c>
      <c r="L51" s="42">
        <f t="shared" si="4"/>
        <v>34781.3110486269</v>
      </c>
    </row>
    <row r="52" spans="1:12" x14ac:dyDescent="0.25">
      <c r="A52" s="47"/>
      <c r="B52" s="37"/>
      <c r="C52" s="82"/>
      <c r="D52" s="50"/>
      <c r="E52" s="50"/>
      <c r="F52" s="51"/>
      <c r="G52" s="48"/>
      <c r="H52" s="48"/>
      <c r="I52" s="40"/>
      <c r="J52" s="41">
        <f t="shared" si="4"/>
        <v>0</v>
      </c>
      <c r="K52" s="41">
        <f t="shared" si="4"/>
        <v>0</v>
      </c>
      <c r="L52" s="42">
        <f t="shared" si="4"/>
        <v>0</v>
      </c>
    </row>
    <row r="53" spans="1:12" x14ac:dyDescent="0.25">
      <c r="A53" s="47"/>
      <c r="B53" s="37"/>
      <c r="C53" s="82"/>
      <c r="D53" s="50"/>
      <c r="E53" s="50"/>
      <c r="F53" s="51"/>
      <c r="G53" s="48"/>
      <c r="H53" s="48"/>
      <c r="I53" s="40"/>
      <c r="J53" s="41">
        <f t="shared" si="4"/>
        <v>0</v>
      </c>
      <c r="K53" s="41">
        <f t="shared" si="4"/>
        <v>0</v>
      </c>
      <c r="L53" s="42">
        <f t="shared" si="4"/>
        <v>0</v>
      </c>
    </row>
    <row r="54" spans="1:12" x14ac:dyDescent="0.25">
      <c r="A54" s="43"/>
      <c r="B54" s="37"/>
      <c r="C54" s="82"/>
      <c r="D54" s="50"/>
      <c r="E54" s="50"/>
      <c r="F54" s="51"/>
      <c r="G54" s="50"/>
      <c r="H54" s="50"/>
      <c r="I54" s="51"/>
      <c r="J54" s="41">
        <f t="shared" si="4"/>
        <v>0</v>
      </c>
      <c r="K54" s="41">
        <f t="shared" si="4"/>
        <v>0</v>
      </c>
      <c r="L54" s="42">
        <f t="shared" si="4"/>
        <v>0</v>
      </c>
    </row>
    <row r="55" spans="1:12" x14ac:dyDescent="0.25">
      <c r="A55" s="52" t="s">
        <v>70</v>
      </c>
      <c r="B55" s="44"/>
      <c r="C55" s="49"/>
      <c r="D55" s="53">
        <f t="shared" ref="D55:I55" si="6">SUM(D9:D54)</f>
        <v>-7373966.3852070924</v>
      </c>
      <c r="E55" s="53">
        <f t="shared" si="6"/>
        <v>162191105.36052862</v>
      </c>
      <c r="F55" s="54">
        <f t="shared" si="6"/>
        <v>25866514.607768808</v>
      </c>
      <c r="G55" s="53">
        <f t="shared" si="6"/>
        <v>9981616.4222844057</v>
      </c>
      <c r="H55" s="53">
        <f t="shared" si="6"/>
        <v>66311281.873448819</v>
      </c>
      <c r="I55" s="54">
        <f t="shared" si="6"/>
        <v>-7020051.8373559741</v>
      </c>
      <c r="J55" s="53">
        <f t="shared" si="4"/>
        <v>17355582.807491496</v>
      </c>
      <c r="K55" s="53">
        <f t="shared" si="4"/>
        <v>-95879823.487079799</v>
      </c>
      <c r="L55" s="54">
        <f t="shared" si="4"/>
        <v>-32886566.445124783</v>
      </c>
    </row>
    <row r="56" spans="1:12" ht="15.75" thickBot="1" x14ac:dyDescent="0.3">
      <c r="A56" s="52" t="s">
        <v>71</v>
      </c>
      <c r="B56" s="44"/>
      <c r="C56" s="85"/>
      <c r="D56" s="56">
        <f t="shared" ref="D56:I56" si="7">D55+D8</f>
        <v>96490337.604794115</v>
      </c>
      <c r="E56" s="56">
        <f t="shared" si="7"/>
        <v>2113443248.6196382</v>
      </c>
      <c r="F56" s="57">
        <f t="shared" si="7"/>
        <v>81680761.748097196</v>
      </c>
      <c r="G56" s="56">
        <f t="shared" si="7"/>
        <v>113845920.42228441</v>
      </c>
      <c r="H56" s="56">
        <f t="shared" si="7"/>
        <v>2017563424.8734488</v>
      </c>
      <c r="I56" s="57">
        <f t="shared" si="7"/>
        <v>38170036.602799982</v>
      </c>
      <c r="J56" s="56">
        <f t="shared" si="4"/>
        <v>17355582.817490295</v>
      </c>
      <c r="K56" s="56">
        <f t="shared" si="4"/>
        <v>-95879823.746189356</v>
      </c>
      <c r="L56" s="57">
        <f t="shared" si="4"/>
        <v>-43510725.145297214</v>
      </c>
    </row>
    <row r="57" spans="1:12" ht="15.75" thickTop="1" x14ac:dyDescent="0.25">
      <c r="A57" s="58" t="s">
        <v>72</v>
      </c>
      <c r="B57" s="86"/>
      <c r="C57" s="49"/>
      <c r="D57" s="61"/>
      <c r="E57" s="61"/>
      <c r="F57" s="62">
        <f>'SEF-25 (BR-01) p1-2'!F59</f>
        <v>-32408665.981774215</v>
      </c>
      <c r="G57" s="61"/>
      <c r="H57" s="61"/>
      <c r="I57" s="62">
        <f>'[2]MEG-4'!G93</f>
        <v>-32408666</v>
      </c>
      <c r="J57" s="61"/>
      <c r="K57" s="61"/>
      <c r="L57" s="63">
        <f>I57-F57</f>
        <v>-1.8225785344839096E-2</v>
      </c>
    </row>
    <row r="58" spans="1:12" x14ac:dyDescent="0.25">
      <c r="A58" s="58" t="s">
        <v>73</v>
      </c>
      <c r="B58" s="86"/>
      <c r="C58" s="49"/>
      <c r="D58" s="61"/>
      <c r="E58" s="61"/>
      <c r="F58" s="46">
        <f>'SEF-25 (BR-01) p1-2'!F60</f>
        <v>27987169.058836162</v>
      </c>
      <c r="G58" s="61"/>
      <c r="H58" s="61"/>
      <c r="I58" s="46">
        <f>'[2]MEG-4'!G97</f>
        <v>0</v>
      </c>
      <c r="J58" s="61"/>
      <c r="K58" s="61"/>
      <c r="L58" s="40">
        <f>I58-F58</f>
        <v>-27987169.058836162</v>
      </c>
    </row>
    <row r="59" spans="1:12" x14ac:dyDescent="0.25">
      <c r="A59" s="52" t="s">
        <v>74</v>
      </c>
      <c r="B59" s="86"/>
      <c r="C59" s="49"/>
      <c r="D59" s="61"/>
      <c r="E59" s="61"/>
      <c r="F59" s="34">
        <f>'SEF-25 (BR-01) p1-2'!F61</f>
        <v>77259264.825159147</v>
      </c>
      <c r="G59" s="61"/>
      <c r="H59" s="61"/>
      <c r="I59" s="34">
        <f>SUM(I56:I58)</f>
        <v>5761370.6027999818</v>
      </c>
      <c r="J59" s="61"/>
      <c r="K59" s="61"/>
      <c r="L59" s="64">
        <f>I59-F59</f>
        <v>-71497894.222359166</v>
      </c>
    </row>
    <row r="60" spans="1:12" x14ac:dyDescent="0.25">
      <c r="A60" s="65" t="s">
        <v>75</v>
      </c>
      <c r="B60" s="86"/>
      <c r="C60" s="49"/>
      <c r="D60" s="61"/>
      <c r="E60" s="61"/>
      <c r="F60" s="46">
        <f>'SEF-25 (BR-01) p1-2'!F62</f>
        <v>-11786455.071611211</v>
      </c>
      <c r="G60" s="61"/>
      <c r="H60" s="61"/>
      <c r="I60" s="46">
        <f>'[2]MEG-4'!G101</f>
        <v>0</v>
      </c>
      <c r="J60" s="61"/>
      <c r="K60" s="61"/>
      <c r="L60" s="40">
        <f>I60-F60</f>
        <v>11786455.071611211</v>
      </c>
    </row>
    <row r="61" spans="1:12" ht="15.75" thickBot="1" x14ac:dyDescent="0.3">
      <c r="A61" s="66" t="s">
        <v>76</v>
      </c>
      <c r="B61" s="86"/>
      <c r="C61" s="49"/>
      <c r="D61" s="61"/>
      <c r="E61" s="61"/>
      <c r="F61" s="56">
        <f>'SEF-25 (BR-01) p1-2'!F63</f>
        <v>65472809.753547937</v>
      </c>
      <c r="G61" s="61"/>
      <c r="H61" s="61"/>
      <c r="I61" s="56">
        <f>SUM(I59:I60)</f>
        <v>5761370.6027999818</v>
      </c>
      <c r="J61" s="61"/>
      <c r="K61" s="61"/>
      <c r="L61" s="57">
        <f>I61-F61</f>
        <v>-59711439.150747955</v>
      </c>
    </row>
    <row r="62" spans="1:12" ht="15.75" thickTop="1" x14ac:dyDescent="0.25">
      <c r="A62" s="69" t="s">
        <v>78</v>
      </c>
      <c r="B62" s="87"/>
      <c r="C62" s="88"/>
      <c r="D62" s="89"/>
      <c r="E62" s="89"/>
      <c r="F62" s="90"/>
      <c r="G62" s="89"/>
      <c r="H62" s="89"/>
      <c r="I62" s="90"/>
      <c r="J62" s="89"/>
      <c r="K62" s="89"/>
      <c r="L62" s="91"/>
    </row>
  </sheetData>
  <autoFilter ref="A6:L62"/>
  <conditionalFormatting sqref="D3:E3 H3:I3">
    <cfRule type="cellIs" dxfId="1" priority="1" operator="notEqual">
      <formula>0</formula>
    </cfRule>
  </conditionalFormatting>
  <pageMargins left="0.25" right="0.25" top="0.75" bottom="0.75" header="0.3" footer="0.3"/>
  <pageSetup scale="69" firstPageNumber="3" fitToHeight="2" orientation="landscape" useFirstPageNumber="1" r:id="rId1"/>
  <headerFooter>
    <oddHeader>&amp;RExhibit No. SEF-25 (BR-01)
Page &amp;P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H13" sqref="H13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28515625" bestFit="1" customWidth="1"/>
    <col min="6" max="6" width="14.28515625" bestFit="1" customWidth="1"/>
    <col min="7" max="7" width="15.28515625" bestFit="1" customWidth="1"/>
    <col min="8" max="8" width="17.7109375" customWidth="1"/>
    <col min="9" max="9" width="15.7109375" bestFit="1" customWidth="1"/>
    <col min="10" max="10" width="15.28515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 t="s">
        <v>83</v>
      </c>
      <c r="B2" s="5"/>
      <c r="C2" s="5"/>
      <c r="D2" s="5"/>
      <c r="E2" s="5"/>
      <c r="F2" s="6" t="s">
        <v>27</v>
      </c>
      <c r="G2" s="7">
        <f>'[2]BGM-3'!AK12</f>
        <v>7.6200000000000004E-2</v>
      </c>
      <c r="H2" s="6" t="s">
        <v>2</v>
      </c>
      <c r="I2" s="8">
        <f>'SEF-25 (BR-01) p1-2'!I2</f>
        <v>0.75409700000000002</v>
      </c>
      <c r="J2" s="5"/>
      <c r="K2" s="5"/>
      <c r="L2" s="9"/>
    </row>
    <row r="3" spans="1:12" ht="15.75" x14ac:dyDescent="0.25">
      <c r="A3" s="10"/>
      <c r="B3" s="5"/>
      <c r="C3" s="5"/>
      <c r="D3" s="11"/>
      <c r="E3" s="11"/>
      <c r="F3" s="12" t="s">
        <v>3</v>
      </c>
      <c r="G3" s="13">
        <f>'[2]SEF-24 Page 1-2'!G3</f>
        <v>7.4800000000000005E-2</v>
      </c>
      <c r="H3" s="11"/>
      <c r="I3" s="11"/>
      <c r="J3" s="14"/>
      <c r="K3" s="14"/>
      <c r="L3" s="15"/>
    </row>
    <row r="4" spans="1:12" ht="15.75" x14ac:dyDescent="0.25">
      <c r="A4" s="16"/>
      <c r="B4" s="17"/>
      <c r="C4" s="18"/>
      <c r="D4" s="19" t="s">
        <v>4</v>
      </c>
      <c r="E4" s="19"/>
      <c r="F4" s="20"/>
      <c r="G4" s="21" t="s">
        <v>84</v>
      </c>
      <c r="H4" s="19"/>
      <c r="I4" s="20"/>
      <c r="J4" s="21" t="s">
        <v>85</v>
      </c>
      <c r="K4" s="19"/>
      <c r="L4" s="20"/>
    </row>
    <row r="5" spans="1:12" ht="15.75" x14ac:dyDescent="0.25">
      <c r="A5" s="22" t="s">
        <v>7</v>
      </c>
      <c r="B5" s="23" t="s">
        <v>8</v>
      </c>
      <c r="C5" s="24" t="s">
        <v>9</v>
      </c>
      <c r="D5" s="25" t="s">
        <v>10</v>
      </c>
      <c r="E5" s="26" t="s">
        <v>11</v>
      </c>
      <c r="F5" s="26" t="s">
        <v>12</v>
      </c>
      <c r="G5" s="26" t="s">
        <v>10</v>
      </c>
      <c r="H5" s="26" t="s">
        <v>11</v>
      </c>
      <c r="I5" s="26" t="s">
        <v>13</v>
      </c>
      <c r="J5" s="26" t="s">
        <v>10</v>
      </c>
      <c r="K5" s="26" t="s">
        <v>11</v>
      </c>
      <c r="L5" s="26" t="s">
        <v>12</v>
      </c>
    </row>
    <row r="6" spans="1:12" ht="15.75" x14ac:dyDescent="0.25">
      <c r="A6" s="27" t="s">
        <v>14</v>
      </c>
      <c r="B6" s="28" t="s">
        <v>15</v>
      </c>
      <c r="C6" s="29" t="s">
        <v>16</v>
      </c>
      <c r="D6" s="28" t="s">
        <v>17</v>
      </c>
      <c r="E6" s="29" t="s">
        <v>18</v>
      </c>
      <c r="F6" s="29" t="s">
        <v>19</v>
      </c>
      <c r="G6" s="29" t="s">
        <v>20</v>
      </c>
      <c r="H6" s="29" t="s">
        <v>21</v>
      </c>
      <c r="I6" s="29" t="s">
        <v>22</v>
      </c>
      <c r="J6" s="29" t="s">
        <v>23</v>
      </c>
      <c r="K6" s="29" t="s">
        <v>24</v>
      </c>
      <c r="L6" s="29" t="s">
        <v>25</v>
      </c>
    </row>
    <row r="7" spans="1:12" ht="15.75" x14ac:dyDescent="0.25">
      <c r="A7" s="22"/>
      <c r="B7" s="23"/>
      <c r="C7" s="26"/>
      <c r="D7" s="30"/>
      <c r="E7" s="30"/>
      <c r="F7" s="25"/>
      <c r="G7" s="30"/>
      <c r="H7" s="30"/>
      <c r="I7" s="25"/>
      <c r="J7" s="30"/>
      <c r="K7" s="30"/>
      <c r="L7" s="25"/>
    </row>
    <row r="8" spans="1:12" ht="15.75" x14ac:dyDescent="0.25">
      <c r="A8" s="10"/>
      <c r="B8" s="31" t="s">
        <v>26</v>
      </c>
      <c r="C8" s="38" t="s">
        <v>27</v>
      </c>
      <c r="D8" s="34">
        <f>'SEF-25 (BR-01) p1-2'!D8</f>
        <v>103864303.9900012</v>
      </c>
      <c r="E8" s="34">
        <f>'SEF-25 (BR-01) p1-2'!E8</f>
        <v>1951252143.2591095</v>
      </c>
      <c r="F8" s="35">
        <f>'SEF-25 (BR-01) p1-2'!F8</f>
        <v>55814247.140328385</v>
      </c>
      <c r="G8" s="92">
        <f>'[2]BGM-4'!P7*1000</f>
        <v>103864303.9900012</v>
      </c>
      <c r="H8" s="34">
        <f>'[2]BGM-4'!R7*1000</f>
        <v>1951252143.2591095</v>
      </c>
      <c r="I8" s="35">
        <f t="shared" ref="I8:I52" si="0">(-G8+(H8*$G$2))/$I$2</f>
        <v>59436795.699151352</v>
      </c>
      <c r="J8" s="34">
        <f t="shared" ref="J8:L54" si="1">G8-D8</f>
        <v>0</v>
      </c>
      <c r="K8" s="34">
        <f t="shared" si="1"/>
        <v>0</v>
      </c>
      <c r="L8" s="35">
        <f t="shared" si="1"/>
        <v>3622548.5588229671</v>
      </c>
    </row>
    <row r="9" spans="1:12" x14ac:dyDescent="0.25">
      <c r="A9" s="36">
        <v>20.010000000000002</v>
      </c>
      <c r="B9" s="37" t="s">
        <v>28</v>
      </c>
      <c r="C9" s="38" t="s">
        <v>54</v>
      </c>
      <c r="D9" s="41">
        <f>'SEF-25 (BR-01) p1-2'!D9</f>
        <v>1442870.5294648185</v>
      </c>
      <c r="E9" s="41">
        <f>'SEF-25 (BR-01) p1-2'!E9</f>
        <v>0</v>
      </c>
      <c r="F9" s="42">
        <f>'SEF-25 (BR-01) p1-2'!F9</f>
        <v>-1913375.241467369</v>
      </c>
      <c r="G9" s="41">
        <f>'[2]BGM-4'!P10*1000</f>
        <v>954667.24698159844</v>
      </c>
      <c r="H9" s="41">
        <f>'[2]BGM-4'!R10*1000</f>
        <v>0</v>
      </c>
      <c r="I9" s="42">
        <f t="shared" si="0"/>
        <v>-1265974.0682983734</v>
      </c>
      <c r="J9" s="41">
        <f t="shared" si="1"/>
        <v>-488203.2824832201</v>
      </c>
      <c r="K9" s="41">
        <f t="shared" si="1"/>
        <v>0</v>
      </c>
      <c r="L9" s="42">
        <f t="shared" si="1"/>
        <v>647401.17316899565</v>
      </c>
    </row>
    <row r="10" spans="1:12" x14ac:dyDescent="0.25">
      <c r="A10" s="36">
        <f t="shared" ref="A10:A21" si="2">+A9+0.01</f>
        <v>20.020000000000003</v>
      </c>
      <c r="B10" s="37" t="s">
        <v>30</v>
      </c>
      <c r="C10" s="38"/>
      <c r="D10" s="41">
        <f>'SEF-25 (BR-01) p1-2'!D10</f>
        <v>31955.103665430321</v>
      </c>
      <c r="E10" s="41">
        <f>'SEF-25 (BR-01) p1-2'!E10</f>
        <v>0</v>
      </c>
      <c r="F10" s="42">
        <f>'SEF-25 (BR-01) p1-2'!F10</f>
        <v>-42375.322624848421</v>
      </c>
      <c r="G10" s="41">
        <f>'[2]BGM-4'!P11*1000</f>
        <v>31955.103665430321</v>
      </c>
      <c r="H10" s="41">
        <f>'[2]BGM-4'!R11*1000</f>
        <v>0</v>
      </c>
      <c r="I10" s="42">
        <f t="shared" si="0"/>
        <v>-42375.322624848421</v>
      </c>
      <c r="J10" s="41">
        <f t="shared" si="1"/>
        <v>0</v>
      </c>
      <c r="K10" s="41">
        <f t="shared" si="1"/>
        <v>0</v>
      </c>
      <c r="L10" s="42">
        <f t="shared" si="1"/>
        <v>0</v>
      </c>
    </row>
    <row r="11" spans="1:12" x14ac:dyDescent="0.25">
      <c r="A11" s="36">
        <f t="shared" si="2"/>
        <v>20.030000000000005</v>
      </c>
      <c r="B11" s="37" t="s">
        <v>31</v>
      </c>
      <c r="C11" s="38" t="s">
        <v>53</v>
      </c>
      <c r="D11" s="41">
        <f>'SEF-25 (BR-01) p1-2'!D11</f>
        <v>1216418.5906954836</v>
      </c>
      <c r="E11" s="41">
        <f>'SEF-25 (BR-01) p1-2'!E11</f>
        <v>0</v>
      </c>
      <c r="F11" s="42">
        <f>'SEF-25 (BR-01) p1-2'!F11</f>
        <v>-1613079.7373487544</v>
      </c>
      <c r="G11" s="41">
        <f>'[2]BGM-4'!P12*1000</f>
        <v>2983855.8481058171</v>
      </c>
      <c r="H11" s="41">
        <f>'[2]BGM-4'!R12*1000</f>
        <v>8402900.9538855236</v>
      </c>
      <c r="I11" s="42">
        <f t="shared" si="0"/>
        <v>-3107763.0535855996</v>
      </c>
      <c r="J11" s="41">
        <f t="shared" si="1"/>
        <v>1767437.2574103335</v>
      </c>
      <c r="K11" s="41">
        <f t="shared" si="1"/>
        <v>8402900.9538855236</v>
      </c>
      <c r="L11" s="42">
        <f t="shared" si="1"/>
        <v>-1494683.3162368452</v>
      </c>
    </row>
    <row r="12" spans="1:12" x14ac:dyDescent="0.25">
      <c r="A12" s="36">
        <f t="shared" si="2"/>
        <v>20.040000000000006</v>
      </c>
      <c r="B12" s="37" t="s">
        <v>32</v>
      </c>
      <c r="C12" s="38" t="s">
        <v>54</v>
      </c>
      <c r="D12" s="41">
        <f>'SEF-25 (BR-01) p1-2'!D12</f>
        <v>12921873.95908682</v>
      </c>
      <c r="E12" s="41">
        <f>'SEF-25 (BR-01) p1-2'!E12</f>
        <v>0</v>
      </c>
      <c r="F12" s="42">
        <f>'SEF-25 (BR-01) p1-2'!F12</f>
        <v>-17135559.429472361</v>
      </c>
      <c r="G12" s="41">
        <f>'[2]BGM-4'!P13*1000</f>
        <v>12968345.207669631</v>
      </c>
      <c r="H12" s="41">
        <f>'[2]BGM-4'!R13*1000</f>
        <v>0</v>
      </c>
      <c r="I12" s="42">
        <f t="shared" si="0"/>
        <v>-17197184.457264293</v>
      </c>
      <c r="J12" s="41">
        <f t="shared" si="1"/>
        <v>46471.248582810163</v>
      </c>
      <c r="K12" s="41">
        <f t="shared" si="1"/>
        <v>0</v>
      </c>
      <c r="L12" s="42">
        <f t="shared" si="1"/>
        <v>-61625.027791932225</v>
      </c>
    </row>
    <row r="13" spans="1:12" x14ac:dyDescent="0.25">
      <c r="A13" s="36">
        <f t="shared" si="2"/>
        <v>20.050000000000008</v>
      </c>
      <c r="B13" s="37" t="s">
        <v>33</v>
      </c>
      <c r="C13" s="38"/>
      <c r="D13" s="41">
        <f>'SEF-25 (BR-01) p1-2'!D13</f>
        <v>-1412118.6458149552</v>
      </c>
      <c r="E13" s="41">
        <f>'SEF-25 (BR-01) p1-2'!E13</f>
        <v>0</v>
      </c>
      <c r="F13" s="42">
        <f>'SEF-25 (BR-01) p1-2'!F13</f>
        <v>1872595.496089966</v>
      </c>
      <c r="G13" s="41">
        <f>'[2]BGM-4'!P14*1000</f>
        <v>-1412118.6458149552</v>
      </c>
      <c r="H13" s="41">
        <f>'[2]BGM-4'!R14*1000</f>
        <v>0</v>
      </c>
      <c r="I13" s="42">
        <f t="shared" si="0"/>
        <v>1872595.496089966</v>
      </c>
      <c r="J13" s="41">
        <f t="shared" si="1"/>
        <v>0</v>
      </c>
      <c r="K13" s="41">
        <f t="shared" si="1"/>
        <v>0</v>
      </c>
      <c r="L13" s="42">
        <f t="shared" si="1"/>
        <v>0</v>
      </c>
    </row>
    <row r="14" spans="1:12" x14ac:dyDescent="0.25">
      <c r="A14" s="36">
        <f t="shared" si="2"/>
        <v>20.060000000000009</v>
      </c>
      <c r="B14" s="37" t="s">
        <v>34</v>
      </c>
      <c r="C14" s="38"/>
      <c r="D14" s="41">
        <f>'SEF-25 (BR-01) p1-2'!D14</f>
        <v>-1256319.1261336696</v>
      </c>
      <c r="E14" s="41">
        <f>'SEF-25 (BR-01) p1-2'!E14</f>
        <v>0</v>
      </c>
      <c r="F14" s="42">
        <f>'SEF-25 (BR-01) p1-2'!F14</f>
        <v>1665991.4124226321</v>
      </c>
      <c r="G14" s="41">
        <f>'[2]BGM-4'!P15*1000</f>
        <v>-1256319.1261336696</v>
      </c>
      <c r="H14" s="41">
        <f>'[2]BGM-4'!R15*1000</f>
        <v>0</v>
      </c>
      <c r="I14" s="42">
        <f t="shared" si="0"/>
        <v>1665991.4124226321</v>
      </c>
      <c r="J14" s="41">
        <f t="shared" si="1"/>
        <v>0</v>
      </c>
      <c r="K14" s="41">
        <f t="shared" si="1"/>
        <v>0</v>
      </c>
      <c r="L14" s="42">
        <f t="shared" si="1"/>
        <v>0</v>
      </c>
    </row>
    <row r="15" spans="1:12" x14ac:dyDescent="0.25">
      <c r="A15" s="36">
        <f t="shared" si="2"/>
        <v>20.070000000000011</v>
      </c>
      <c r="B15" s="37" t="s">
        <v>35</v>
      </c>
      <c r="C15" s="38"/>
      <c r="D15" s="41">
        <f>'SEF-25 (BR-01) p1-2'!D15</f>
        <v>-125428.75474144239</v>
      </c>
      <c r="E15" s="41">
        <f>'SEF-25 (BR-01) p1-2'!E15</f>
        <v>0</v>
      </c>
      <c r="F15" s="42">
        <f>'SEF-25 (BR-01) p1-2'!F15</f>
        <v>166329.73575208811</v>
      </c>
      <c r="G15" s="41">
        <f>'[2]BGM-4'!P16*1000</f>
        <v>-125428.75474144239</v>
      </c>
      <c r="H15" s="41">
        <f>'[2]BGM-4'!R16*1000</f>
        <v>0</v>
      </c>
      <c r="I15" s="42">
        <f t="shared" si="0"/>
        <v>166329.73575208811</v>
      </c>
      <c r="J15" s="41">
        <f t="shared" si="1"/>
        <v>0</v>
      </c>
      <c r="K15" s="41">
        <f t="shared" si="1"/>
        <v>0</v>
      </c>
      <c r="L15" s="42">
        <f t="shared" si="1"/>
        <v>0</v>
      </c>
    </row>
    <row r="16" spans="1:12" x14ac:dyDescent="0.25">
      <c r="A16" s="36">
        <f t="shared" si="2"/>
        <v>20.080000000000013</v>
      </c>
      <c r="B16" s="37" t="s">
        <v>36</v>
      </c>
      <c r="C16" s="38"/>
      <c r="D16" s="41">
        <f>'SEF-25 (BR-01) p1-2'!D16</f>
        <v>-187098.30484735657</v>
      </c>
      <c r="E16" s="41">
        <f>'SEF-25 (BR-01) p1-2'!E16</f>
        <v>0</v>
      </c>
      <c r="F16" s="42">
        <f>'SEF-25 (BR-01) p1-2'!F16</f>
        <v>248109.06932046748</v>
      </c>
      <c r="G16" s="41">
        <f>'[2]BGM-4'!P17*1000</f>
        <v>-187098.30484735657</v>
      </c>
      <c r="H16" s="41">
        <f>'[2]BGM-4'!R17*1000</f>
        <v>0</v>
      </c>
      <c r="I16" s="42">
        <f t="shared" si="0"/>
        <v>248109.06932046748</v>
      </c>
      <c r="J16" s="41">
        <f t="shared" si="1"/>
        <v>0</v>
      </c>
      <c r="K16" s="41">
        <f t="shared" si="1"/>
        <v>0</v>
      </c>
      <c r="L16" s="42">
        <f t="shared" si="1"/>
        <v>0</v>
      </c>
    </row>
    <row r="17" spans="1:12" x14ac:dyDescent="0.25">
      <c r="A17" s="36">
        <f t="shared" si="2"/>
        <v>20.090000000000014</v>
      </c>
      <c r="B17" s="37" t="s">
        <v>37</v>
      </c>
      <c r="C17" s="38"/>
      <c r="D17" s="41">
        <f>'SEF-25 (BR-01) p1-2'!D17</f>
        <v>69886.13058918016</v>
      </c>
      <c r="E17" s="41">
        <f>'SEF-25 (BR-01) p1-2'!E17</f>
        <v>0</v>
      </c>
      <c r="F17" s="42">
        <f>'SEF-25 (BR-01) p1-2'!F17</f>
        <v>-92675.2534344788</v>
      </c>
      <c r="G17" s="41">
        <f>'[2]BGM-4'!P18*1000</f>
        <v>69886.13058918016</v>
      </c>
      <c r="H17" s="41">
        <f>'[2]BGM-4'!R18*1000</f>
        <v>0</v>
      </c>
      <c r="I17" s="42">
        <f t="shared" si="0"/>
        <v>-92675.2534344788</v>
      </c>
      <c r="J17" s="41">
        <f t="shared" si="1"/>
        <v>0</v>
      </c>
      <c r="K17" s="41">
        <f t="shared" si="1"/>
        <v>0</v>
      </c>
      <c r="L17" s="42">
        <f t="shared" si="1"/>
        <v>0</v>
      </c>
    </row>
    <row r="18" spans="1:12" x14ac:dyDescent="0.25">
      <c r="A18" s="36">
        <f t="shared" si="2"/>
        <v>20.100000000000016</v>
      </c>
      <c r="B18" s="37" t="s">
        <v>38</v>
      </c>
      <c r="C18" s="38"/>
      <c r="D18" s="41">
        <f>'SEF-25 (BR-01) p1-2'!D18</f>
        <v>3831.0246199423614</v>
      </c>
      <c r="E18" s="41">
        <f>'SEF-25 (BR-01) p1-2'!E18</f>
        <v>0</v>
      </c>
      <c r="F18" s="42">
        <f>'SEF-25 (BR-01) p1-2'!F18</f>
        <v>-5080.2809452130978</v>
      </c>
      <c r="G18" s="41">
        <f>'[2]BGM-4'!P19*1000</f>
        <v>3831.0246199423614</v>
      </c>
      <c r="H18" s="41">
        <f>'[2]BGM-4'!R19*1000</f>
        <v>0</v>
      </c>
      <c r="I18" s="42">
        <f t="shared" si="0"/>
        <v>-5080.2809452130978</v>
      </c>
      <c r="J18" s="41">
        <f t="shared" si="1"/>
        <v>0</v>
      </c>
      <c r="K18" s="41">
        <f t="shared" si="1"/>
        <v>0</v>
      </c>
      <c r="L18" s="42">
        <f t="shared" si="1"/>
        <v>0</v>
      </c>
    </row>
    <row r="19" spans="1:12" x14ac:dyDescent="0.25">
      <c r="A19" s="36">
        <f t="shared" si="2"/>
        <v>20.110000000000017</v>
      </c>
      <c r="B19" s="37" t="s">
        <v>39</v>
      </c>
      <c r="C19" s="38"/>
      <c r="D19" s="41">
        <f>'SEF-25 (BR-01) p1-2'!D19</f>
        <v>-204503.64267608413</v>
      </c>
      <c r="E19" s="41">
        <f>'SEF-25 (BR-01) p1-2'!E19</f>
        <v>0</v>
      </c>
      <c r="F19" s="42">
        <f>'SEF-25 (BR-01) p1-2'!F19</f>
        <v>271190.10243520944</v>
      </c>
      <c r="G19" s="41">
        <f>'[2]BGM-4'!P20*1000</f>
        <v>-204503.64267608413</v>
      </c>
      <c r="H19" s="41">
        <f>'[2]BGM-4'!R20*1000</f>
        <v>0</v>
      </c>
      <c r="I19" s="42">
        <f t="shared" si="0"/>
        <v>271190.10243520944</v>
      </c>
      <c r="J19" s="41">
        <f t="shared" si="1"/>
        <v>0</v>
      </c>
      <c r="K19" s="41">
        <f t="shared" si="1"/>
        <v>0</v>
      </c>
      <c r="L19" s="42">
        <f t="shared" si="1"/>
        <v>0</v>
      </c>
    </row>
    <row r="20" spans="1:12" x14ac:dyDescent="0.25">
      <c r="A20" s="36">
        <f t="shared" si="2"/>
        <v>20.120000000000019</v>
      </c>
      <c r="B20" s="37" t="s">
        <v>40</v>
      </c>
      <c r="C20" s="38"/>
      <c r="D20" s="41">
        <f>'SEF-25 (BR-01) p1-2'!D20</f>
        <v>-438078.27529363008</v>
      </c>
      <c r="E20" s="41">
        <f>'SEF-25 (BR-01) p1-2'!E20</f>
        <v>0</v>
      </c>
      <c r="F20" s="42">
        <f>'SEF-25 (BR-01) p1-2'!F20</f>
        <v>580930.93500389217</v>
      </c>
      <c r="G20" s="41">
        <f>'[2]BGM-4'!P21*1000</f>
        <v>-438078.27529363008</v>
      </c>
      <c r="H20" s="41">
        <f>'[2]BGM-4'!R21*1000</f>
        <v>0</v>
      </c>
      <c r="I20" s="42">
        <f t="shared" si="0"/>
        <v>580930.93500389217</v>
      </c>
      <c r="J20" s="41">
        <f t="shared" si="1"/>
        <v>0</v>
      </c>
      <c r="K20" s="41">
        <f t="shared" si="1"/>
        <v>0</v>
      </c>
      <c r="L20" s="42">
        <f t="shared" si="1"/>
        <v>0</v>
      </c>
    </row>
    <row r="21" spans="1:12" x14ac:dyDescent="0.25">
      <c r="A21" s="36">
        <f t="shared" si="2"/>
        <v>20.13000000000002</v>
      </c>
      <c r="B21" s="37" t="s">
        <v>41</v>
      </c>
      <c r="C21" s="38"/>
      <c r="D21" s="41">
        <f>'SEF-25 (BR-01) p1-2'!D21</f>
        <v>-770450.7474650637</v>
      </c>
      <c r="E21" s="41">
        <f>'SEF-25 (BR-01) p1-2'!E21</f>
        <v>0</v>
      </c>
      <c r="F21" s="42">
        <f>'SEF-25 (BR-01) p1-2'!F21</f>
        <v>1021686.5303337153</v>
      </c>
      <c r="G21" s="41">
        <f>'[2]BGM-4'!P22*1000</f>
        <v>-770450.7474650637</v>
      </c>
      <c r="H21" s="41">
        <f>'[2]BGM-4'!R22*1000</f>
        <v>0</v>
      </c>
      <c r="I21" s="42">
        <f t="shared" si="0"/>
        <v>1021686.5303337153</v>
      </c>
      <c r="J21" s="41">
        <f t="shared" si="1"/>
        <v>0</v>
      </c>
      <c r="K21" s="41">
        <f t="shared" si="1"/>
        <v>0</v>
      </c>
      <c r="L21" s="42">
        <f t="shared" si="1"/>
        <v>0</v>
      </c>
    </row>
    <row r="22" spans="1:12" x14ac:dyDescent="0.25">
      <c r="A22" s="36">
        <v>6.14</v>
      </c>
      <c r="B22" s="37" t="s">
        <v>42</v>
      </c>
      <c r="C22" s="38"/>
      <c r="D22" s="41">
        <f>'SEF-25 (BR-01) p1-2'!D22</f>
        <v>-52646.119560989835</v>
      </c>
      <c r="E22" s="41">
        <f>'SEF-25 (BR-01) p1-2'!E22</f>
        <v>0</v>
      </c>
      <c r="F22" s="42">
        <f>'SEF-25 (BR-01) p1-2'!F22</f>
        <v>69813.458429074555</v>
      </c>
      <c r="G22" s="41">
        <f>'[2]BGM-4'!P23*1000</f>
        <v>-52646.119560989835</v>
      </c>
      <c r="H22" s="41">
        <f>'[2]BGM-4'!R23*1000</f>
        <v>0</v>
      </c>
      <c r="I22" s="42">
        <f t="shared" si="0"/>
        <v>69813.458429074555</v>
      </c>
      <c r="J22" s="41">
        <f t="shared" si="1"/>
        <v>0</v>
      </c>
      <c r="K22" s="41">
        <f t="shared" si="1"/>
        <v>0</v>
      </c>
      <c r="L22" s="42">
        <f t="shared" si="1"/>
        <v>0</v>
      </c>
    </row>
    <row r="23" spans="1:12" x14ac:dyDescent="0.25">
      <c r="A23" s="36">
        <f>+A22+0.01</f>
        <v>6.1499999999999995</v>
      </c>
      <c r="B23" s="37" t="s">
        <v>43</v>
      </c>
      <c r="C23" s="38"/>
      <c r="D23" s="41">
        <f>'SEF-25 (BR-01) p1-2'!D23</f>
        <v>-359399.40979334083</v>
      </c>
      <c r="E23" s="41">
        <f>'SEF-25 (BR-01) p1-2'!E23</f>
        <v>0</v>
      </c>
      <c r="F23" s="42">
        <f>'SEF-25 (BR-01) p1-2'!F23</f>
        <v>476595.72945302899</v>
      </c>
      <c r="G23" s="41">
        <f>'[2]BGM-4'!P24*1000</f>
        <v>-359399.40979334083</v>
      </c>
      <c r="H23" s="41">
        <f>'[2]BGM-4'!R24*1000</f>
        <v>0</v>
      </c>
      <c r="I23" s="42">
        <f t="shared" si="0"/>
        <v>476595.72945302899</v>
      </c>
      <c r="J23" s="41">
        <f t="shared" si="1"/>
        <v>0</v>
      </c>
      <c r="K23" s="41">
        <f t="shared" si="1"/>
        <v>0</v>
      </c>
      <c r="L23" s="42">
        <f t="shared" si="1"/>
        <v>0</v>
      </c>
    </row>
    <row r="24" spans="1:12" x14ac:dyDescent="0.25">
      <c r="A24" s="36">
        <f>+A23+0.01</f>
        <v>6.1599999999999993</v>
      </c>
      <c r="B24" s="37" t="s">
        <v>44</v>
      </c>
      <c r="C24" s="38"/>
      <c r="D24" s="41">
        <f>'SEF-25 (BR-01) p1-2'!D24</f>
        <v>-4190.3865716636919</v>
      </c>
      <c r="E24" s="41">
        <f>'SEF-25 (BR-01) p1-2'!E24</f>
        <v>0</v>
      </c>
      <c r="F24" s="42">
        <f>'SEF-25 (BR-01) p1-2'!F24</f>
        <v>5556.8270019157908</v>
      </c>
      <c r="G24" s="41">
        <f>'[2]BGM-4'!P25*1000</f>
        <v>-4190.3865716636919</v>
      </c>
      <c r="H24" s="41">
        <f>'[2]BGM-4'!R25*1000</f>
        <v>0</v>
      </c>
      <c r="I24" s="42">
        <f t="shared" si="0"/>
        <v>5556.8270019157908</v>
      </c>
      <c r="J24" s="41">
        <f t="shared" si="1"/>
        <v>0</v>
      </c>
      <c r="K24" s="41">
        <f t="shared" si="1"/>
        <v>0</v>
      </c>
      <c r="L24" s="42">
        <f t="shared" si="1"/>
        <v>0</v>
      </c>
    </row>
    <row r="25" spans="1:12" x14ac:dyDescent="0.25">
      <c r="A25" s="36">
        <f>+A24+0.01</f>
        <v>6.169999999999999</v>
      </c>
      <c r="B25" s="37" t="s">
        <v>45</v>
      </c>
      <c r="C25" s="38"/>
      <c r="D25" s="41">
        <f>'SEF-25 (BR-01) p1-2'!D25</f>
        <v>-10645.339606916785</v>
      </c>
      <c r="E25" s="41">
        <f>'SEF-25 (BR-01) p1-2'!E25</f>
        <v>0</v>
      </c>
      <c r="F25" s="42">
        <f>'SEF-25 (BR-01) p1-2'!F25</f>
        <v>14116.671471862088</v>
      </c>
      <c r="G25" s="41">
        <f>'[2]BGM-4'!P26*1000</f>
        <v>-10645.339606916785</v>
      </c>
      <c r="H25" s="41">
        <f>'[2]BGM-4'!R26*1000</f>
        <v>0</v>
      </c>
      <c r="I25" s="42">
        <f t="shared" si="0"/>
        <v>14116.671471862088</v>
      </c>
      <c r="J25" s="41">
        <f t="shared" si="1"/>
        <v>0</v>
      </c>
      <c r="K25" s="41">
        <f t="shared" si="1"/>
        <v>0</v>
      </c>
      <c r="L25" s="42">
        <f t="shared" si="1"/>
        <v>0</v>
      </c>
    </row>
    <row r="26" spans="1:12" x14ac:dyDescent="0.25">
      <c r="A26" s="36">
        <f>+A25+0.01</f>
        <v>6.1799999999999988</v>
      </c>
      <c r="B26" s="37" t="s">
        <v>46</v>
      </c>
      <c r="C26" s="38" t="s">
        <v>86</v>
      </c>
      <c r="D26" s="41">
        <f>'SEF-25 (BR-01) p1-2'!D26</f>
        <v>0</v>
      </c>
      <c r="E26" s="41">
        <f>'SEF-25 (BR-01) p1-2'!E26</f>
        <v>151541662.6247718</v>
      </c>
      <c r="F26" s="42">
        <f>'SEF-25 (BR-01) p1-2'!F26</f>
        <v>15031642.301100429</v>
      </c>
      <c r="G26" s="41">
        <f>'[2]BGM-4'!P27*1000</f>
        <v>0</v>
      </c>
      <c r="H26" s="41">
        <f>'[2]BGM-4'!R27*1000</f>
        <v>150560297.35386759</v>
      </c>
      <c r="I26" s="42">
        <f t="shared" si="0"/>
        <v>15213818.193633858</v>
      </c>
      <c r="J26" s="41">
        <f t="shared" si="1"/>
        <v>0</v>
      </c>
      <c r="K26" s="41">
        <f t="shared" si="1"/>
        <v>-981365.27090421319</v>
      </c>
      <c r="L26" s="42">
        <f t="shared" si="1"/>
        <v>182175.89253342897</v>
      </c>
    </row>
    <row r="27" spans="1:12" x14ac:dyDescent="0.25">
      <c r="A27" s="36">
        <f>+A26+0.01</f>
        <v>6.1899999999999986</v>
      </c>
      <c r="B27" s="37" t="s">
        <v>47</v>
      </c>
      <c r="C27" s="38" t="s">
        <v>27</v>
      </c>
      <c r="D27" s="41">
        <f>'SEF-25 (BR-01) p1-2'!D27</f>
        <v>-9738307.6067664325</v>
      </c>
      <c r="E27" s="41">
        <f>'SEF-25 (BR-01) p1-2'!E27</f>
        <v>-9738307.6067664325</v>
      </c>
      <c r="F27" s="42">
        <f>'SEF-25 (BR-01) p1-2'!F27</f>
        <v>11947908.820457187</v>
      </c>
      <c r="G27" s="41">
        <f>'[2]BGM-4'!P28*1000</f>
        <v>-9738307.6067664325</v>
      </c>
      <c r="H27" s="41">
        <f>'[2]BGM-4'!R28*1000</f>
        <v>-9738307.6067664325</v>
      </c>
      <c r="I27" s="42">
        <f t="shared" si="0"/>
        <v>11929829.408061337</v>
      </c>
      <c r="J27" s="41">
        <f t="shared" si="1"/>
        <v>0</v>
      </c>
      <c r="K27" s="41">
        <f t="shared" si="1"/>
        <v>0</v>
      </c>
      <c r="L27" s="42">
        <f t="shared" si="1"/>
        <v>-18079.412395849824</v>
      </c>
    </row>
    <row r="28" spans="1:12" x14ac:dyDescent="0.25">
      <c r="A28" s="36">
        <v>6.23</v>
      </c>
      <c r="B28" s="37" t="s">
        <v>48</v>
      </c>
      <c r="C28" s="38"/>
      <c r="D28" s="41">
        <f>'SEF-25 (BR-01) p1-2'!D28</f>
        <v>520589.30140931718</v>
      </c>
      <c r="E28" s="41">
        <f>'SEF-25 (BR-01) p1-2'!E28</f>
        <v>0</v>
      </c>
      <c r="F28" s="42">
        <f>'SEF-25 (BR-01) p1-2'!F28</f>
        <v>-690347.92793144274</v>
      </c>
      <c r="G28" s="41">
        <f>'[2]BGM-4'!P29*1000</f>
        <v>520589.30140931718</v>
      </c>
      <c r="H28" s="41">
        <f>'[2]BGM-4'!R29*1000</f>
        <v>0</v>
      </c>
      <c r="I28" s="42">
        <f t="shared" si="0"/>
        <v>-690347.92793144274</v>
      </c>
      <c r="J28" s="41">
        <f t="shared" si="1"/>
        <v>0</v>
      </c>
      <c r="K28" s="41">
        <f t="shared" si="1"/>
        <v>0</v>
      </c>
      <c r="L28" s="42">
        <f t="shared" si="1"/>
        <v>0</v>
      </c>
    </row>
    <row r="29" spans="1:12" x14ac:dyDescent="0.25">
      <c r="A29" s="45" t="s">
        <v>49</v>
      </c>
      <c r="B29" s="37" t="s">
        <v>50</v>
      </c>
      <c r="C29" s="38" t="s">
        <v>87</v>
      </c>
      <c r="D29" s="93">
        <f>'SEF-25 (BR-01) p1-2'!D31</f>
        <v>0</v>
      </c>
      <c r="E29" s="93">
        <f>'SEF-25 (BR-01) p1-2'!E31</f>
        <v>-105391.52511888376</v>
      </c>
      <c r="F29" s="94">
        <f>'SEF-25 (BR-01) p1-2'!F31</f>
        <v>-10453.941706295749</v>
      </c>
      <c r="G29" s="41">
        <f>'[2]BGM-4'!P32*1000</f>
        <v>0</v>
      </c>
      <c r="H29" s="41">
        <f>'[2]BGM-4'!R32*1000</f>
        <v>0</v>
      </c>
      <c r="I29" s="42">
        <f t="shared" si="0"/>
        <v>0</v>
      </c>
      <c r="J29" s="41">
        <f t="shared" si="1"/>
        <v>0</v>
      </c>
      <c r="K29" s="41">
        <f t="shared" si="1"/>
        <v>105391.52511888376</v>
      </c>
      <c r="L29" s="42">
        <f t="shared" si="1"/>
        <v>10453.941706295749</v>
      </c>
    </row>
    <row r="30" spans="1:12" x14ac:dyDescent="0.25">
      <c r="A30" s="36"/>
      <c r="B30" s="37"/>
      <c r="C30" s="38"/>
      <c r="D30" s="44"/>
      <c r="E30" s="44"/>
      <c r="F30" s="37"/>
      <c r="G30" s="41"/>
      <c r="H30" s="41"/>
      <c r="I30" s="42">
        <f t="shared" si="0"/>
        <v>0</v>
      </c>
      <c r="J30" s="41">
        <f t="shared" si="1"/>
        <v>0</v>
      </c>
      <c r="K30" s="41">
        <f t="shared" si="1"/>
        <v>0</v>
      </c>
      <c r="L30" s="42">
        <f t="shared" si="1"/>
        <v>0</v>
      </c>
    </row>
    <row r="31" spans="1:12" x14ac:dyDescent="0.25">
      <c r="A31" s="47">
        <v>20.010000000000002</v>
      </c>
      <c r="B31" s="37" t="s">
        <v>28</v>
      </c>
      <c r="C31" s="38"/>
      <c r="D31" s="93">
        <f>'SEF-25 (BR-01) p1-2'!D33</f>
        <v>-7393164.0016801059</v>
      </c>
      <c r="E31" s="93">
        <f>'SEF-25 (BR-01) p1-2'!E33</f>
        <v>0</v>
      </c>
      <c r="F31" s="94">
        <f>'SEF-25 (BR-01) p1-2'!F33</f>
        <v>9803996.0398729946</v>
      </c>
      <c r="G31" s="41">
        <f>'[2]BGM-4'!P34*1000</f>
        <v>-7393164.0016801059</v>
      </c>
      <c r="H31" s="41">
        <f>'[2]BGM-4'!R34*1000</f>
        <v>0</v>
      </c>
      <c r="I31" s="42">
        <f t="shared" si="0"/>
        <v>9803996.0398729946</v>
      </c>
      <c r="J31" s="41">
        <f t="shared" si="1"/>
        <v>0</v>
      </c>
      <c r="K31" s="41">
        <f t="shared" si="1"/>
        <v>0</v>
      </c>
      <c r="L31" s="42">
        <f t="shared" si="1"/>
        <v>0</v>
      </c>
    </row>
    <row r="32" spans="1:12" x14ac:dyDescent="0.25">
      <c r="A32" s="47">
        <v>20.020000000000003</v>
      </c>
      <c r="B32" s="37" t="s">
        <v>30</v>
      </c>
      <c r="C32" s="38"/>
      <c r="D32" s="93">
        <f>'SEF-25 (BR-01) p1-2'!D34</f>
        <v>13373052.872078184</v>
      </c>
      <c r="E32" s="93">
        <f>'SEF-25 (BR-01) p1-2'!E34</f>
        <v>0</v>
      </c>
      <c r="F32" s="94">
        <f>'SEF-25 (BR-01) p1-2'!F34</f>
        <v>-17733862.980595578</v>
      </c>
      <c r="G32" s="41">
        <f>'[2]BGM-4'!P35*1000</f>
        <v>13373052.872078024</v>
      </c>
      <c r="H32" s="41">
        <f>'[2]BGM-4'!R35*1000</f>
        <v>0</v>
      </c>
      <c r="I32" s="42">
        <f t="shared" si="0"/>
        <v>-17733862.980595365</v>
      </c>
      <c r="J32" s="41">
        <f t="shared" si="1"/>
        <v>-1.601874828338623E-7</v>
      </c>
      <c r="K32" s="41">
        <f t="shared" si="1"/>
        <v>0</v>
      </c>
      <c r="L32" s="42">
        <f t="shared" si="1"/>
        <v>2.123415470123291E-7</v>
      </c>
    </row>
    <row r="33" spans="1:12" x14ac:dyDescent="0.25">
      <c r="A33" s="47">
        <v>20.040000000000006</v>
      </c>
      <c r="B33" s="37" t="s">
        <v>32</v>
      </c>
      <c r="C33" s="38" t="s">
        <v>54</v>
      </c>
      <c r="D33" s="93">
        <f>'SEF-25 (BR-01) p1-2'!D35</f>
        <v>-184151.4996562647</v>
      </c>
      <c r="E33" s="93">
        <f>'SEF-25 (BR-01) p1-2'!E35</f>
        <v>0</v>
      </c>
      <c r="F33" s="94">
        <f>'SEF-25 (BR-01) p1-2'!F35</f>
        <v>244201.34234225133</v>
      </c>
      <c r="G33" s="41">
        <f>'[2]BGM-4'!P36*1000</f>
        <v>-340316.9039365006</v>
      </c>
      <c r="H33" s="41">
        <f>'[2]BGM-4'!R36*1000</f>
        <v>0</v>
      </c>
      <c r="I33" s="42">
        <f t="shared" si="0"/>
        <v>451290.62167930731</v>
      </c>
      <c r="J33" s="41">
        <f t="shared" si="1"/>
        <v>-156165.4042802359</v>
      </c>
      <c r="K33" s="41">
        <f t="shared" si="1"/>
        <v>0</v>
      </c>
      <c r="L33" s="42">
        <f t="shared" si="1"/>
        <v>207089.27933705598</v>
      </c>
    </row>
    <row r="34" spans="1:12" x14ac:dyDescent="0.25">
      <c r="A34" s="47">
        <v>20.090000000000014</v>
      </c>
      <c r="B34" s="37" t="s">
        <v>37</v>
      </c>
      <c r="C34" s="38"/>
      <c r="D34" s="93">
        <f>'SEF-25 (BR-01) p1-2'!D36</f>
        <v>-69886.130589179898</v>
      </c>
      <c r="E34" s="93">
        <f>'SEF-25 (BR-01) p1-2'!E36</f>
        <v>0</v>
      </c>
      <c r="F34" s="94">
        <f>'SEF-25 (BR-01) p1-2'!F36</f>
        <v>92675.253434478451</v>
      </c>
      <c r="G34" s="41">
        <f>'[2]BGM-4'!P37*1000</f>
        <v>-69886.130589179898</v>
      </c>
      <c r="H34" s="41">
        <f>'[2]BGM-4'!R37*1000</f>
        <v>0</v>
      </c>
      <c r="I34" s="42">
        <f t="shared" si="0"/>
        <v>92675.253434478451</v>
      </c>
      <c r="J34" s="41">
        <f t="shared" si="1"/>
        <v>0</v>
      </c>
      <c r="K34" s="41">
        <f t="shared" si="1"/>
        <v>0</v>
      </c>
      <c r="L34" s="42">
        <f t="shared" si="1"/>
        <v>0</v>
      </c>
    </row>
    <row r="35" spans="1:12" x14ac:dyDescent="0.25">
      <c r="A35" s="47">
        <v>20.100000000000016</v>
      </c>
      <c r="B35" s="37" t="s">
        <v>38</v>
      </c>
      <c r="C35" s="38"/>
      <c r="D35" s="93">
        <f>'SEF-25 (BR-01) p1-2'!D37</f>
        <v>-3831.0246199423614</v>
      </c>
      <c r="E35" s="93">
        <f>'SEF-25 (BR-01) p1-2'!E37</f>
        <v>0</v>
      </c>
      <c r="F35" s="94">
        <f>'SEF-25 (BR-01) p1-2'!F37</f>
        <v>5080.2809452130978</v>
      </c>
      <c r="G35" s="41">
        <f>'[2]BGM-4'!P38*1000</f>
        <v>-3831.0246199423614</v>
      </c>
      <c r="H35" s="41">
        <f>'[2]BGM-4'!R38*1000</f>
        <v>0</v>
      </c>
      <c r="I35" s="42">
        <f t="shared" si="0"/>
        <v>5080.2809452130978</v>
      </c>
      <c r="J35" s="41">
        <f t="shared" si="1"/>
        <v>0</v>
      </c>
      <c r="K35" s="41">
        <f t="shared" si="1"/>
        <v>0</v>
      </c>
      <c r="L35" s="42">
        <f t="shared" si="1"/>
        <v>0</v>
      </c>
    </row>
    <row r="36" spans="1:12" x14ac:dyDescent="0.25">
      <c r="A36" s="47">
        <v>6.14</v>
      </c>
      <c r="B36" s="37" t="s">
        <v>55</v>
      </c>
      <c r="C36" s="38"/>
      <c r="D36" s="93">
        <f>'SEF-25 (BR-01) p1-2'!D38</f>
        <v>-24480.220569124907</v>
      </c>
      <c r="E36" s="93">
        <f>'SEF-25 (BR-01) p1-2'!E38</f>
        <v>0</v>
      </c>
      <c r="F36" s="94">
        <f>'SEF-25 (BR-01) p1-2'!F38</f>
        <v>32462.959763962601</v>
      </c>
      <c r="G36" s="41">
        <f>'[2]BGM-4'!P39*1000</f>
        <v>-24480.220569124907</v>
      </c>
      <c r="H36" s="41">
        <f>'[2]BGM-4'!R39*1000</f>
        <v>0</v>
      </c>
      <c r="I36" s="42">
        <f t="shared" si="0"/>
        <v>32462.959763962601</v>
      </c>
      <c r="J36" s="41">
        <f t="shared" si="1"/>
        <v>0</v>
      </c>
      <c r="K36" s="41">
        <f t="shared" si="1"/>
        <v>0</v>
      </c>
      <c r="L36" s="42">
        <f t="shared" si="1"/>
        <v>0</v>
      </c>
    </row>
    <row r="37" spans="1:12" x14ac:dyDescent="0.25">
      <c r="A37" s="47">
        <v>6.15</v>
      </c>
      <c r="B37" s="37" t="s">
        <v>56</v>
      </c>
      <c r="C37" s="38"/>
      <c r="D37" s="93">
        <f>'SEF-25 (BR-01) p1-2'!D39</f>
        <v>-1909978.0874022099</v>
      </c>
      <c r="E37" s="93">
        <f>'SEF-25 (BR-01) p1-2'!E39</f>
        <v>0</v>
      </c>
      <c r="F37" s="94">
        <f>'SEF-25 (BR-01) p1-2'!F39</f>
        <v>2532801.5990014677</v>
      </c>
      <c r="G37" s="41">
        <f>'[2]BGM-4'!P40*1000</f>
        <v>-1909978.0874022099</v>
      </c>
      <c r="H37" s="41">
        <f>'[2]BGM-4'!R40*1000</f>
        <v>0</v>
      </c>
      <c r="I37" s="42">
        <f t="shared" si="0"/>
        <v>2532801.5990014677</v>
      </c>
      <c r="J37" s="41">
        <f t="shared" si="1"/>
        <v>0</v>
      </c>
      <c r="K37" s="41">
        <f t="shared" si="1"/>
        <v>0</v>
      </c>
      <c r="L37" s="42">
        <f t="shared" si="1"/>
        <v>0</v>
      </c>
    </row>
    <row r="38" spans="1:12" x14ac:dyDescent="0.25">
      <c r="A38" s="47">
        <v>6.16</v>
      </c>
      <c r="B38" s="37" t="s">
        <v>44</v>
      </c>
      <c r="C38" s="38"/>
      <c r="D38" s="93">
        <f>'SEF-25 (BR-01) p1-2'!D40</f>
        <v>-92853.606337802761</v>
      </c>
      <c r="E38" s="93">
        <f>'SEF-25 (BR-01) p1-2'!E40</f>
        <v>0</v>
      </c>
      <c r="F38" s="94">
        <f>'SEF-25 (BR-01) p1-2'!F40</f>
        <v>123132.17840384295</v>
      </c>
      <c r="G38" s="41">
        <f>'[2]BGM-4'!P41*1000</f>
        <v>-92853.606337802761</v>
      </c>
      <c r="H38" s="41">
        <f>'[2]BGM-4'!R41*1000</f>
        <v>0</v>
      </c>
      <c r="I38" s="42">
        <f t="shared" si="0"/>
        <v>123132.17840384295</v>
      </c>
      <c r="J38" s="41">
        <f t="shared" si="1"/>
        <v>0</v>
      </c>
      <c r="K38" s="41">
        <f t="shared" si="1"/>
        <v>0</v>
      </c>
      <c r="L38" s="42">
        <f t="shared" si="1"/>
        <v>0</v>
      </c>
    </row>
    <row r="39" spans="1:12" x14ac:dyDescent="0.25">
      <c r="A39" s="47">
        <v>6.17</v>
      </c>
      <c r="B39" s="37" t="s">
        <v>45</v>
      </c>
      <c r="C39" s="38"/>
      <c r="D39" s="93">
        <f>'SEF-25 (BR-01) p1-2'!D41</f>
        <v>-308531.66010436148</v>
      </c>
      <c r="E39" s="93">
        <f>'SEF-25 (BR-01) p1-2'!E41</f>
        <v>0</v>
      </c>
      <c r="F39" s="94">
        <f>'SEF-25 (BR-01) p1-2'!F41</f>
        <v>409140.54837025137</v>
      </c>
      <c r="G39" s="41">
        <f>'[2]BGM-4'!P42*1000</f>
        <v>-308531.66010436148</v>
      </c>
      <c r="H39" s="41">
        <f>'[2]BGM-4'!R42*1000</f>
        <v>0</v>
      </c>
      <c r="I39" s="42">
        <f t="shared" si="0"/>
        <v>409140.54837025137</v>
      </c>
      <c r="J39" s="41">
        <f t="shared" si="1"/>
        <v>0</v>
      </c>
      <c r="K39" s="41">
        <f t="shared" si="1"/>
        <v>0</v>
      </c>
      <c r="L39" s="42">
        <f t="shared" si="1"/>
        <v>0</v>
      </c>
    </row>
    <row r="40" spans="1:12" x14ac:dyDescent="0.25">
      <c r="A40" s="47">
        <v>6.2</v>
      </c>
      <c r="B40" s="37" t="s">
        <v>57</v>
      </c>
      <c r="C40" s="38"/>
      <c r="D40" s="93">
        <f>'SEF-25 (BR-01) p1-2'!D42</f>
        <v>72647.038566666641</v>
      </c>
      <c r="E40" s="93">
        <f>'SEF-25 (BR-01) p1-2'!E42</f>
        <v>0</v>
      </c>
      <c r="F40" s="94">
        <f>'SEF-25 (BR-01) p1-2'!F42</f>
        <v>-96336.464097677934</v>
      </c>
      <c r="G40" s="41">
        <f>'[2]BGM-4'!P43*1000</f>
        <v>72647.038566666641</v>
      </c>
      <c r="H40" s="41">
        <f>'[2]BGM-4'!R43*1000</f>
        <v>0</v>
      </c>
      <c r="I40" s="42">
        <f t="shared" si="0"/>
        <v>-96336.464097677934</v>
      </c>
      <c r="J40" s="41">
        <f t="shared" si="1"/>
        <v>0</v>
      </c>
      <c r="K40" s="41">
        <f t="shared" si="1"/>
        <v>0</v>
      </c>
      <c r="L40" s="42">
        <f t="shared" si="1"/>
        <v>0</v>
      </c>
    </row>
    <row r="41" spans="1:12" x14ac:dyDescent="0.25">
      <c r="A41" s="47">
        <v>6.21</v>
      </c>
      <c r="B41" s="37" t="s">
        <v>58</v>
      </c>
      <c r="C41" s="38"/>
      <c r="D41" s="93">
        <f>'SEF-25 (BR-01) p1-2'!D43</f>
        <v>-676943.63053784647</v>
      </c>
      <c r="E41" s="93">
        <f>'SEF-25 (BR-01) p1-2'!E43</f>
        <v>0</v>
      </c>
      <c r="F41" s="94">
        <f>'SEF-25 (BR-01) p1-2'!F43</f>
        <v>897687.73849762895</v>
      </c>
      <c r="G41" s="41">
        <f>'[2]BGM-4'!P44*1000</f>
        <v>-676943.63053784647</v>
      </c>
      <c r="H41" s="41">
        <f>'[2]BGM-4'!R44*1000</f>
        <v>0</v>
      </c>
      <c r="I41" s="42">
        <f t="shared" si="0"/>
        <v>897687.73849762895</v>
      </c>
      <c r="J41" s="41">
        <f t="shared" si="1"/>
        <v>0</v>
      </c>
      <c r="K41" s="41">
        <f t="shared" si="1"/>
        <v>0</v>
      </c>
      <c r="L41" s="42">
        <f t="shared" si="1"/>
        <v>0</v>
      </c>
    </row>
    <row r="42" spans="1:12" x14ac:dyDescent="0.25">
      <c r="A42" s="47">
        <v>6.22</v>
      </c>
      <c r="B42" s="37" t="s">
        <v>59</v>
      </c>
      <c r="C42" s="38" t="s">
        <v>27</v>
      </c>
      <c r="D42" s="93">
        <f>'SEF-25 (BR-01) p1-2'!D44</f>
        <v>-2112898.3715724009</v>
      </c>
      <c r="E42" s="93">
        <f>'SEF-25 (BR-01) p1-2'!E44</f>
        <v>13882662.572720127</v>
      </c>
      <c r="F42" s="94">
        <f>'SEF-25 (BR-01) p1-2'!F44</f>
        <v>4178933.9196573738</v>
      </c>
      <c r="G42" s="41">
        <f>'[2]BGM-4'!P45*1000</f>
        <v>-2112898.3715724009</v>
      </c>
      <c r="H42" s="41">
        <f>'[2]BGM-4'!R45*1000</f>
        <v>13882662.572720127</v>
      </c>
      <c r="I42" s="42">
        <f t="shared" si="0"/>
        <v>4204707.4310250198</v>
      </c>
      <c r="J42" s="41">
        <f t="shared" si="1"/>
        <v>0</v>
      </c>
      <c r="K42" s="41">
        <f t="shared" si="1"/>
        <v>0</v>
      </c>
      <c r="L42" s="42">
        <f t="shared" si="1"/>
        <v>25773.511367646046</v>
      </c>
    </row>
    <row r="43" spans="1:12" x14ac:dyDescent="0.25">
      <c r="A43" s="47">
        <v>6.2299999999999995</v>
      </c>
      <c r="B43" s="37" t="s">
        <v>48</v>
      </c>
      <c r="C43" s="38"/>
      <c r="D43" s="93">
        <f>'SEF-25 (BR-01) p1-2'!D45</f>
        <v>134161.66059226336</v>
      </c>
      <c r="E43" s="93">
        <f>'SEF-25 (BR-01) p1-2'!E45</f>
        <v>0</v>
      </c>
      <c r="F43" s="94">
        <f>'SEF-25 (BR-01) p1-2'!F45</f>
        <v>-177910.34918884886</v>
      </c>
      <c r="G43" s="41">
        <f>'[2]BGM-4'!P46*1000</f>
        <v>134161.66059226336</v>
      </c>
      <c r="H43" s="41">
        <f>'[2]BGM-4'!R46*1000</f>
        <v>0</v>
      </c>
      <c r="I43" s="42">
        <f t="shared" si="0"/>
        <v>-177910.34918884886</v>
      </c>
      <c r="J43" s="41">
        <f t="shared" si="1"/>
        <v>0</v>
      </c>
      <c r="K43" s="41">
        <f t="shared" si="1"/>
        <v>0</v>
      </c>
      <c r="L43" s="42">
        <f t="shared" si="1"/>
        <v>0</v>
      </c>
    </row>
    <row r="44" spans="1:12" x14ac:dyDescent="0.25">
      <c r="A44" s="47">
        <v>6.2399999999999993</v>
      </c>
      <c r="B44" s="37" t="s">
        <v>60</v>
      </c>
      <c r="C44" s="38" t="s">
        <v>27</v>
      </c>
      <c r="D44" s="93">
        <f>'SEF-25 (BR-01) p1-2'!D46</f>
        <v>-4956841.7012854051</v>
      </c>
      <c r="E44" s="93">
        <f>'SEF-25 (BR-01) p1-2'!E46</f>
        <v>13218338.784336466</v>
      </c>
      <c r="F44" s="94">
        <f>'SEF-25 (BR-01) p1-2'!F46</f>
        <v>7884361.6170781385</v>
      </c>
      <c r="G44" s="41">
        <f>'[2]BGM-4'!P47*1000</f>
        <v>-4956841.7012854051</v>
      </c>
      <c r="H44" s="41">
        <f>'[2]BGM-4'!R47*1000</f>
        <v>13218338.784336466</v>
      </c>
      <c r="I44" s="42">
        <f t="shared" si="0"/>
        <v>7908901.7946654661</v>
      </c>
      <c r="J44" s="41">
        <f t="shared" si="1"/>
        <v>0</v>
      </c>
      <c r="K44" s="41">
        <f t="shared" si="1"/>
        <v>0</v>
      </c>
      <c r="L44" s="42">
        <f t="shared" si="1"/>
        <v>24540.177587327547</v>
      </c>
    </row>
    <row r="45" spans="1:12" x14ac:dyDescent="0.25">
      <c r="A45" s="47">
        <v>6.2499999999999991</v>
      </c>
      <c r="B45" s="37" t="s">
        <v>61</v>
      </c>
      <c r="C45" s="38"/>
      <c r="D45" s="93">
        <f>'SEF-25 (BR-01) p1-2'!D47</f>
        <v>344098.38920724997</v>
      </c>
      <c r="E45" s="93">
        <f>'SEF-25 (BR-01) p1-2'!E47</f>
        <v>0</v>
      </c>
      <c r="F45" s="94">
        <f>'SEF-25 (BR-01) p1-2'!F47</f>
        <v>-456305.20902118686</v>
      </c>
      <c r="G45" s="41">
        <f>'[2]BGM-4'!P48*1000</f>
        <v>344098.38920724997</v>
      </c>
      <c r="H45" s="41">
        <f>'[2]BGM-4'!R48*1000</f>
        <v>0</v>
      </c>
      <c r="I45" s="42">
        <f t="shared" si="0"/>
        <v>-456305.20902118686</v>
      </c>
      <c r="J45" s="41">
        <f t="shared" si="1"/>
        <v>0</v>
      </c>
      <c r="K45" s="41">
        <f t="shared" si="1"/>
        <v>0</v>
      </c>
      <c r="L45" s="42">
        <f t="shared" si="1"/>
        <v>0</v>
      </c>
    </row>
    <row r="46" spans="1:12" x14ac:dyDescent="0.25">
      <c r="A46" s="47">
        <v>6.2599999999999989</v>
      </c>
      <c r="B46" s="37" t="s">
        <v>62</v>
      </c>
      <c r="C46" s="38" t="s">
        <v>53</v>
      </c>
      <c r="D46" s="93">
        <f>'SEF-25 (BR-01) p1-2'!D48</f>
        <v>722630.37767299998</v>
      </c>
      <c r="E46" s="93">
        <f>'SEF-25 (BR-01) p1-2'!E48</f>
        <v>361315.18883649912</v>
      </c>
      <c r="F46" s="94">
        <f>'SEF-25 (BR-01) p1-2'!F48</f>
        <v>-922433.0577472524</v>
      </c>
      <c r="G46" s="41">
        <f>'[2]BGM-4'!P49*1000</f>
        <v>2890521.5106920004</v>
      </c>
      <c r="H46" s="41">
        <f>'[2]BGM-4'!R49*1000</f>
        <v>1445260.7553460002</v>
      </c>
      <c r="I46" s="42">
        <f t="shared" si="0"/>
        <v>-3687049.068136639</v>
      </c>
      <c r="J46" s="41">
        <f t="shared" si="1"/>
        <v>2167891.1330190003</v>
      </c>
      <c r="K46" s="41">
        <f t="shared" si="1"/>
        <v>1083945.5665095011</v>
      </c>
      <c r="L46" s="42">
        <f t="shared" si="1"/>
        <v>-2764616.0103893867</v>
      </c>
    </row>
    <row r="47" spans="1:12" x14ac:dyDescent="0.25">
      <c r="A47" s="47">
        <v>6.2699999999999987</v>
      </c>
      <c r="B47" s="37" t="s">
        <v>63</v>
      </c>
      <c r="C47" s="38" t="s">
        <v>27</v>
      </c>
      <c r="D47" s="93">
        <f>'SEF-25 (BR-01) p1-2'!D49</f>
        <v>-123556.1783805897</v>
      </c>
      <c r="E47" s="93">
        <f>'SEF-25 (BR-01) p1-2'!E49</f>
        <v>5946647.6649043793</v>
      </c>
      <c r="F47" s="94">
        <f>'SEF-25 (BR-01) p1-2'!F49</f>
        <v>753703.33486996673</v>
      </c>
      <c r="G47" s="41">
        <f>'[2]BGM-4'!P50*1000</f>
        <v>-123556.1783805897</v>
      </c>
      <c r="H47" s="41">
        <f>'[2]BGM-4'!R50*1000</f>
        <v>5946647.6649043793</v>
      </c>
      <c r="I47" s="42">
        <f t="shared" si="0"/>
        <v>764743.43545499246</v>
      </c>
      <c r="J47" s="41">
        <f t="shared" si="1"/>
        <v>0</v>
      </c>
      <c r="K47" s="41">
        <f t="shared" si="1"/>
        <v>0</v>
      </c>
      <c r="L47" s="42">
        <f t="shared" si="1"/>
        <v>11040.100585025735</v>
      </c>
    </row>
    <row r="48" spans="1:12" x14ac:dyDescent="0.25">
      <c r="A48" s="47">
        <v>6.2799999999999985</v>
      </c>
      <c r="B48" s="37" t="s">
        <v>64</v>
      </c>
      <c r="C48" s="38"/>
      <c r="D48" s="93">
        <f>'SEF-25 (BR-01) p1-2'!D50</f>
        <v>-303817.36784007057</v>
      </c>
      <c r="E48" s="93">
        <f>'SEF-25 (BR-01) p1-2'!E50</f>
        <v>0</v>
      </c>
      <c r="F48" s="94">
        <f>'SEF-25 (BR-01) p1-2'!F50</f>
        <v>402888.97560933215</v>
      </c>
      <c r="G48" s="41">
        <f>'[2]BGM-4'!P51*1000</f>
        <v>-303817.36784007057</v>
      </c>
      <c r="H48" s="41">
        <f>'[2]BGM-4'!R51*1000</f>
        <v>0</v>
      </c>
      <c r="I48" s="42">
        <f t="shared" si="0"/>
        <v>402888.97560933215</v>
      </c>
      <c r="J48" s="41">
        <f t="shared" si="1"/>
        <v>0</v>
      </c>
      <c r="K48" s="41">
        <f t="shared" si="1"/>
        <v>0</v>
      </c>
      <c r="L48" s="42">
        <f t="shared" si="1"/>
        <v>0</v>
      </c>
    </row>
    <row r="49" spans="1:15" x14ac:dyDescent="0.25">
      <c r="A49" s="47">
        <v>6.2899999999999983</v>
      </c>
      <c r="B49" s="37" t="s">
        <v>65</v>
      </c>
      <c r="C49" s="38" t="s">
        <v>27</v>
      </c>
      <c r="D49" s="93">
        <f>'SEF-25 (BR-01) p1-2'!D51</f>
        <v>-275111.97000000003</v>
      </c>
      <c r="E49" s="93">
        <f>'SEF-25 (BR-01) p1-2'!E51</f>
        <v>2799732.3622297375</v>
      </c>
      <c r="F49" s="94">
        <f>'SEF-25 (BR-01) p1-2'!F51</f>
        <v>642532.65918679477</v>
      </c>
      <c r="G49" s="41">
        <f>'[2]BGM-4'!P52*1000</f>
        <v>-275111.97000000003</v>
      </c>
      <c r="H49" s="41">
        <f>'[2]BGM-4'!R52*1000</f>
        <v>2799732.3622297375</v>
      </c>
      <c r="I49" s="42">
        <f t="shared" si="0"/>
        <v>647730.43255961244</v>
      </c>
      <c r="J49" s="41">
        <f t="shared" si="1"/>
        <v>0</v>
      </c>
      <c r="K49" s="41">
        <f t="shared" si="1"/>
        <v>0</v>
      </c>
      <c r="L49" s="42">
        <f t="shared" si="1"/>
        <v>5197.7733728176681</v>
      </c>
    </row>
    <row r="50" spans="1:15" x14ac:dyDescent="0.25">
      <c r="A50" s="43" t="s">
        <v>66</v>
      </c>
      <c r="B50" s="37" t="s">
        <v>67</v>
      </c>
      <c r="C50" s="38" t="s">
        <v>27</v>
      </c>
      <c r="D50" s="93">
        <f>'SEF-25 (BR-01) p1-2'!D52</f>
        <v>31239.612311343335</v>
      </c>
      <c r="E50" s="93">
        <f>'SEF-25 (BR-01) p1-2'!E52</f>
        <v>-9327511.0024682488</v>
      </c>
      <c r="F50" s="94">
        <f>'SEF-25 (BR-01) p1-2'!F52</f>
        <v>-966636.16921426344</v>
      </c>
      <c r="G50" s="41">
        <f>'[2]BGM-4'!P53*1000</f>
        <v>31239.612311343335</v>
      </c>
      <c r="H50" s="41">
        <f>'[2]BGM-4'!R53*1000</f>
        <v>-9327511.0024682488</v>
      </c>
      <c r="I50" s="42">
        <f t="shared" si="0"/>
        <v>-983952.92740777892</v>
      </c>
      <c r="J50" s="41">
        <f t="shared" si="1"/>
        <v>0</v>
      </c>
      <c r="K50" s="41">
        <f t="shared" si="1"/>
        <v>0</v>
      </c>
      <c r="L50" s="42">
        <f t="shared" si="1"/>
        <v>-17316.758193515474</v>
      </c>
    </row>
    <row r="51" spans="1:15" x14ac:dyDescent="0.25">
      <c r="A51" s="43" t="s">
        <v>68</v>
      </c>
      <c r="B51" s="37" t="s">
        <v>69</v>
      </c>
      <c r="C51" s="38" t="s">
        <v>27</v>
      </c>
      <c r="D51" s="93">
        <f>'SEF-25 (BR-01) p1-2'!D53</f>
        <v>-5263989.1653199438</v>
      </c>
      <c r="E51" s="93">
        <f>'SEF-25 (BR-01) p1-2'!E53</f>
        <v>-6388043.7029168438</v>
      </c>
      <c r="F51" s="94">
        <f>'SEF-25 (BR-01) p1-2'!F53</f>
        <v>6346880.4362592129</v>
      </c>
      <c r="G51" s="41">
        <f>'[2]BGM-4'!P54*1000</f>
        <v>-5263989.1653199438</v>
      </c>
      <c r="H51" s="41">
        <f>'[2]BGM-4'!R54*1000</f>
        <v>-6388043.7029168438</v>
      </c>
      <c r="I51" s="42">
        <f t="shared" si="0"/>
        <v>6335020.8728554556</v>
      </c>
      <c r="J51" s="41">
        <f t="shared" si="1"/>
        <v>0</v>
      </c>
      <c r="K51" s="41">
        <f t="shared" si="1"/>
        <v>0</v>
      </c>
      <c r="L51" s="42">
        <f t="shared" si="1"/>
        <v>-11859.563403757289</v>
      </c>
    </row>
    <row r="52" spans="1:15" x14ac:dyDescent="0.25">
      <c r="A52" s="43" t="s">
        <v>88</v>
      </c>
      <c r="B52" s="37" t="s">
        <v>89</v>
      </c>
      <c r="C52" s="38" t="s">
        <v>53</v>
      </c>
      <c r="D52" s="44"/>
      <c r="E52" s="44"/>
      <c r="F52" s="37"/>
      <c r="G52" s="41">
        <f>'[2]BGM-4'!P55*1000</f>
        <v>0</v>
      </c>
      <c r="H52" s="41">
        <f>'[2]BGM-4'!R55*1000</f>
        <v>-26811330</v>
      </c>
      <c r="I52" s="42">
        <f t="shared" si="0"/>
        <v>-2709231.4993959665</v>
      </c>
      <c r="J52" s="41">
        <f t="shared" si="1"/>
        <v>0</v>
      </c>
      <c r="K52" s="41">
        <f t="shared" si="1"/>
        <v>-26811330</v>
      </c>
      <c r="L52" s="42">
        <f t="shared" si="1"/>
        <v>-2709231.4993959665</v>
      </c>
    </row>
    <row r="53" spans="1:15" x14ac:dyDescent="0.25">
      <c r="A53" s="47"/>
      <c r="B53" s="37"/>
      <c r="C53" s="38"/>
      <c r="D53" s="44"/>
      <c r="E53" s="44"/>
      <c r="F53" s="37"/>
      <c r="G53" s="41"/>
      <c r="H53" s="41"/>
      <c r="I53" s="42"/>
      <c r="J53" s="41">
        <f t="shared" si="1"/>
        <v>0</v>
      </c>
      <c r="K53" s="41">
        <f t="shared" si="1"/>
        <v>0</v>
      </c>
      <c r="L53" s="42">
        <f t="shared" si="1"/>
        <v>0</v>
      </c>
    </row>
    <row r="54" spans="1:15" x14ac:dyDescent="0.25">
      <c r="A54" s="43"/>
      <c r="B54" s="37"/>
      <c r="C54" s="38"/>
      <c r="D54" s="44"/>
      <c r="E54" s="44"/>
      <c r="F54" s="37"/>
      <c r="G54" s="41"/>
      <c r="H54" s="41"/>
      <c r="I54" s="42"/>
      <c r="J54" s="41">
        <f t="shared" si="1"/>
        <v>0</v>
      </c>
      <c r="K54" s="41">
        <f t="shared" si="1"/>
        <v>0</v>
      </c>
      <c r="L54" s="42">
        <f t="shared" si="1"/>
        <v>0</v>
      </c>
    </row>
    <row r="55" spans="1:15" x14ac:dyDescent="0.25">
      <c r="A55" s="43"/>
      <c r="B55" s="37"/>
      <c r="C55" s="38"/>
      <c r="D55" s="44"/>
      <c r="E55" s="44"/>
      <c r="F55" s="95"/>
      <c r="G55" s="44"/>
      <c r="H55" s="44"/>
      <c r="I55" s="37"/>
      <c r="J55" s="44"/>
      <c r="K55" s="44"/>
      <c r="L55" s="37"/>
    </row>
    <row r="56" spans="1:15" x14ac:dyDescent="0.25">
      <c r="A56" s="52" t="s">
        <v>70</v>
      </c>
      <c r="B56" s="44"/>
      <c r="C56" s="49"/>
      <c r="D56" s="53">
        <f t="shared" ref="D56:I56" si="3">SUM(D9:D54)</f>
        <v>-7373966.3852070924</v>
      </c>
      <c r="E56" s="53">
        <f t="shared" si="3"/>
        <v>162191105.36052862</v>
      </c>
      <c r="F56" s="54">
        <f t="shared" si="3"/>
        <v>25866514.607768808</v>
      </c>
      <c r="G56" s="53">
        <f t="shared" si="3"/>
        <v>-4036535.4329585605</v>
      </c>
      <c r="H56" s="53">
        <f t="shared" si="3"/>
        <v>143990648.13513833</v>
      </c>
      <c r="I56" s="54">
        <f t="shared" si="3"/>
        <v>19902774.869620353</v>
      </c>
      <c r="J56" s="53">
        <f t="shared" ref="J56:L57" si="4">G56-D56</f>
        <v>3337430.9522485319</v>
      </c>
      <c r="K56" s="53">
        <f t="shared" si="4"/>
        <v>-18200457.225390285</v>
      </c>
      <c r="L56" s="54">
        <f t="shared" si="4"/>
        <v>-5963739.7381484546</v>
      </c>
    </row>
    <row r="57" spans="1:15" ht="15.75" thickBot="1" x14ac:dyDescent="0.3">
      <c r="A57" s="52" t="s">
        <v>71</v>
      </c>
      <c r="B57" s="44"/>
      <c r="C57" s="85"/>
      <c r="D57" s="56">
        <f t="shared" ref="D57:I57" si="5">D56+D8</f>
        <v>96490337.604794115</v>
      </c>
      <c r="E57" s="56">
        <f t="shared" si="5"/>
        <v>2113443248.6196382</v>
      </c>
      <c r="F57" s="57">
        <f t="shared" si="5"/>
        <v>81680761.748097196</v>
      </c>
      <c r="G57" s="56">
        <f t="shared" si="5"/>
        <v>99827768.557042643</v>
      </c>
      <c r="H57" s="56">
        <f t="shared" si="5"/>
        <v>2095242791.3942478</v>
      </c>
      <c r="I57" s="57">
        <f t="shared" si="5"/>
        <v>79339570.568771705</v>
      </c>
      <c r="J57" s="56">
        <f t="shared" si="4"/>
        <v>3337430.9522485286</v>
      </c>
      <c r="K57" s="56">
        <f t="shared" si="4"/>
        <v>-18200457.225390434</v>
      </c>
      <c r="L57" s="57">
        <f t="shared" si="4"/>
        <v>-2341191.1793254912</v>
      </c>
    </row>
    <row r="58" spans="1:15" ht="15.75" thickTop="1" x14ac:dyDescent="0.25">
      <c r="A58" s="58" t="s">
        <v>72</v>
      </c>
      <c r="B58" s="86"/>
      <c r="C58" s="60"/>
      <c r="D58" s="61"/>
      <c r="E58" s="61"/>
      <c r="F58" s="62">
        <f>'SEF-25 (BR-01) p1-2'!F59</f>
        <v>-32408665.981774215</v>
      </c>
      <c r="G58" s="61"/>
      <c r="H58" s="61"/>
      <c r="I58" s="62">
        <f>'[2]BGM-4'!T64*1000</f>
        <v>-32408665.981774215</v>
      </c>
      <c r="J58" s="61"/>
      <c r="K58" s="61"/>
      <c r="L58" s="63">
        <f>I58-F58</f>
        <v>0</v>
      </c>
    </row>
    <row r="59" spans="1:15" x14ac:dyDescent="0.25">
      <c r="A59" s="58" t="s">
        <v>73</v>
      </c>
      <c r="B59" s="86"/>
      <c r="C59" s="49"/>
      <c r="D59" s="61"/>
      <c r="E59" s="61"/>
      <c r="F59" s="46">
        <f>'SEF-25 (BR-01) p1-2'!F60</f>
        <v>27987169.058836162</v>
      </c>
      <c r="G59" s="61"/>
      <c r="H59" s="61"/>
      <c r="I59" s="46">
        <v>0</v>
      </c>
      <c r="J59" s="61"/>
      <c r="K59" s="61"/>
      <c r="L59" s="40">
        <f>I59-F59</f>
        <v>-27987169.058836162</v>
      </c>
    </row>
    <row r="60" spans="1:15" x14ac:dyDescent="0.25">
      <c r="A60" s="52" t="s">
        <v>74</v>
      </c>
      <c r="B60" s="86"/>
      <c r="C60" s="49"/>
      <c r="D60" s="61"/>
      <c r="E60" s="61"/>
      <c r="F60" s="34">
        <f>'SEF-25 (BR-01) p1-2'!F61</f>
        <v>77259264.825159147</v>
      </c>
      <c r="G60" s="61"/>
      <c r="H60" s="61"/>
      <c r="I60" s="34">
        <f>SUM(I57:I59)</f>
        <v>46930904.586997494</v>
      </c>
      <c r="J60" s="61"/>
      <c r="K60" s="61"/>
      <c r="L60" s="64">
        <f>I60-F60</f>
        <v>-30328360.238161653</v>
      </c>
    </row>
    <row r="61" spans="1:15" x14ac:dyDescent="0.25">
      <c r="A61" s="65" t="s">
        <v>75</v>
      </c>
      <c r="B61" s="86"/>
      <c r="C61" s="49"/>
      <c r="D61" s="61"/>
      <c r="E61" s="61"/>
      <c r="F61" s="46">
        <f>'SEF-25 (BR-01) p1-2'!F62</f>
        <v>-11786455.071611211</v>
      </c>
      <c r="G61" s="61"/>
      <c r="H61" s="61"/>
      <c r="I61" s="46">
        <v>0</v>
      </c>
      <c r="J61" s="61"/>
      <c r="K61" s="61"/>
      <c r="L61" s="40">
        <f>I61-F61</f>
        <v>11786455.071611211</v>
      </c>
    </row>
    <row r="62" spans="1:15" ht="15.75" thickBot="1" x14ac:dyDescent="0.3">
      <c r="A62" s="66" t="s">
        <v>76</v>
      </c>
      <c r="B62" s="86"/>
      <c r="C62" s="49"/>
      <c r="D62" s="61"/>
      <c r="E62" s="61"/>
      <c r="F62" s="56">
        <f>'SEF-25 (BR-01) p1-2'!F63</f>
        <v>65472809.753547937</v>
      </c>
      <c r="G62" s="61"/>
      <c r="H62" s="61"/>
      <c r="I62" s="56">
        <f>SUM(I60:I61)</f>
        <v>46930904.586997494</v>
      </c>
      <c r="J62" s="61"/>
      <c r="K62" s="61"/>
      <c r="L62" s="57">
        <f>I62-F62</f>
        <v>-18541905.166550443</v>
      </c>
    </row>
    <row r="63" spans="1:15" ht="15.75" thickTop="1" x14ac:dyDescent="0.25">
      <c r="A63" s="65" t="s">
        <v>78</v>
      </c>
      <c r="B63" s="86"/>
      <c r="C63" s="49"/>
      <c r="D63" s="61"/>
      <c r="E63" s="61"/>
      <c r="F63" s="61"/>
      <c r="G63" s="61"/>
      <c r="H63" s="61"/>
      <c r="I63" s="61"/>
      <c r="J63" s="61"/>
      <c r="K63" s="61"/>
      <c r="L63" s="96"/>
    </row>
    <row r="64" spans="1:15" x14ac:dyDescent="0.25">
      <c r="A64" s="69" t="s">
        <v>90</v>
      </c>
      <c r="B64" s="71"/>
      <c r="C64" s="88"/>
      <c r="D64" s="97"/>
      <c r="E64" s="97"/>
      <c r="F64" s="97"/>
      <c r="G64" s="97"/>
      <c r="H64" s="97"/>
      <c r="I64" s="97"/>
      <c r="J64" s="97"/>
      <c r="K64" s="97"/>
      <c r="L64" s="98"/>
      <c r="M64" s="44"/>
      <c r="N64" s="44"/>
      <c r="O64" s="44"/>
    </row>
    <row r="65" spans="1:1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1:15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</sheetData>
  <autoFilter ref="A6:L64"/>
  <conditionalFormatting sqref="D3:E3 H3:I3">
    <cfRule type="cellIs" dxfId="0" priority="1" operator="notEqual">
      <formula>0</formula>
    </cfRule>
  </conditionalFormatting>
  <pageMargins left="0.25" right="0.25" top="0.75" bottom="0.75" header="0.3" footer="0.3"/>
  <pageSetup scale="69" firstPageNumber="5" fitToHeight="2" orientation="landscape" useFirstPageNumber="1" r:id="rId1"/>
  <headerFooter>
    <oddHeader>&amp;RExhibit No. SEF-25 (BR-01)
Page &amp;P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058D67-25E8-4DAB-89E9-2C7CE6BF7EC0}"/>
</file>

<file path=customXml/itemProps2.xml><?xml version="1.0" encoding="utf-8"?>
<ds:datastoreItem xmlns:ds="http://schemas.openxmlformats.org/officeDocument/2006/customXml" ds:itemID="{B468B7D5-753B-4AA8-B940-BC76AB010A96}"/>
</file>

<file path=customXml/itemProps3.xml><?xml version="1.0" encoding="utf-8"?>
<ds:datastoreItem xmlns:ds="http://schemas.openxmlformats.org/officeDocument/2006/customXml" ds:itemID="{21A0DD7C-741D-48D5-B4B4-4C28CE4183C7}"/>
</file>

<file path=customXml/itemProps4.xml><?xml version="1.0" encoding="utf-8"?>
<ds:datastoreItem xmlns:ds="http://schemas.openxmlformats.org/officeDocument/2006/customXml" ds:itemID="{8ABA6FF4-2355-4F25-BD65-06EF1AAB33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SEF-25 (BR-01) p1-2</vt:lpstr>
      <vt:lpstr>SEF-25 (BR-01) p3-4</vt:lpstr>
      <vt:lpstr>SEF-25 (BR-01) p5-6</vt:lpstr>
      <vt:lpstr>'SEF-25 (BR-01) p1-2'!Print_Area</vt:lpstr>
      <vt:lpstr>'SEF-25 (BR-01) p3-4'!Print_Area</vt:lpstr>
      <vt:lpstr>'SEF-25 (BR-01) p5-6'!Print_Area</vt:lpstr>
      <vt:lpstr>'SEF-25 (BR-01) p1-2'!Print_Titles</vt:lpstr>
      <vt:lpstr>'SEF-25 (BR-01) p3-4'!Print_Titles</vt:lpstr>
      <vt:lpstr>'SEF-25 (BR-01) p5-6'!Print_Titles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2020-02-04T23:58:43Z</cp:lastPrinted>
  <dcterms:created xsi:type="dcterms:W3CDTF">2020-02-04T23:56:55Z</dcterms:created>
  <dcterms:modified xsi:type="dcterms:W3CDTF">2020-02-04T23:59:08Z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